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<sst xmlns="http://schemas.openxmlformats.org/spreadsheetml/2006/main" count="6647" uniqueCount="1602">
  <si>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</si>
  <si>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</si>
  <si>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</si>
  <si>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</si>
  <si>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</si>
  <si>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</si>
  <si>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</si>
  <si>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</si>
  <si>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</si>
  <si>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</si>
  <si>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</si>
  <si>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</si>
  <si>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</si>
  <si>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</si>
  <si>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</si>
  <si>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</si>
  <si>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</si>
  <si>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</si>
  <si>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</si>
  <si>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</si>
  <si>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</si>
  <si>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</si>
  <si>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</si>
  <si>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</si>
  <si>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</si>
  <si>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</si>
  <si>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</si>
  <si>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</si>
  <si>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</si>
  <si>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</si>
  <si>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</si>
  <si>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</si>
  <si>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</si>
  <si>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</si>
  <si>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</si>
  <si>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</si>
  <si>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</si>
  <si>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</si>
  <si>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</si>
  <si>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</si>
  <si>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</si>
  <si>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</si>
  <si>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</si>
  <si>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</si>
  <si>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</si>
  <si>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</si>
  <si>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</si>
  <si>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</si>
  <si>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</si>
  <si>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</si>
  <si>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</si>
  <si>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</si>
  <si>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</si>
  <si>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</si>
  <si>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</si>
  <si>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</si>
  <si>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</si>
  <si>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</si>
  <si>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</si>
  <si>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</si>
  <si>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</si>
  <si>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</si>
  <si>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</si>
  <si>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</si>
  <si>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</si>
  <si>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</si>
  <si>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</si>
  <si>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</si>
  <si>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</si>
  <si>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</si>
  <si>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</si>
  <si>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</si>
  <si>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</si>
  <si>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</si>
  <si>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</si>
  <si>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</si>
  <si>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</si>
  <si>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</si>
  <si>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</si>
  <si>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</si>
  <si>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</si>
  <si>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</si>
  <si>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</si>
  <si>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</si>
  <si>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</si>
  <si>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</si>
  <si>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</si>
  <si>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</si>
  <si>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</si>
  <si>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</si>
  <si>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</si>
  <si>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</si>
  <si>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</si>
  <si>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</si>
  <si>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</si>
  <si>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</si>
  <si>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</si>
  <si>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</si>
  <si>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</si>
  <si>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</si>
  <si>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</si>
  <si>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</si>
  <si>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</si>
  <si>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</si>
  <si>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</si>
  <si>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</si>
  <si>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</si>
  <si>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</si>
  <si>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</si>
  <si>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</si>
  <si>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</si>
  <si>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</si>
  <si>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</si>
  <si>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</si>
  <si>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</si>
  <si>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</si>
  <si>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</si>
  <si>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</si>
  <si>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</si>
  <si>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</si>
  <si>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</si>
  <si>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</si>
  <si>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</si>
  <si>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</si>
  <si>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</si>
  <si>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</si>
  <si>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</si>
  <si>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</si>
  <si>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</si>
  <si>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</si>
  <si>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</si>
  <si>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</si>
  <si>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</si>
  <si>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</si>
  <si>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</si>
  <si>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</si>
  <si>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</si>
  <si>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</si>
  <si>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</si>
  <si>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</si>
  <si>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</si>
  <si>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</si>
  <si>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</si>
  <si>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</si>
  <si>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</si>
  <si>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</si>
  <si>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</si>
  <si>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</si>
  <si>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</si>
  <si>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</si>
  <si>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</si>
  <si>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</si>
  <si>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</si>
  <si>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</si>
  <si>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</si>
  <si>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</si>
  <si>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</si>
  <si>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</si>
  <si>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</si>
  <si>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</si>
  <si>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</si>
  <si>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</si>
  <si>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</si>
  <si>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</si>
  <si>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</si>
  <si>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</si>
  <si>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</si>
  <si>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</si>
  <si>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</si>
  <si>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</si>
  <si>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</si>
  <si>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</si>
  <si>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</si>
  <si>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</si>
  <si>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</si>
  <si>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</si>
  <si>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</si>
  <si>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</si>
  <si>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</si>
  <si>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</si>
  <si>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</si>
  <si>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</si>
  <si>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</si>
  <si>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</si>
  <si>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</si>
  <si>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</si>
  <si>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</si>
  <si>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</si>
  <si>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</si>
  <si>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</si>
  <si>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</si>
  <si>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</si>
  <si>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</si>
  <si>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</si>
  <si>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</si>
  <si>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</si>
  <si>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</si>
  <si>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</si>
  <si>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</si>
  <si>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</si>
  <si>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</si>
  <si>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</si>
  <si>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</si>
  <si>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</si>
  <si>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</si>
  <si>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</si>
  <si>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</si>
  <si>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</si>
  <si>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</si>
  <si>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</si>
  <si>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</si>
  <si>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</si>
  <si>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cenk2552</t>
  </si>
  <si>
    <t>patbahn</t>
  </si>
  <si>
    <t>ivotekindness</t>
  </si>
  <si>
    <t>ad_gerhard</t>
  </si>
  <si>
    <t>wunderflugcom</t>
  </si>
  <si>
    <t>planespotiscool</t>
  </si>
  <si>
    <t>dds0201</t>
  </si>
  <si>
    <t>supra_fox</t>
  </si>
  <si>
    <t>aidualac</t>
  </si>
  <si>
    <t>queijolimiano</t>
  </si>
  <si>
    <t>jhal9000</t>
  </si>
  <si>
    <t>radisson52</t>
  </si>
  <si>
    <t>bradyzoo</t>
  </si>
  <si>
    <t>djsnm</t>
  </si>
  <si>
    <t>remrocketeer</t>
  </si>
  <si>
    <t>mshnlp</t>
  </si>
  <si>
    <t>garethswan</t>
  </si>
  <si>
    <t>planetags</t>
  </si>
  <si>
    <t>abcsohio</t>
  </si>
  <si>
    <t>spotgabbiani</t>
  </si>
  <si>
    <t>premkudva</t>
  </si>
  <si>
    <t>life4winnlose</t>
  </si>
  <si>
    <t>jeffoppw</t>
  </si>
  <si>
    <t>voahausa</t>
  </si>
  <si>
    <t>yahayadogondaj</t>
  </si>
  <si>
    <t>chiefofwolves</t>
  </si>
  <si>
    <t>anatolleo1</t>
  </si>
  <si>
    <t>biomedicaldude</t>
  </si>
  <si>
    <t>hakanuzuner</t>
  </si>
  <si>
    <t>newsneus</t>
  </si>
  <si>
    <t>engrsawand</t>
  </si>
  <si>
    <t>tozesilva</t>
  </si>
  <si>
    <t>margare98757282</t>
  </si>
  <si>
    <t>negro475</t>
  </si>
  <si>
    <t>lukevogel26</t>
  </si>
  <si>
    <t>dralwingeorge</t>
  </si>
  <si>
    <t>serg_141</t>
  </si>
  <si>
    <t>worldnewsrelay</t>
  </si>
  <si>
    <t>mirovira75</t>
  </si>
  <si>
    <t>nyemplungdikali</t>
  </si>
  <si>
    <t>mekahajdarevic</t>
  </si>
  <si>
    <t>wyhtang</t>
  </si>
  <si>
    <t>publicaccesspod</t>
  </si>
  <si>
    <t>ldziewiecki</t>
  </si>
  <si>
    <t>solfluori</t>
  </si>
  <si>
    <t>mikeargi</t>
  </si>
  <si>
    <t>anamjemwak</t>
  </si>
  <si>
    <t>andy95886838</t>
  </si>
  <si>
    <t>prashan05624710</t>
  </si>
  <si>
    <t>karneison1</t>
  </si>
  <si>
    <t>pubaldi24</t>
  </si>
  <si>
    <t>dariosailor86</t>
  </si>
  <si>
    <t>zauvtest</t>
  </si>
  <si>
    <t>intengineering</t>
  </si>
  <si>
    <t>wboricua98</t>
  </si>
  <si>
    <t>spacecom</t>
  </si>
  <si>
    <t>richardbranson</t>
  </si>
  <si>
    <t>jeffbezos</t>
  </si>
  <si>
    <t>elonmusk</t>
  </si>
  <si>
    <t>randpaul</t>
  </si>
  <si>
    <t>stratolaunch</t>
  </si>
  <si>
    <t>peter_j_beck</t>
  </si>
  <si>
    <t>rocketlab</t>
  </si>
  <si>
    <t>erdayastronaut</t>
  </si>
  <si>
    <t>tsr</t>
  </si>
  <si>
    <t>toughsf</t>
  </si>
  <si>
    <t>handsoffeverywh</t>
  </si>
  <si>
    <t>bradybrewery</t>
  </si>
  <si>
    <t>sciguyspace</t>
  </si>
  <si>
    <t>dsfpspacefl1ght</t>
  </si>
  <si>
    <t>hakkiocal</t>
  </si>
  <si>
    <t>gado_choga</t>
  </si>
  <si>
    <t>spaceport_nm</t>
  </si>
  <si>
    <t>virgingalactic</t>
  </si>
  <si>
    <t>Replies to</t>
  </si>
  <si>
    <t>Mentions</t>
  </si>
  <si>
    <t>Dünyanın en büyük uçağının ne kadar büyük olduğunu görünce şaşıracaksınız. - Stratolaunch https://t.co/ciuwWsncX6</t>
  </si>
  <si>
    <t>@spacecom maybe get it moves inside the StratoLaunch Hanger?</t>
  </si>
  <si>
    <t>@RandPaul 1) I just love the Amazon man, and Tesla Guy, Dolphin saver, &amp;amp;the other guy, along with our President rather put money in a ridiculous wet dream rather then take their money &amp;amp;start getting in touch with the commoners again! @elonmusk @JeffBezos @richardbranson @Stratolaunch</t>
  </si>
  <si>
    <t>@RandPaul @elonmusk @JeffBezos @richardbranson @Stratolaunch 2) I wouldnâ€™t shake any of their hands! They think they made it all by themselves, then every single person who works for these idiots just walkout of the job. I mean, the guys seem to think they did everything on their own. Let them do everything on their own. Mars! really?</t>
  </si>
  <si>
    <t>@RandPaul @elonmusk @JeffBezos @richardbranson @Stratolaunch 3) Oh, by the way, Paul, there's a great little place with all the oxygen we need! A place that has been a GREAT HOME, took care of us, but we took her for granted. Sadly, we show no love to her, we're allowing her to die out, &amp;amp;the rich are abandoning her to â€œNEVER go to MARS"!</t>
  </si>
  <si>
    <t>RT @ivotekindness: @RandPaul @elonmusk @JeffBezos @richardbranson @Stratolaunch 2) I wouldnâ€™t shake any of their hands! They think they madâ€¦</t>
  </si>
  <si>
    <t>RT @ivotekindness: @RandPaul @elonmusk @JeffBezos @richardbranson @Stratolaunch 3) Oh, by the way, Paul, there's a great little place withâ€¦</t>
  </si>
  <si>
    <t>RT @ivotekindness: @RandPaul 1) I just love the Amazon man, and Tesla Guy, Dolphin saver, &amp;amp;the other guy, along with our President rather pâ€¦</t>
  </si>
  <si>
    <t>@Erdayastronaut @RocketLab @Peter_J_Beck Maybe itâ€™s a deal with stratolaunch to launch to more orbits.</t>
  </si>
  <si>
    <t>The Stratolaunch Project https://t.co/5fF4GKVhkQ #avgeek #aviationdaily #aviationlovers</t>
  </si>
  <si>
    <t>RT @wunderflugcom: The Stratolaunch Project https://t.co/5fF4GKVhkQ #avgeek #aviationdaily #aviationlovers</t>
  </si>
  <si>
    <t>RT PlaneSpotIsCool: RT wunderflugcom: The Stratolaunch Project https://t.co/mKSIOMWypL #avgeek #aviationdaily #aviationlovers</t>
  </si>
  <si>
    <t>#Stratolaunch, world's biggest #aircraft, intended to serve as platform to launch space #satellites, completed it first test flight yesterday at California's #MojaveDesert https://t.co/XBKIBP6BGu</t>
  </si>
  <si>
    <t>@queijolimiano U wrong, Stratolaunch its the answer</t>
  </si>
  <si>
    <t>RT @aidualac: @queijolimiano U wrong, Stratolaunch its the answer</t>
  </si>
  <si>
    <t>@handsoffeverywh @ToughSf @tsr Finally, something the Stratolaunch jet can do!</t>
  </si>
  <si>
    <t>Stratolaunch's Roc, The World's Largest Aircraft, Has Flown For The First Time (Updated) - The Drive https://t.co/O2HWG2ilJt</t>
  </si>
  <si>
    <t>@bradybrewery Was it the stratolaunch?</t>
  </si>
  <si>
    <t>@dsfpspacefl1ght @RemRocketeer @SciGuySpace Or Stratolaunch and the Roc.</t>
  </si>
  <si>
    <t>@dsfpspacefl1ght @RemRocketeer @SciGuySpace Stratolaunch might have worked if it could have got a launch vehicle, but Elon parting ways, halting Falcon 5 and Pegasus being uneconomical killed it.</t>
  </si>
  <si>
    <t>@DJSnM @dsfpspacefl1ght @SciGuySpace I still hold out hope for Stratolaunch. I know it's not healthy but I feel like the odds of it being saved are still better than the Browns going to the Super Bowl, which means it isn't impossible.  A fellow can dream.</t>
  </si>
  <si>
    <t>@hakkiocal KanadÄ± kÄ±rÄ±klara #Stratolaunch motoru takÄ±lsa da nafile...</t>
  </si>
  <si>
    <t>Woohoo !!! 
I have received new bling for my backpack. 
A piece of an actual 747 made into a bag tag (name, address, etc. on the back). 
But not just any 747 â€¦. the one they gutted for use in the Stratolaunch !! 
#GeekAlert #PlaneTags https://t.co/YCUTh0PUEm</t>
  </si>
  <si>
    <t>RT @GarethSwan: Woohoo !!! 
I have received new bling for my backpack. 
A piece of an actual 747 made into a bag tag (name, address, etc. oâ€¦</t>
  </si>
  <si>
    <t>https://t.co/vyeQRoEfiw https://t.co/vyeQRoEfiw</t>
  </si>
  <si>
    <t>@gado_choga Desde hace rato están probando un avión capaz de lanzar cohetes al espacio, estos a su vez podrían poner satélites en órbita, el proyecto se llama stratolaunch.</t>
  </si>
  <si>
    <t>Exclusive: Space firm @stratolaunch founded by billionaire Paul Allen closing... https://t.co/OvZNuM9o1j</t>
  </si>
  <si>
    <t>The world’s largest aircraft is developed by which company?
#Stratolaunch https://t.co/H0dii1G1eT</t>
  </si>
  <si>
    <t>@virgingalactic @Spaceport_NM So when is VG going to take over Stratolaunch and keep that beautiful ROC flying?</t>
  </si>
  <si>
    <t>Jirgin da kamfanin Stratolaunch System Corp ya kirkira wanda tsohon mai kamfanin Microsoft Paul Allen ya fara, tun… https://t.co/xnP8yBhvoa</t>
  </si>
  <si>
    <t>RT @voahausa: Jirgin da kamfanin Stratolaunch System Corp ya kirkira wanda tsohon mai kamfanin Microsoft Paul Allen ya fara, tun bayan shig…</t>
  </si>
  <si>
    <t>RT @IntEngineering: Watch this massive plane experience its first flight via @Stratolaunch https://t.co/KidJpxOBqA</t>
  </si>
  <si>
    <t>@IntEngineering @Stratolaunch I thought they cancelled it after the death of its funder?!</t>
  </si>
  <si>
    <t>Watch this massive plane experience its first flight via @Stratolaunch https://t.co/WBf4owcKSm</t>
  </si>
  <si>
    <t>@IntEngineering @Stratolaunch Ini cuman buat coba2 desain sprti itu atau ada mksud tujuan lain yak,?</t>
  </si>
  <si>
    <t>IntEngineering: Watch this massive plane experience its first flight via Stratolaunch https://t.co/JMka7OiD0X</t>
  </si>
  <si>
    <t>Watch this massive plane experience its first flight via Stratolaunch https://t.co/CMW4GsDHF7 - - Watch this massiv… https://t.co/qLgPDJXu9L</t>
  </si>
  <si>
    <t>AN HONOR IN AIR!
STRATOLAUNCH-A GIGANTIC PLANE!
CODE NAME "RoC"
LARGEST PLANE EVER BUILT!
385 FT ACROSS,LONGER THAN… https://t.co/ZPPzoRnbK2</t>
  </si>
  <si>
    <t>Exclusive: Space firm founded by billionaire Paul Allen closing operations - sources https://t.co/P1k2lg96o0 [https://t.co/hGH4qgya0v]</t>
  </si>
  <si>
    <t>Watch this massive plane experience its first flight via @Stratolaunch https://t.co/KidJpxOBqA</t>
  </si>
  <si>
    <t>https://www.youtube.com/watch?v=RyREb9a10xY</t>
  </si>
  <si>
    <t>https://wunderflug.com/magazine/aiming-high-the-stratolaunch-project/</t>
  </si>
  <si>
    <t>https://www.thedrive.com/the-war-zone/27427/stratolaunchs-roc-the-worlds-largest-aircraft-has-flown-for-the-first-time</t>
  </si>
  <si>
    <t>https://www.cnet.com/pictures/meet-the-stratolaunch-the-worlds-largest-airplane/ https://www.cnet.com/pictures/meet-the-stratolaunch-the-worlds-largest-airplane/</t>
  </si>
  <si>
    <t>https://www.reuters.com/article/us-space-exploration-stratolaunch-exclus/exclusive-space-firm-founded-by-billionaire-paul-allen-closing-operations-sources-idUSKCN1T12FD</t>
  </si>
  <si>
    <t>https://twitter.com/i/web/status/1118527212284796929</t>
  </si>
  <si>
    <t>https://twitter.com/i/web/status/1160446664802557953</t>
  </si>
  <si>
    <t>https://twitter.com/i/web/status/1160577629122105344</t>
  </si>
  <si>
    <t>http://feeds.reuters.com/~r/reuters/scienceNews/~3/fyX2b3eP58E/exclusive-space-firm-founded-by-billionaire-paul-allen-closing-operations-sources-idUSKCN1T12FD http://AbsolutelyRemarkable.com</t>
  </si>
  <si>
    <t>youtube.com</t>
  </si>
  <si>
    <t>wunderflug.com</t>
  </si>
  <si>
    <t>thedrive.com</t>
  </si>
  <si>
    <t>cnet.com cnet.com</t>
  </si>
  <si>
    <t>reuters.com</t>
  </si>
  <si>
    <t>twitter.com</t>
  </si>
  <si>
    <t>reuters.com absolutelyremarkable.com</t>
  </si>
  <si>
    <t>avgeek aviationdaily aviationlovers</t>
  </si>
  <si>
    <t>stratolaunch aircraft satellites mojavedesert</t>
  </si>
  <si>
    <t>geekalert planetags</t>
  </si>
  <si>
    <t>https://pbs.twimg.com/media/EBJtQjjXsAI5KmZ.jpg</t>
  </si>
  <si>
    <t>https://pbs.twimg.com/media/EArMwJpVUAIRfoK.jpg</t>
  </si>
  <si>
    <t>https://pbs.twimg.com/media/EBcJKaAWwAIG7QM.jpg</t>
  </si>
  <si>
    <t>https://pbs.twimg.com/ext_tw_video_thumb/1160309075818815488/pu/img/XGI5wxV_YOXZKPoK.jpg</t>
  </si>
  <si>
    <t>http://pbs.twimg.com/profile_images/431465152957792256/SBjvjzl-_normal.jpeg</t>
  </si>
  <si>
    <t>http://pbs.twimg.com/profile_images/1106543611/pat_normal.jpg</t>
  </si>
  <si>
    <t>http://pbs.twimg.com/profile_images/937502332606070784/EJizUOcH_normal.jpg</t>
  </si>
  <si>
    <t>http://pbs.twimg.com/profile_images/825173283939168256/pXCNEgWX_normal.jpg</t>
  </si>
  <si>
    <t>http://pbs.twimg.com/profile_images/909817409263034368/bEJQw_u2_normal.jpg</t>
  </si>
  <si>
    <t>http://pbs.twimg.com/profile_images/875665682691764224/ml5CCics_normal.jpg</t>
  </si>
  <si>
    <t>http://pbs.twimg.com/profile_images/918772792866119680/RfN74_OQ_normal.jpg</t>
  </si>
  <si>
    <t>http://pbs.twimg.com/profile_images/1157715114629500930/JFj1mjCo_normal.jpg</t>
  </si>
  <si>
    <t>http://pbs.twimg.com/profile_images/1158362330637459463/QNFupelZ_normal.jpg</t>
  </si>
  <si>
    <t>http://pbs.twimg.com/profile_images/1057676973722427392/-8iB1iPz_normal.jpg</t>
  </si>
  <si>
    <t>http://pbs.twimg.com/profile_images/902299852683571201/qCujFKsX_normal.jpg</t>
  </si>
  <si>
    <t>http://pbs.twimg.com/profile_images/1680065947/IMG-20111019-00024.jpg_normal.rem</t>
  </si>
  <si>
    <t>http://pbs.twimg.com/profile_images/1283930478/topsy-52_normal.jpg</t>
  </si>
  <si>
    <t>http://pbs.twimg.com/profile_images/1076830795870990336/6sAOqZY2_normal.jpg</t>
  </si>
  <si>
    <t>http://pbs.twimg.com/profile_images/1002569324035559424/RqBeKoKl_normal.jpg</t>
  </si>
  <si>
    <t>http://pbs.twimg.com/profile_images/1119273892156252161/1nJoJsJt_normal.png</t>
  </si>
  <si>
    <t>http://pbs.twimg.com/profile_images/961268538823532545/YE4uqTHn_normal.jpg</t>
  </si>
  <si>
    <t>http://pbs.twimg.com/profile_images/839697930156036097/rb8K8zj3_normal.jpg</t>
  </si>
  <si>
    <t>http://pbs.twimg.com/profile_images/469002662252277760/PHqDgBYy_normal.jpeg</t>
  </si>
  <si>
    <t>http://pbs.twimg.com/profile_images/1159835924227772424/vvHCUeo4_normal.jpg</t>
  </si>
  <si>
    <t>http://pbs.twimg.com/profile_images/518163803846868992/zXg15IYv_normal.jpeg</t>
  </si>
  <si>
    <t>http://pbs.twimg.com/profile_images/1150460151297708032/5Q8pG1uD_normal.jpg</t>
  </si>
  <si>
    <t>http://pbs.twimg.com/profile_images/2628580386/364caeae601eafd6b97cd16d534ad510_normal.png</t>
  </si>
  <si>
    <t>http://pbs.twimg.com/profile_images/1155546260025167872/ENBZuN8j_normal.jpg</t>
  </si>
  <si>
    <t>http://pbs.twimg.com/profile_images/528361854846779392/4ohHzXer_normal.jpeg</t>
  </si>
  <si>
    <t>http://pbs.twimg.com/profile_images/801980349626449921/dctHxhsP_normal.jpg</t>
  </si>
  <si>
    <t>https://twitter.com/#!/cenk2552/status/1156677967155777538</t>
  </si>
  <si>
    <t>https://twitter.com/#!/patbahn/status/1157349563994390528</t>
  </si>
  <si>
    <t>https://twitter.com/#!/ivotekindness/status/1157496989195616256</t>
  </si>
  <si>
    <t>https://twitter.com/#!/ivotekindness/status/1157500689196756998</t>
  </si>
  <si>
    <t>https://twitter.com/#!/ivotekindness/status/1157512567314665473</t>
  </si>
  <si>
    <t>https://twitter.com/#!/ivotekindness/status/1157730211238223879</t>
  </si>
  <si>
    <t>https://twitter.com/#!/ivotekindness/status/1157730286643372032</t>
  </si>
  <si>
    <t>https://twitter.com/#!/ivotekindness/status/1157730224253132801</t>
  </si>
  <si>
    <t>https://twitter.com/#!/ad_gerhard/status/1157873457268482048</t>
  </si>
  <si>
    <t>https://twitter.com/#!/wunderflugcom/status/1157897452432875521</t>
  </si>
  <si>
    <t>https://twitter.com/#!/planespotiscool/status/1157898126365220865</t>
  </si>
  <si>
    <t>https://twitter.com/#!/dds0201/status/1157909472045649920</t>
  </si>
  <si>
    <t>https://twitter.com/#!/supra_fox/status/1158108193274380288</t>
  </si>
  <si>
    <t>https://twitter.com/#!/aidualac/status/1158472719903678464</t>
  </si>
  <si>
    <t>https://twitter.com/#!/queijolimiano/status/1158474683450347521</t>
  </si>
  <si>
    <t>https://twitter.com/#!/jhal9000/status/1158506271902851072</t>
  </si>
  <si>
    <t>https://twitter.com/#!/radisson52/status/1158555836400250880</t>
  </si>
  <si>
    <t>https://twitter.com/#!/bradyzoo/status/1158899386899939329</t>
  </si>
  <si>
    <t>https://twitter.com/#!/djsnm/status/1158913599584104448</t>
  </si>
  <si>
    <t>https://twitter.com/#!/djsnm/status/1158916686432489472</t>
  </si>
  <si>
    <t>https://twitter.com/#!/remrocketeer/status/1158919522197356545</t>
  </si>
  <si>
    <t>https://twitter.com/#!/mshnlp/status/1159086035164438528</t>
  </si>
  <si>
    <t>https://twitter.com/#!/garethswan/status/1155961407961063427</t>
  </si>
  <si>
    <t>https://twitter.com/#!/planetags/status/1159106573672898560</t>
  </si>
  <si>
    <t>https://twitter.com/#!/abcsohio/status/1159217950999662592</t>
  </si>
  <si>
    <t>https://twitter.com/#!/spotgabbiani/status/1159249924728528897</t>
  </si>
  <si>
    <t>https://twitter.com/#!/premkudva/status/1159339763037380608</t>
  </si>
  <si>
    <t>https://twitter.com/#!/life4winnlose/status/1159405506512982016</t>
  </si>
  <si>
    <t>https://twitter.com/#!/jeffoppw/status/1159883001179856896</t>
  </si>
  <si>
    <t>https://twitter.com/#!/voahausa/status/1118527212284796929</t>
  </si>
  <si>
    <t>https://twitter.com/#!/yahayadogondaj/status/1160309059435814913</t>
  </si>
  <si>
    <t>https://twitter.com/#!/chiefofwolves/status/1160310586091147264</t>
  </si>
  <si>
    <t>https://twitter.com/#!/anatolleo1/status/1160311098756816896</t>
  </si>
  <si>
    <t>https://twitter.com/#!/biomedicaldude/status/1160311252280729601</t>
  </si>
  <si>
    <t>https://twitter.com/#!/hakanuzuner/status/1160312042278084610</t>
  </si>
  <si>
    <t>https://twitter.com/#!/newsneus/status/1160312583855005696</t>
  </si>
  <si>
    <t>https://twitter.com/#!/engrsawand/status/1160313782972952577</t>
  </si>
  <si>
    <t>https://twitter.com/#!/tozesilva/status/1160316388952727554</t>
  </si>
  <si>
    <t>https://twitter.com/#!/margare98757282/status/1160318923583184896</t>
  </si>
  <si>
    <t>https://twitter.com/#!/negro475/status/1160319224813895681</t>
  </si>
  <si>
    <t>https://twitter.com/#!/lukevogel26/status/1160329659097198597</t>
  </si>
  <si>
    <t>https://twitter.com/#!/dralwingeorge/status/1160333953112428544</t>
  </si>
  <si>
    <t>https://twitter.com/#!/serg_141/status/1160337233116721152</t>
  </si>
  <si>
    <t>https://twitter.com/#!/worldnewsrelay/status/1160359001856466945</t>
  </si>
  <si>
    <t>https://twitter.com/#!/mirovira75/status/1160378762250334208</t>
  </si>
  <si>
    <t>https://twitter.com/#!/nyemplungdikali/status/1160386910604279808</t>
  </si>
  <si>
    <t>https://twitter.com/#!/mekahajdarevic/status/1160411237248917504</t>
  </si>
  <si>
    <t>https://twitter.com/#!/wyhtang/status/1160445512111337472</t>
  </si>
  <si>
    <t>https://twitter.com/#!/publicaccesspod/status/1160446488029343748</t>
  </si>
  <si>
    <t>https://twitter.com/#!/ldziewiecki/status/1160446664802557953</t>
  </si>
  <si>
    <t>https://twitter.com/#!/solfluori/status/1160513409475055616</t>
  </si>
  <si>
    <t>https://twitter.com/#!/mikeargi/status/1160553413014425600</t>
  </si>
  <si>
    <t>https://twitter.com/#!/anamjemwak/status/1160577629122105344</t>
  </si>
  <si>
    <t>https://twitter.com/#!/andy95886838/status/1160606229074534403</t>
  </si>
  <si>
    <t>https://twitter.com/#!/prashan05624710/status/1160610611627040769</t>
  </si>
  <si>
    <t>https://twitter.com/#!/karneison1/status/1160643136332402688</t>
  </si>
  <si>
    <t>https://twitter.com/#!/pubaldi24/status/1160711125534695424</t>
  </si>
  <si>
    <t>https://twitter.com/#!/dariosailor86/status/1160904928241639426</t>
  </si>
  <si>
    <t>https://twitter.com/#!/zauvtest/status/1161010098346573830</t>
  </si>
  <si>
    <t>https://twitter.com/#!/intengineering/status/1160310033214783488</t>
  </si>
  <si>
    <t>https://twitter.com/#!/wboricua98/status/1161016246671937536</t>
  </si>
  <si>
    <t>1156677967155777538</t>
  </si>
  <si>
    <t>1157349563994390528</t>
  </si>
  <si>
    <t>1157496989195616256</t>
  </si>
  <si>
    <t>1157500689196756998</t>
  </si>
  <si>
    <t>1157512567314665473</t>
  </si>
  <si>
    <t>1157730211238223879</t>
  </si>
  <si>
    <t>1157730286643372032</t>
  </si>
  <si>
    <t>1157730224253132801</t>
  </si>
  <si>
    <t>1157873457268482048</t>
  </si>
  <si>
    <t>1157897452432875521</t>
  </si>
  <si>
    <t>1157898126365220865</t>
  </si>
  <si>
    <t>1157909472045649920</t>
  </si>
  <si>
    <t>1158108193274380288</t>
  </si>
  <si>
    <t>1158472719903678464</t>
  </si>
  <si>
    <t>1158474683450347521</t>
  </si>
  <si>
    <t>1158506271902851072</t>
  </si>
  <si>
    <t>1158555836400250880</t>
  </si>
  <si>
    <t>1158899386899939329</t>
  </si>
  <si>
    <t>1158913599584104448</t>
  </si>
  <si>
    <t>1158916686432489472</t>
  </si>
  <si>
    <t>1158919522197356545</t>
  </si>
  <si>
    <t>1159086035164438528</t>
  </si>
  <si>
    <t>1155961407961063427</t>
  </si>
  <si>
    <t>1159106573672898560</t>
  </si>
  <si>
    <t>1159217950999662592</t>
  </si>
  <si>
    <t>1159249924728528897</t>
  </si>
  <si>
    <t>1159339763037380608</t>
  </si>
  <si>
    <t>1159405506512982016</t>
  </si>
  <si>
    <t>1159883001179856896</t>
  </si>
  <si>
    <t>1118527212284796929</t>
  </si>
  <si>
    <t>1160309059435814913</t>
  </si>
  <si>
    <t>1160310586091147264</t>
  </si>
  <si>
    <t>1160311098756816896</t>
  </si>
  <si>
    <t>1160311252280729601</t>
  </si>
  <si>
    <t>1160312042278084610</t>
  </si>
  <si>
    <t>1160312583855005696</t>
  </si>
  <si>
    <t>1160313782972952577</t>
  </si>
  <si>
    <t>1160316388952727554</t>
  </si>
  <si>
    <t>1160318923583184896</t>
  </si>
  <si>
    <t>1160319224813895681</t>
  </si>
  <si>
    <t>1160329659097198597</t>
  </si>
  <si>
    <t>1160333953112428544</t>
  </si>
  <si>
    <t>1160337233116721152</t>
  </si>
  <si>
    <t>1160359001856466945</t>
  </si>
  <si>
    <t>1160378762250334208</t>
  </si>
  <si>
    <t>1160386910604279808</t>
  </si>
  <si>
    <t>1160411237248917504</t>
  </si>
  <si>
    <t>1160445512111337472</t>
  </si>
  <si>
    <t>1160446488029343748</t>
  </si>
  <si>
    <t>1160446664802557953</t>
  </si>
  <si>
    <t>1160513409475055616</t>
  </si>
  <si>
    <t>1160553413014425600</t>
  </si>
  <si>
    <t>1160577629122105344</t>
  </si>
  <si>
    <t>1160606229074534403</t>
  </si>
  <si>
    <t>1160610611627040769</t>
  </si>
  <si>
    <t>1160643136332402688</t>
  </si>
  <si>
    <t>1160711125534695424</t>
  </si>
  <si>
    <t>1160904928241639426</t>
  </si>
  <si>
    <t>1161010098346573830</t>
  </si>
  <si>
    <t>1160310033214783488</t>
  </si>
  <si>
    <t>1161016246671937536</t>
  </si>
  <si>
    <t>1157136974278299648</t>
  </si>
  <si>
    <t>1157279843458977793</t>
  </si>
  <si>
    <t>1156326327928143873</t>
  </si>
  <si>
    <t>1158471844531527680</t>
  </si>
  <si>
    <t>1158505158625640450</t>
  </si>
  <si>
    <t>1158896184880259078</t>
  </si>
  <si>
    <t>1158913027556569088</t>
  </si>
  <si>
    <t>1158915167876288513</t>
  </si>
  <si>
    <t>1159045528023441410</t>
  </si>
  <si>
    <t>1159218344777715712</t>
  </si>
  <si>
    <t>1159875057746923520</t>
  </si>
  <si>
    <t/>
  </si>
  <si>
    <t>18928764</t>
  </si>
  <si>
    <t>216881337</t>
  </si>
  <si>
    <t>932670591689199616</t>
  </si>
  <si>
    <t>3167257102</t>
  </si>
  <si>
    <t>1137792114</t>
  </si>
  <si>
    <t>568253024</t>
  </si>
  <si>
    <t>519434644</t>
  </si>
  <si>
    <t>3282975180</t>
  </si>
  <si>
    <t>92356429</t>
  </si>
  <si>
    <t>19149088</t>
  </si>
  <si>
    <t>941773589665206272</t>
  </si>
  <si>
    <t>26208862</t>
  </si>
  <si>
    <t>564053183</t>
  </si>
  <si>
    <t>tr</t>
  </si>
  <si>
    <t>en</t>
  </si>
  <si>
    <t>und</t>
  </si>
  <si>
    <t>es</t>
  </si>
  <si>
    <t>in</t>
  </si>
  <si>
    <t>Facebook</t>
  </si>
  <si>
    <t>Twitter Web App</t>
  </si>
  <si>
    <t>Twitter for iPhone</t>
  </si>
  <si>
    <t>SocialPilot.co</t>
  </si>
  <si>
    <t>PlaneSpotterRetweet</t>
  </si>
  <si>
    <t>IFTTT</t>
  </si>
  <si>
    <t>Twitter for Android</t>
  </si>
  <si>
    <t>Tweetbot for iÎŸS</t>
  </si>
  <si>
    <t>Hootsuite Inc.</t>
  </si>
  <si>
    <t>Twitter Web Client</t>
  </si>
  <si>
    <t>Twitter for iPad</t>
  </si>
  <si>
    <t>zau-omni</t>
  </si>
  <si>
    <t>Retweet</t>
  </si>
  <si>
    <t>-122.34266,37.699279 
-122.114711,37.699279 
-122.114711,37.8847092 
-122.34266,37.8847092</t>
  </si>
  <si>
    <t>-81.784442,28.492504 
-81.682081,28.492504 
-81.682081,28.5838351 
-81.784442,28.5838351</t>
  </si>
  <si>
    <t>United States</t>
  </si>
  <si>
    <t>US</t>
  </si>
  <si>
    <t>Oakland, CA</t>
  </si>
  <si>
    <t>Clermont, FL</t>
  </si>
  <si>
    <t>ab2f2fac83aa388d</t>
  </si>
  <si>
    <t>01931c017c8730a9</t>
  </si>
  <si>
    <t>Oakland</t>
  </si>
  <si>
    <t>Clermont</t>
  </si>
  <si>
    <t>city</t>
  </si>
  <si>
    <t>https://api.twitter.com/1.1/geo/id/ab2f2fac83aa388d.json</t>
  </si>
  <si>
    <t>https://api.twitter.com/1.1/geo/id/01931c017c8730a9.json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</si>
  <si>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</si>
  <si>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</si>
  <si>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</si>
  <si>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</si>
  <si>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</si>
  <si>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</si>
  <si>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</si>
  <si>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</si>
  <si>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</si>
  <si>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</si>
  <si>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</si>
  <si>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</si>
  <si>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</si>
  <si>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</si>
  <si>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</si>
  <si>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</si>
  <si>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</si>
  <si>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</si>
  <si>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</si>
  <si>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</si>
  <si>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</si>
  <si>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Cenk Muzuri</t>
  </si>
  <si>
    <t>pat bahn</t>
  </si>
  <si>
    <t>Parabolicarc.com</t>
  </si>
  <si>
    <t>Isabella Lena</t>
  </si>
  <si>
    <t>Richard Branson</t>
  </si>
  <si>
    <t>Jeff Bezos</t>
  </si>
  <si>
    <t>Elon Musk</t>
  </si>
  <si>
    <t>Senator Rand Paul</t>
  </si>
  <si>
    <t>Stratolaunch</t>
  </si>
  <si>
    <t>AD Gerhard</t>
  </si>
  <si>
    <t>Peter Beck</t>
  </si>
  <si>
    <t>Rocket Lab</t>
  </si>
  <si>
    <t>Everyday Astronaut</t>
  </si>
  <si>
    <t>Wunderflug</t>
  </si>
  <si>
    <t>PlaneSpottingIsCool</t>
  </si>
  <si>
    <t>段东升</t>
  </si>
  <si>
    <t>Derek Todd</t>
  </si>
  <si>
    <t>TulSa</t>
  </si>
  <si>
    <t>Limian's</t>
  </si>
  <si>
    <t>john</t>
  </si>
  <si>
    <t>The Space Review</t>
  </si>
  <si>
    <t>ToughSF</t>
  </si>
  <si>
    <t>major country</t>
  </si>
  <si>
    <t>Plm</t>
  </si>
  <si>
    <t>Lore Brady</t>
  </si>
  <si>
    <t>T B</t>
  </si>
  <si>
    <t>Scott Manley</t>
  </si>
  <si>
    <t>Eric Berger</t>
  </si>
  <si>
    <t>Reminiscing Rocketeer</t>
  </si>
  <si>
    <t>David S. F. Portree</t>
  </si>
  <si>
    <t>Mehmet Sait ŞAHİNALP</t>
  </si>
  <si>
    <t>Hakkı Öcal</t>
  </si>
  <si>
    <t>Gareth Swanepoel</t>
  </si>
  <si>
    <t>PlaneTags</t>
  </si>
  <si>
    <t>ABCS RCM</t>
  </si>
  <si>
    <t>Hey Arnoldo Montaño</t>
  </si>
  <si>
    <t>Carlos Gado Choga/YOUGRON</t>
  </si>
  <si>
    <t>Premnath Kudva</t>
  </si>
  <si>
    <t>TMHReddy's Knowledge Hub</t>
  </si>
  <si>
    <t>JeffOPPW</t>
  </si>
  <si>
    <t>Spaceport America</t>
  </si>
  <si>
    <t>Virgin Galactic</t>
  </si>
  <si>
    <t>VOA Hausa</t>
  </si>
  <si>
    <t>Yahaya Dogondaji</t>
  </si>
  <si>
    <t>HACI MEHMET EKİCİ</t>
  </si>
  <si>
    <t>Interesting Engineering _xD83D__xDE80_</t>
  </si>
  <si>
    <t>Tolya_from_Russia</t>
  </si>
  <si>
    <t>Rich Guadalupe McDonald</t>
  </si>
  <si>
    <t>Hakan Uzuner</t>
  </si>
  <si>
    <t>Neus Lorenzo</t>
  </si>
  <si>
    <t>Ajmal Sawand, PhD.</t>
  </si>
  <si>
    <t>António José Silva</t>
  </si>
  <si>
    <t>Margaret K Nicholson</t>
  </si>
  <si>
    <t>Alejo Ruiz</t>
  </si>
  <si>
    <t>Luke V P Vogel</t>
  </si>
  <si>
    <t>Alwin George❄️</t>
  </si>
  <si>
    <t>石井@試作設計局</t>
  </si>
  <si>
    <t>World News</t>
  </si>
  <si>
    <t>Miquel Rovira</t>
  </si>
  <si>
    <t>#DuyungJantan</t>
  </si>
  <si>
    <t>Amela Hajdarevic</t>
  </si>
  <si>
    <t>William Tang</t>
  </si>
  <si>
    <t>PublicAccessAmerica</t>
  </si>
  <si>
    <t>Lukasz Dziewiecki</t>
  </si>
  <si>
    <t>Solfluor Technologies</t>
  </si>
  <si>
    <t>Michael Argiroudis</t>
  </si>
  <si>
    <t>AnamjemWAK</t>
  </si>
  <si>
    <t>lurch the butler</t>
  </si>
  <si>
    <t>Patel Prashant</t>
  </si>
  <si>
    <t>ΦΑΝΗΣ ΙΩΑΚΕΙΜ</t>
  </si>
  <si>
    <t>Nelson _xD83C__xDDE7__xD83C__xDDF7_ _xD83D__xDC49_ok?</t>
  </si>
  <si>
    <t>dario oliveira</t>
  </si>
  <si>
    <t>ZauvTest</t>
  </si>
  <si>
    <t>Evli</t>
  </si>
  <si>
    <t>Blogging all things space from Mojave, California.</t>
  </si>
  <si>
    <t>Tie-loathing adventurer, philanthropist &amp; troublemaker, who believes in turning ideas into reality. Otherwise known as Dr Yes at @virgin!</t>
  </si>
  <si>
    <t>Amazon, Blue Origin, Washington Post</t>
  </si>
  <si>
    <t>U.S. Senator for Kentucky | I fight for the Constitution, individual liberty and the freedoms that make this country great.</t>
  </si>
  <si>
    <t>Stratolaunch, founded by Paul G. Allen, is developing an air-launch platform to make access to space more convenient, reliable, and routine.</t>
  </si>
  <si>
    <t>Dad, Husband, Engineer. Fan of math, physics, space, running, and mountains.</t>
  </si>
  <si>
    <t>Official account for Rocket Lab. Opening access to space to improve life on Earth.</t>
  </si>
  <si>
    <t>Hi it’s me, Tim Dodd, the Everyday Astronaut, YouTube educator &amp; cohost of "Our Ludicrous Future" Podcast. Bringing space down to Earth for everyday people _xD83D__xDE80_</t>
  </si>
  <si>
    <t>We love aviation. With Wunderflug we share the fascination and inspiration of flying in its most exciting and beautiful facets. Take to the skies ✈️</t>
  </si>
  <si>
    <t>We call upon the aviation industry and aviation enthusiasts of the world to stand up and #MakePlanespottingCoolAgain. This message is endorsed by @PlaySkyjacker</t>
  </si>
  <si>
    <t>Different people and cultures are interesting to me.Reading and sharing are the most pleasant things for me.Besides, I'm a communist.</t>
  </si>
  <si>
    <t>Descended from peasants&amp;yeomen settled for centuries E Anglia. Views mine. ReporterResearcherReviewer. Ex UK Govt press spokesman. Filmindustryite from wayback</t>
  </si>
  <si>
    <t>WG 
headbanger, rave babe ✨</t>
  </si>
  <si>
    <t>1904 |  ΣDM  /_xD835__xDD59__xD835__xDD56__xD835__xDD52__xD835__xDD55__xD835__xDD53__xD835__xDD52__xD835__xDD5F__xD835__xDD58__xD835__xDD56__xD835__xDD63_\  | _xD835__xDE65__xD835__xDE5D__xD835__xDE64__xD835__xDE69__xD835__xDE64__xD835__xDE5C__xD835__xDE67__xD835__xDE56__xD835__xDE65__xD835__xDE5D__xD835__xDE6E_ | _xD835__xDE5C__xD835__xDE67__xD835__xDE56__xD835__xDE65__xD835__xDE5D__xD835__xDE5E__xD835__xDE58_ _xD835__xDE59__xD835__xDE5A__xD835__xDE68__xD835__xDE5E__xD835__xDE5C__xD835__xDE63__xD835__xDE5A__xD835__xDE67_</t>
  </si>
  <si>
    <t>Essays and commentary about the final frontier</t>
  </si>
  <si>
    <t>Author of the ToughSF blog. Original SuperNerd. (Matterbeam). Discord https://t.co/opfmhwJGls</t>
  </si>
  <si>
    <t>World's Slowest eater.  He/Him.  @pslweb candidate.</t>
  </si>
  <si>
    <t>Actu.#News#science #histoire #history Ret._xD83C__xDDF2__xD83C__xDDF6_gov.mnger,Ret._xD83C__xDDE8__xD83C__xDDE6_ res. officer(NATO)+UN M. E. missions.Mat2854/2 MAGA#VET#ARMY _xD83C__xDDE8__xD83C__xDDE6__xD83C__xDDFA__xD83C__xDDF8__xD83C__xDDEE__xD83C__xDDF1__xD83C__xDDEB__xD83C__xDDF7__xD83C__xDDEC__xD83C__xDDE7__xD83C__xDDEE__xD83C__xDDF9_</t>
  </si>
  <si>
    <t>Hacker, DJ, Astronomer, Dad, Scotsman, Capsuleer. Makes videos about science and video games.... at the same time! https://t.co/5p7T8YmtuC</t>
  </si>
  <si>
    <t>Senior Space Editor at Ars Technica.
I like rockets. And depots.</t>
  </si>
  <si>
    <t>Exploring humanity's journey to the stars, what was, is, and will be, plus a whole lot of what could've been through alt space history content.</t>
  </si>
  <si>
    <t>50 years a space freak &amp; proud of it. Despite degrees in History, I've made a decent living of spacing out. Single dad, widower. Author. Opinions, mine alone.</t>
  </si>
  <si>
    <t>Prof. Dr.,
Coğrafya,
Hayat Boyu Öğrenci
Prof. Dr.,
Geography,
Lifelong Student
Marmara Unv, Ankara Unv. Harran Unv</t>
  </si>
  <si>
    <t>Gazeteci, fotoğrafçı, video editörü. Şiir-sever.</t>
  </si>
  <si>
    <t>Husband, Father, Son, Brother, Bacon-lover, General all-around awkwardly nice guy. I still have a lot to learn. Azure SQL DW PM. Tweets are my own.</t>
  </si>
  <si>
    <t>Own a piece of aviation history. #showusyourplanetags #planetags Follow @motoartstudios on Twitter and Instagram</t>
  </si>
  <si>
    <t>Healthcare RCM, Medical Billing, PHP/IOP Billing, Aged Accounts, Credentialing &amp; Medicaid Waiver Providers. #medicalbillinghelp #Ohiomed #credentialinghelp</t>
  </si>
  <si>
    <t>El hombre que casi conoció a Stan Lee.</t>
  </si>
  <si>
    <t>Youtuber principiante_xD83D__xDE09_</t>
  </si>
  <si>
    <t>http://t.co/LQ1gdhHHZp</t>
  </si>
  <si>
    <t>Current Events, History, Science 
Trusty Matter &amp; Heedfulnews from Reddy's Knowledge Hub</t>
  </si>
  <si>
    <t>Visitor of places, observer of things...</t>
  </si>
  <si>
    <t>The world's first purpose-built commercial spaceport.</t>
  </si>
  <si>
    <t>The world's first commercial spaceline. We help more astronauts and experiments explore space. Sister company to @Virgin_Orbit and @TheSpaceshipCo.</t>
  </si>
  <si>
    <t>Sashen VOA Hausa na daya daga cikin kwararan majiyoyin labarai daga Najeriya da na duk fadin duniya baki daya.</t>
  </si>
  <si>
    <t>#Humanitarian #Entrepreneur #Professional #Phones #Technician</t>
  </si>
  <si>
    <t>Interesting Engineering is a cutting edge, leading community designed for all lovers of #engineering, #technology and #science</t>
  </si>
  <si>
    <t>Peace and Human Rights are  the highest  values</t>
  </si>
  <si>
    <t>PARTNER with us today...go to http://GlobalHealthScienceInstitute.org. #GHSIwow</t>
  </si>
  <si>
    <t>Speaker, Writer, Community Leader, Directory MVP, Microsoft Regional Director, Family Guy, ÇözümPark, IT STACK</t>
  </si>
  <si>
    <t>Interested in this extraordinary time of changes in Catalonia &amp; Europe
I tweet about communication, education, technology, culture, and community building.</t>
  </si>
  <si>
    <t>Sufi by Nature, Known as Computer Scientist, Affiliated with National Union of Students (UNEF) France &amp; PPP Younth Wing Paris from Kandhkot Sindh, Currently in</t>
  </si>
  <si>
    <t>Engenheiro Civil / Secretário da Junta de Freguesia de Fafe</t>
  </si>
  <si>
    <t>young wild and free</t>
  </si>
  <si>
    <t>_xD83E__xDD16_Algorithm Research Engineer/_xD83D__xDCBB_IT Analyst_xD83D__xDE0E_RoboticsIN is Inspire the problem solvers of tomorrow. #Robots_xD83E__xDD16_ #World #AI #Economics #analytics #News _xD83D__xDDE3__xD83C__xDF0E_</t>
  </si>
  <si>
    <t>組み込み系のエンジニア見習い</t>
  </si>
  <si>
    <t>Fresh News, technology, All News since Jan23rd 2012.</t>
  </si>
  <si>
    <t>Me repugna la corrupción y el individualismo. Entusiasta de la energía, la eficacia y la sostenibilidad.
_xD83E__xDD21_Milikito_xD83D__xDC65__xD83D__xDD03_ https://t.co/AN5ALeieqp…</t>
  </si>
  <si>
    <t>Kalo ada cuitan yg gak bermutu dari nii akun, bisa jadi itu ulah admin yg satunya kalii _xD83D__xDC40_</t>
  </si>
  <si>
    <t>History as it relates to _xD83C__xDDFA__xD83C__xDDF8_. 100’s of shows. Loads of playlists &amp; found everywhere. Help us change the world #BigBrainPod ⏮▶️⏭</t>
  </si>
  <si>
    <t>Looking for the JOB! | I will digitalize and automate all of your company's tasks | Aluminum extrusion expert | Automation | Gym addicted _xD83C__xDFCB_️‍♂️</t>
  </si>
  <si>
    <t>Exclusive Agent for companies from Germany, Japan, Belgium, France,  Estonia for RAC, Automotive, Construction, Energy &amp; Environment, Healthcare, Ceramics ,etc.</t>
  </si>
  <si>
    <t>Seeking out the big stories ...  
#News #People #Nature #Physics #Photography #Tech #Landscape #Travel #Aviation #Love #Music #History 
Take care. Have fun !</t>
  </si>
  <si>
    <t>MBA,California
BA.Karachi.
School Bombay
Poet,Writer,Critic
Author Writers Guild of America &amp;
Amazon Studios. Ca. 
Member The Film Writer Association of India.</t>
  </si>
  <si>
    <t>Student of Civil Engineering</t>
  </si>
  <si>
    <t>ANTI COMUNISTA / NOM
========================
TERRIVELMENTE CRISTÃO</t>
  </si>
  <si>
    <t>Nothing to look at. Just a test account and a GBF refill account.</t>
  </si>
  <si>
    <t>İstanbul / Türkiye</t>
  </si>
  <si>
    <t>Mojave, CA</t>
  </si>
  <si>
    <t>Bowling Green, KY</t>
  </si>
  <si>
    <t>Seattle, WA / Mojave, CA</t>
  </si>
  <si>
    <t>Rochester, MN</t>
  </si>
  <si>
    <t>Huntington Beach, CA</t>
  </si>
  <si>
    <t>USA and New Zealand</t>
  </si>
  <si>
    <t>Iowa, United States</t>
  </si>
  <si>
    <t>Worldwide</t>
  </si>
  <si>
    <t>Beijing</t>
  </si>
  <si>
    <t>London, England</t>
  </si>
  <si>
    <t>Royaume-Uni</t>
  </si>
  <si>
    <t>Philadelphia, PA</t>
  </si>
  <si>
    <t>PQ Canada</t>
  </si>
  <si>
    <t>San Francisco</t>
  </si>
  <si>
    <t>Houston, TX</t>
  </si>
  <si>
    <t>Cleveland, OH</t>
  </si>
  <si>
    <t>Şanlıurfa, İstanbul, Ankara</t>
  </si>
  <si>
    <t>Istanbul, Turkiye</t>
  </si>
  <si>
    <t>Torrance, CA</t>
  </si>
  <si>
    <t>Worthington, OH</t>
  </si>
  <si>
    <t>CUU</t>
  </si>
  <si>
    <t>España</t>
  </si>
  <si>
    <t>Mangalore, Karnataka</t>
  </si>
  <si>
    <t>India</t>
  </si>
  <si>
    <t>Florida, USA</t>
  </si>
  <si>
    <t>New Mexico</t>
  </si>
  <si>
    <t>Earth</t>
  </si>
  <si>
    <t>Washington, DC</t>
  </si>
  <si>
    <t>Abuja, Nigeria</t>
  </si>
  <si>
    <t>ELAZIĞ TÜRKİYE</t>
  </si>
  <si>
    <t>San Francisco, CA</t>
  </si>
  <si>
    <t>New Mexico [that State between</t>
  </si>
  <si>
    <t>Istanbul</t>
  </si>
  <si>
    <t>Bad Wildbad, Deutschland</t>
  </si>
  <si>
    <t>Paris</t>
  </si>
  <si>
    <t>Fafe, Portugal</t>
  </si>
  <si>
    <t>Dubai, United Arab Emirates</t>
  </si>
  <si>
    <t>茨城 つくば市</t>
  </si>
  <si>
    <t>Jakarta, Indonesia</t>
  </si>
  <si>
    <t>Barcelona</t>
  </si>
  <si>
    <t>Segitiga Masalembo</t>
  </si>
  <si>
    <t>Bosna i Hercegovina, Sarajevo</t>
  </si>
  <si>
    <t>London</t>
  </si>
  <si>
    <t>Tallahassee Florida</t>
  </si>
  <si>
    <t>Bielsko, Polska</t>
  </si>
  <si>
    <t>Marratxí, España</t>
  </si>
  <si>
    <t>Greece</t>
  </si>
  <si>
    <t>DUBAI AND NEW JERSEY</t>
  </si>
  <si>
    <t>Adams Family House</t>
  </si>
  <si>
    <t>SBCET Jaipur Rajasthan</t>
  </si>
  <si>
    <t>Ελλάς</t>
  </si>
  <si>
    <t>Brasil</t>
  </si>
  <si>
    <t>http://t.co/PRW2KXqiWH</t>
  </si>
  <si>
    <t>http://www.parabolicarc.com</t>
  </si>
  <si>
    <t>https://t.co/xYPulc9OdU</t>
  </si>
  <si>
    <t>http://t.co/pWM2y98gTu</t>
  </si>
  <si>
    <t>https://t.co/V4RkZkfWyy</t>
  </si>
  <si>
    <t>http://Stratolaunch.com</t>
  </si>
  <si>
    <t>https://t.co/l11jZ9nrvr</t>
  </si>
  <si>
    <t>http://www.rocketlabusa.com</t>
  </si>
  <si>
    <t>http://youtube.com/everydayastronaut</t>
  </si>
  <si>
    <t>http://t.co/aj9wVHJPFP</t>
  </si>
  <si>
    <t>https://t.co/Rr1hwGje0G</t>
  </si>
  <si>
    <t>http://t.co/pCSOrGJyp8</t>
  </si>
  <si>
    <t>https://t.co/AB20PIALhd</t>
  </si>
  <si>
    <t>https://t.co/HrsQHKESkQ</t>
  </si>
  <si>
    <t>https://t.co/5p7T8YmtuC</t>
  </si>
  <si>
    <t>https://t.co/DhG36avhv6</t>
  </si>
  <si>
    <t>https://spaceflighthistory.blogspot.com/</t>
  </si>
  <si>
    <t>https://t.co/Ui7ym0ydBz</t>
  </si>
  <si>
    <t>http://hakkiocal.wordpress.com/</t>
  </si>
  <si>
    <t>http://t.co/4b5oiGTvY3</t>
  </si>
  <si>
    <t>https://t.co/m4GYzI3lqu</t>
  </si>
  <si>
    <t>https://t.co/4WBuK7ZeMD</t>
  </si>
  <si>
    <t>https://t.co/VKDHkxLjz4</t>
  </si>
  <si>
    <t>https://www.youtube.com/channel/UCp9GWYL9nztXO2cykqoRCFA</t>
  </si>
  <si>
    <t>http://t.co/kX9xIC03F1</t>
  </si>
  <si>
    <t>http://t.co/egl5rfrKLP</t>
  </si>
  <si>
    <t>http://t.co/xLVxsFbXVH</t>
  </si>
  <si>
    <t>https://t.co/990q7Opv1s</t>
  </si>
  <si>
    <t>https://www.interestingengineering.com</t>
  </si>
  <si>
    <t>http://www.BiomedicalDude.org</t>
  </si>
  <si>
    <t>https://t.co/Z8pOYdEeN5</t>
  </si>
  <si>
    <t>http://transformationsociety.net/transforming-organizations-how-and-why/</t>
  </si>
  <si>
    <t>https://t.co/egNLtPF0bb</t>
  </si>
  <si>
    <t>https://t.co/bYuzvbKqRx</t>
  </si>
  <si>
    <t>https://designbureau141.hatenablog.com/</t>
  </si>
  <si>
    <t>https://t.co/c3EbVkHMTb</t>
  </si>
  <si>
    <t>https://t.co/qRYphH8Clf</t>
  </si>
  <si>
    <t>https://soundcloud.com/publicaccessamerica</t>
  </si>
  <si>
    <t>http://www.facebook.com/solfluor</t>
  </si>
  <si>
    <t>https://pbs.twimg.com/profile_banners/63298865/1357649609</t>
  </si>
  <si>
    <t>https://pbs.twimg.com/profile_banners/932670591689199616/1512353121</t>
  </si>
  <si>
    <t>https://pbs.twimg.com/profile_banners/8161232/1528276974</t>
  </si>
  <si>
    <t>https://pbs.twimg.com/profile_banners/15506669/1448361938</t>
  </si>
  <si>
    <t>https://pbs.twimg.com/profile_banners/44196397/1556675519</t>
  </si>
  <si>
    <t>https://pbs.twimg.com/profile_banners/216881337/1508431224</t>
  </si>
  <si>
    <t>https://pbs.twimg.com/profile_banners/275795914/1516752297</t>
  </si>
  <si>
    <t>https://pbs.twimg.com/profile_banners/976574172468936704/1521669063</t>
  </si>
  <si>
    <t>https://pbs.twimg.com/profile_banners/91145174/1523853603</t>
  </si>
  <si>
    <t>https://pbs.twimg.com/profile_banners/3167257102/1547140362</t>
  </si>
  <si>
    <t>https://pbs.twimg.com/profile_banners/3697976237/1515013855</t>
  </si>
  <si>
    <t>https://pbs.twimg.com/profile_banners/875637231112683522/1497608954</t>
  </si>
  <si>
    <t>https://pbs.twimg.com/profile_banners/2888130536/1509069933</t>
  </si>
  <si>
    <t>https://pbs.twimg.com/profile_banners/800808338560692228/1563546074</t>
  </si>
  <si>
    <t>https://pbs.twimg.com/profile_banners/4537931067/1514944435</t>
  </si>
  <si>
    <t>https://pbs.twimg.com/profile_banners/1137792114/1565308621</t>
  </si>
  <si>
    <t>https://pbs.twimg.com/profile_banners/2243144856/1564004553</t>
  </si>
  <si>
    <t>https://pbs.twimg.com/profile_banners/706663514845401088/1563569915</t>
  </si>
  <si>
    <t>https://pbs.twimg.com/profile_banners/568253024/1444676285</t>
  </si>
  <si>
    <t>https://pbs.twimg.com/profile_banners/4717113855/1503329331</t>
  </si>
  <si>
    <t>https://pbs.twimg.com/profile_banners/92356429/1468437650</t>
  </si>
  <si>
    <t>https://pbs.twimg.com/profile_banners/15726728/1347992964</t>
  </si>
  <si>
    <t>https://pbs.twimg.com/profile_banners/1076830716711895040/1555643300</t>
  </si>
  <si>
    <t>https://pbs.twimg.com/profile_banners/3282975180/1564710840</t>
  </si>
  <si>
    <t>https://pbs.twimg.com/profile_banners/919108723/1515760152</t>
  </si>
  <si>
    <t>https://pbs.twimg.com/profile_banners/19149088/1431444171</t>
  </si>
  <si>
    <t>https://pbs.twimg.com/profile_banners/28568859/1434393929</t>
  </si>
  <si>
    <t>https://pbs.twimg.com/profile_banners/1104115581903622145/1555690955</t>
  </si>
  <si>
    <t>https://pbs.twimg.com/profile_banners/4767786743/1495736413</t>
  </si>
  <si>
    <t>https://pbs.twimg.com/profile_banners/87556135/1489034611</t>
  </si>
  <si>
    <t>https://pbs.twimg.com/profile_banners/941773589665206272/1532383276</t>
  </si>
  <si>
    <t>https://pbs.twimg.com/profile_banners/2511724760/1517756183</t>
  </si>
  <si>
    <t>https://pbs.twimg.com/profile_banners/1145243060248297473/1565495117</t>
  </si>
  <si>
    <t>https://pbs.twimg.com/profile_banners/1159825229860024322/1565361409</t>
  </si>
  <si>
    <t>https://pbs.twimg.com/profile_banners/36782237/1450385321</t>
  </si>
  <si>
    <t>https://pbs.twimg.com/profile_banners/26208862/1551181478</t>
  </si>
  <si>
    <t>https://pbs.twimg.com/profile_banners/136297538/1537535505</t>
  </si>
  <si>
    <t>https://pbs.twimg.com/profile_banners/479426643/1563125397</t>
  </si>
  <si>
    <t>https://pbs.twimg.com/profile_banners/126023990/1373841232</t>
  </si>
  <si>
    <t>https://pbs.twimg.com/profile_banners/564053183/1491340470</t>
  </si>
  <si>
    <t>https://pbs.twimg.com/profile_banners/45284563/1467776692</t>
  </si>
  <si>
    <t>https://pbs.twimg.com/profile_banners/65323842/1554317850</t>
  </si>
  <si>
    <t>https://pbs.twimg.com/profile_banners/822694122/1464892183</t>
  </si>
  <si>
    <t>https://pbs.twimg.com/profile_banners/15239837/1554314401</t>
  </si>
  <si>
    <t>https://pbs.twimg.com/profile_banners/827666012/1523605306</t>
  </si>
  <si>
    <t>https://pbs.twimg.com/profile_banners/77531463/1536204498</t>
  </si>
  <si>
    <t>https://pbs.twimg.com/profile_banners/3467459232/1512753013</t>
  </si>
  <si>
    <t>https://pbs.twimg.com/profile_banners/273631657/1536594441</t>
  </si>
  <si>
    <t>https://pbs.twimg.com/profile_banners/100909767/1562915467</t>
  </si>
  <si>
    <t>https://pbs.twimg.com/profile_banners/3425367297/1520082733</t>
  </si>
  <si>
    <t>https://pbs.twimg.com/profile_banners/39635084/1536174545</t>
  </si>
  <si>
    <t>https://pbs.twimg.com/profile_banners/1113005772336697344/1558353621</t>
  </si>
  <si>
    <t>https://pbs.twimg.com/profile_banners/952606762145845248/1515961104</t>
  </si>
  <si>
    <t>https://pbs.twimg.com/profile_banners/339534214/1557608061</t>
  </si>
  <si>
    <t>https://pbs.twimg.com/profile_banners/967789195/1402526121</t>
  </si>
  <si>
    <t>https://pbs.twimg.com/profile_banners/1044578984791404544/1561556442</t>
  </si>
  <si>
    <t>https://pbs.twimg.com/profile_banners/571917936/1540728257</t>
  </si>
  <si>
    <t>https://pbs.twimg.com/profile_banners/114770953/1357943426</t>
  </si>
  <si>
    <t>http://abs.twimg.com/images/themes/theme15/bg.png</t>
  </si>
  <si>
    <t>http://abs.twimg.com/images/themes/theme1/bg.png</t>
  </si>
  <si>
    <t>http://abs.twimg.com/images/themes/theme4/bg.gif</t>
  </si>
  <si>
    <t>http://abs.twimg.com/images/themes/theme9/bg.gif</t>
  </si>
  <si>
    <t>http://abs.twimg.com/images/themes/theme14/bg.gif</t>
  </si>
  <si>
    <t>http://abs.twimg.com/images/themes/theme2/bg.gif</t>
  </si>
  <si>
    <t>http://abs.twimg.com/images/themes/theme16/bg.gif</t>
  </si>
  <si>
    <t>http://abs.twimg.com/images/themes/theme17/bg.gif</t>
  </si>
  <si>
    <t>http://abs.twimg.com/images/themes/theme10/bg.gif</t>
  </si>
  <si>
    <t>http://abs.twimg.com/images/themes/theme6/bg.gif</t>
  </si>
  <si>
    <t>http://abs.twimg.com/images/themes/theme13/bg.gif</t>
  </si>
  <si>
    <t>http://pbs.twimg.com/profile_images/378800000602146873/75492271e2d1d83edeb6c0314f84353d_normal.jpeg</t>
  </si>
  <si>
    <t>http://pbs.twimg.com/profile_images/876792863459352577/SBLRu4VV_normal.jpg</t>
  </si>
  <si>
    <t>http://pbs.twimg.com/profile_images/669103856106668033/UF3cgUk4_normal.jpg</t>
  </si>
  <si>
    <t>http://pbs.twimg.com/profile_images/1158585073404301312/9gwqG3DA_normal.jpg</t>
  </si>
  <si>
    <t>http://pbs.twimg.com/profile_images/681152691461042177/_PrgDgFA_normal.jpg</t>
  </si>
  <si>
    <t>http://pbs.twimg.com/profile_images/875107792335421440/wmGodq9j_normal.jpg</t>
  </si>
  <si>
    <t>http://pbs.twimg.com/profile_images/976576412923584512/JyVLFVTW_normal.jpg</t>
  </si>
  <si>
    <t>http://pbs.twimg.com/profile_images/988162982835179520/YWs_IwJ3_normal.jpg</t>
  </si>
  <si>
    <t>http://pbs.twimg.com/profile_images/1083409183012093952/JkoPwmFX_normal.jpg</t>
  </si>
  <si>
    <t>http://pbs.twimg.com/profile_images/1161271217258749953/PwokT4rs_normal.jpg</t>
  </si>
  <si>
    <t>http://pbs.twimg.com/profile_images/33735522/tsr-logo-square_normal.gif</t>
  </si>
  <si>
    <t>http://pbs.twimg.com/profile_images/1045824800088829953/katbcu2r_normal.jpg</t>
  </si>
  <si>
    <t>http://pbs.twimg.com/profile_images/2810790448/b35827447e0a161ff0f7222b882358a2_normal.png</t>
  </si>
  <si>
    <t>http://abs.twimg.com/sticky/default_profile_images/default_profile_normal.png</t>
  </si>
  <si>
    <t>http://pbs.twimg.com/profile_images/584065468337623040/eVtOSdRl_normal.jpg</t>
  </si>
  <si>
    <t>http://pbs.twimg.com/profile_images/1153128570551537670/ZN_wbE56_normal.png</t>
  </si>
  <si>
    <t>http://pbs.twimg.com/profile_images/1153020421144535040/9ULXQHOK_normal.jpg</t>
  </si>
  <si>
    <t>http://pbs.twimg.com/profile_images/610517676704833536/PUFdpzsi_normal.jpg</t>
  </si>
  <si>
    <t>http://pbs.twimg.com/profile_images/1021522415233495040/URd2Vv8b_normal.jpg</t>
  </si>
  <si>
    <t>http://pbs.twimg.com/profile_images/1158726675200380929/Vt1mW-if_normal.jpg</t>
  </si>
  <si>
    <t>http://pbs.twimg.com/profile_images/2365515285/9re7kx4xmc0eu9ppmado_normal.png</t>
  </si>
  <si>
    <t>http://pbs.twimg.com/profile_images/1148172519326846976/u758lQMJ_normal.png</t>
  </si>
  <si>
    <t>http://pbs.twimg.com/profile_images/378800000807382205/931d8697f0e66892dc6c62d99aa9f0d5_normal.jpeg</t>
  </si>
  <si>
    <t>http://pbs.twimg.com/profile_images/849700875555786752/Mf2TSlBn_normal.jpg</t>
  </si>
  <si>
    <t>http://pbs.twimg.com/profile_images/378800000570021572/c821de5c4fbbf3b4ae038f4ec83be7b3_normal.jpeg</t>
  </si>
  <si>
    <t>http://pbs.twimg.com/profile_images/891418459900456966/rMSC4weM_normal.jpg</t>
  </si>
  <si>
    <t>http://pbs.twimg.com/profile_images/915398058300583937/HNwaosY8_normal.jpg</t>
  </si>
  <si>
    <t>http://pbs.twimg.com/profile_images/1141232428557709312/w9ZLTL93_normal.jpg</t>
  </si>
  <si>
    <t>http://pbs.twimg.com/profile_images/1040301890112770053/eFFFNL50_normal.jpg</t>
  </si>
  <si>
    <t>http://pbs.twimg.com/profile_images/1049015549643161600/RM1I-HKk_normal.jpg</t>
  </si>
  <si>
    <t>http://pbs.twimg.com/profile_images/853234695928254464/Cep3VDBi_normal.jpg</t>
  </si>
  <si>
    <t>http://pbs.twimg.com/profile_images/1082459657782919168/Sh_SFUtN_normal.jpg</t>
  </si>
  <si>
    <t>http://pbs.twimg.com/profile_images/1093056006811254784/guqY9JJ9_normal.jpg</t>
  </si>
  <si>
    <t>http://pbs.twimg.com/profile_images/939207258994438144/HUrdaIOe_normal.jpg</t>
  </si>
  <si>
    <t>http://pbs.twimg.com/profile_images/443186196718419969/ajg4Bo3__normal.jpeg</t>
  </si>
  <si>
    <t>http://pbs.twimg.com/profile_images/1290675683/city_normal.jpg</t>
  </si>
  <si>
    <t>http://pbs.twimg.com/profile_images/969923743635202050/qR49xj1J_normal.jpg</t>
  </si>
  <si>
    <t>http://pbs.twimg.com/profile_images/1826581238/Will__Julian_Opie_Style__normal.jpg</t>
  </si>
  <si>
    <t>http://pbs.twimg.com/profile_images/1114167617684688896/5ft5npAY_normal.jpg</t>
  </si>
  <si>
    <t>http://pbs.twimg.com/profile_images/1113005940608045056/i9yopPkx_normal.jpg</t>
  </si>
  <si>
    <t>http://pbs.twimg.com/profile_images/952635747470839809/Zvbsd8e6_normal.jpg</t>
  </si>
  <si>
    <t>http://pbs.twimg.com/profile_images/1127304174394322946/2-XM41NH_normal.jpg</t>
  </si>
  <si>
    <t>http://pbs.twimg.com/profile_images/1102293748388646913/wOpSA3Ja_normal.jpg</t>
  </si>
  <si>
    <t>http://pbs.twimg.com/profile_images/1128363908954083328/AG5_MY94_normal.jpg</t>
  </si>
  <si>
    <t>http://pbs.twimg.com/profile_images/654709810949033984/d5bJn_bY_normal.jpg</t>
  </si>
  <si>
    <t>http://pbs.twimg.com/profile_images/1056517007833812992/Luqhm17m_normal.jpg</t>
  </si>
  <si>
    <t>http://pbs.twimg.com/profile_images/3096228942/936a94d553ce4c9b453f4f6e32bbc755_normal.jpeg</t>
  </si>
  <si>
    <t>Open Twitter Page for This Person</t>
  </si>
  <si>
    <t>https://twitter.com/cenk2552</t>
  </si>
  <si>
    <t>https://twitter.com/patbahn</t>
  </si>
  <si>
    <t>https://twitter.com/spacecom</t>
  </si>
  <si>
    <t>https://twitter.com/ivotekindness</t>
  </si>
  <si>
    <t>https://twitter.com/richardbranson</t>
  </si>
  <si>
    <t>https://twitter.com/jeffbezos</t>
  </si>
  <si>
    <t>https://twitter.com/elonmusk</t>
  </si>
  <si>
    <t>https://twitter.com/randpaul</t>
  </si>
  <si>
    <t>https://twitter.com/stratolaunch</t>
  </si>
  <si>
    <t>https://twitter.com/ad_gerhard</t>
  </si>
  <si>
    <t>https://twitter.com/peter_j_beck</t>
  </si>
  <si>
    <t>https://twitter.com/rocketlab</t>
  </si>
  <si>
    <t>https://twitter.com/erdayastronaut</t>
  </si>
  <si>
    <t>https://twitter.com/wunderflugcom</t>
  </si>
  <si>
    <t>https://twitter.com/planespotiscool</t>
  </si>
  <si>
    <t>https://twitter.com/dds0201</t>
  </si>
  <si>
    <t>https://twitter.com/supra_fox</t>
  </si>
  <si>
    <t>https://twitter.com/aidualac</t>
  </si>
  <si>
    <t>https://twitter.com/queijolimiano</t>
  </si>
  <si>
    <t>https://twitter.com/jhal9000</t>
  </si>
  <si>
    <t>https://twitter.com/tsr</t>
  </si>
  <si>
    <t>https://twitter.com/toughsf</t>
  </si>
  <si>
    <t>https://twitter.com/handsoffeverywh</t>
  </si>
  <si>
    <t>https://twitter.com/radisson52</t>
  </si>
  <si>
    <t>https://twitter.com/bradyzoo</t>
  </si>
  <si>
    <t>https://twitter.com/bradybrewery</t>
  </si>
  <si>
    <t>https://twitter.com/djsnm</t>
  </si>
  <si>
    <t>https://twitter.com/sciguyspace</t>
  </si>
  <si>
    <t>https://twitter.com/remrocketeer</t>
  </si>
  <si>
    <t>https://twitter.com/dsfpspacefl1ght</t>
  </si>
  <si>
    <t>https://twitter.com/mshnlp</t>
  </si>
  <si>
    <t>https://twitter.com/hakkiocal</t>
  </si>
  <si>
    <t>https://twitter.com/garethswan</t>
  </si>
  <si>
    <t>https://twitter.com/planetags</t>
  </si>
  <si>
    <t>https://twitter.com/abcsohio</t>
  </si>
  <si>
    <t>https://twitter.com/spotgabbiani</t>
  </si>
  <si>
    <t>https://twitter.com/gado_choga</t>
  </si>
  <si>
    <t>https://twitter.com/premkudva</t>
  </si>
  <si>
    <t>https://twitter.com/life4winnlose</t>
  </si>
  <si>
    <t>https://twitter.com/jeffoppw</t>
  </si>
  <si>
    <t>https://twitter.com/spaceport_nm</t>
  </si>
  <si>
    <t>https://twitter.com/virgingalactic</t>
  </si>
  <si>
    <t>https://twitter.com/voahausa</t>
  </si>
  <si>
    <t>https://twitter.com/yahayadogondaj</t>
  </si>
  <si>
    <t>https://twitter.com/chiefofwolves</t>
  </si>
  <si>
    <t>https://twitter.com/intengineering</t>
  </si>
  <si>
    <t>https://twitter.com/anatolleo1</t>
  </si>
  <si>
    <t>https://twitter.com/biomedicaldude</t>
  </si>
  <si>
    <t>https://twitter.com/hakanuzuner</t>
  </si>
  <si>
    <t>https://twitter.com/newsneus</t>
  </si>
  <si>
    <t>https://twitter.com/engrsawand</t>
  </si>
  <si>
    <t>https://twitter.com/tozesilva</t>
  </si>
  <si>
    <t>https://twitter.com/margare98757282</t>
  </si>
  <si>
    <t>https://twitter.com/negro475</t>
  </si>
  <si>
    <t>https://twitter.com/lukevogel26</t>
  </si>
  <si>
    <t>https://twitter.com/dralwingeorge</t>
  </si>
  <si>
    <t>https://twitter.com/serg_141</t>
  </si>
  <si>
    <t>https://twitter.com/worldnewsrelay</t>
  </si>
  <si>
    <t>https://twitter.com/mirovira75</t>
  </si>
  <si>
    <t>https://twitter.com/nyemplungdikali</t>
  </si>
  <si>
    <t>https://twitter.com/mekahajdarevic</t>
  </si>
  <si>
    <t>https://twitter.com/wyhtang</t>
  </si>
  <si>
    <t>https://twitter.com/publicaccesspod</t>
  </si>
  <si>
    <t>https://twitter.com/ldziewiecki</t>
  </si>
  <si>
    <t>https://twitter.com/solfluori</t>
  </si>
  <si>
    <t>https://twitter.com/mikeargi</t>
  </si>
  <si>
    <t>https://twitter.com/anamjemwak</t>
  </si>
  <si>
    <t>https://twitter.com/andy95886838</t>
  </si>
  <si>
    <t>https://twitter.com/prashan05624710</t>
  </si>
  <si>
    <t>https://twitter.com/karneison1</t>
  </si>
  <si>
    <t>https://twitter.com/pubaldi24</t>
  </si>
  <si>
    <t>https://twitter.com/dariosailor86</t>
  </si>
  <si>
    <t>https://twitter.com/zauvtest</t>
  </si>
  <si>
    <t>https://twitter.com/wboricua98</t>
  </si>
  <si>
    <t>cenk2552
Dünyanın en büyük uçağının ne kadar
büyük olduğunu görünce şaşıracaksınız.
- Stratolaunch https://t.co/ciuwWsncX6</t>
  </si>
  <si>
    <t>patbahn
@spacecom maybe get it moves inside
the StratoLaunch Hanger?</t>
  </si>
  <si>
    <t xml:space="preserve">spacecom
</t>
  </si>
  <si>
    <t>ivotekindness
RT @ivotekindness: @RandPaul @elonmusk
@JeffBezos @richardbranson @Stratolaunch
3) Oh, by the way, Paul, there's
a great little place withâ€¦</t>
  </si>
  <si>
    <t xml:space="preserve">richardbranson
</t>
  </si>
  <si>
    <t xml:space="preserve">jeffbezos
</t>
  </si>
  <si>
    <t xml:space="preserve">elonmusk
</t>
  </si>
  <si>
    <t xml:space="preserve">randpaul
</t>
  </si>
  <si>
    <t xml:space="preserve">stratolaunch
</t>
  </si>
  <si>
    <t>ad_gerhard
@Erdayastronaut @RocketLab @Peter_J_Beck
Maybe itâ€™s a deal with stratolaunch
to launch to more orbits.</t>
  </si>
  <si>
    <t xml:space="preserve">peter_j_beck
</t>
  </si>
  <si>
    <t xml:space="preserve">rocketlab
</t>
  </si>
  <si>
    <t xml:space="preserve">erdayastronaut
</t>
  </si>
  <si>
    <t>wunderflugcom
The Stratolaunch Project https://t.co/5fF4GKVhkQ
#avgeek #aviationdaily #aviationlovers</t>
  </si>
  <si>
    <t>planespotiscool
RT @wunderflugcom: The Stratolaunch
Project https://t.co/5fF4GKVhkQ
#avgeek #aviationdaily #aviationlovers</t>
  </si>
  <si>
    <t>dds0201
RT PlaneSpotIsCool: RT wunderflugcom:
The Stratolaunch Project https://t.co/mKSIOMWypL
#avgeek #aviationdaily #aviationlovers</t>
  </si>
  <si>
    <t>supra_fox
#Stratolaunch, world's biggest
#aircraft, intended to serve as
platform to launch space #satellites,
completed it first test flight
yesterday at California's #MojaveDesert
https://t.co/XBKIBP6BGu</t>
  </si>
  <si>
    <t>aidualac
@queijolimiano U wrong, Stratolaunch
its the answer</t>
  </si>
  <si>
    <t>queijolimiano
RT @aidualac: @queijolimiano U
wrong, Stratolaunch its the answer</t>
  </si>
  <si>
    <t>jhal9000
@handsoffeverywh @ToughSf @tsr
Finally, something the Stratolaunch
jet can do!</t>
  </si>
  <si>
    <t xml:space="preserve">tsr
</t>
  </si>
  <si>
    <t xml:space="preserve">toughsf
</t>
  </si>
  <si>
    <t xml:space="preserve">handsoffeverywh
</t>
  </si>
  <si>
    <t>radisson52
Stratolaunch's Roc, The World's
Largest Aircraft, Has Flown For
The First Time (Updated) - The
Drive https://t.co/O2HWG2ilJt</t>
  </si>
  <si>
    <t>bradyzoo
@bradybrewery Was it the stratolaunch?</t>
  </si>
  <si>
    <t xml:space="preserve">bradybrewery
</t>
  </si>
  <si>
    <t>djsnm
@dsfpspacefl1ght @RemRocketeer
@SciGuySpace Stratolaunch might
have worked if it could have got
a launch vehicle, but Elon parting
ways, halting Falcon 5 and Pegasus
being uneconomical killed it.</t>
  </si>
  <si>
    <t xml:space="preserve">sciguyspace
</t>
  </si>
  <si>
    <t>remrocketeer
@DJSnM @dsfpspacefl1ght @SciGuySpace
I still hold out hope for Stratolaunch.
I know it's not healthy but I feel
like the odds of it being saved
are still better than the Browns
going to the Super Bowl, which
means it isn't impossible. A fellow
can dream.</t>
  </si>
  <si>
    <t xml:space="preserve">dsfpspacefl1ght
</t>
  </si>
  <si>
    <t>mshnlp
@hakkiocal KanadÄ± kÄ±rÄ±klara
#Stratolaunch motoru takÄ±lsa da
nafile...</t>
  </si>
  <si>
    <t xml:space="preserve">hakkiocal
</t>
  </si>
  <si>
    <t>garethswan
Woohoo !!! I have received new
bling for my backpack. A piece
of an actual 747 made into a bag
tag (name, address, etc. on the
back). But not just any 747 â€¦.
the one they gutted for use in
the Stratolaunch !! #GeekAlert
#PlaneTags https://t.co/YCUTh0PUEm</t>
  </si>
  <si>
    <t>planetags
RT @GarethSwan: Woohoo !!! I have
received new bling for my backpack.
A piece of an actual 747 made into
a bag tag (name, address, etc.
oâ€¦</t>
  </si>
  <si>
    <t>abcsohio
https://t.co/vyeQRoEfiw https://t.co/vyeQRoEfiw</t>
  </si>
  <si>
    <t>spotgabbiani
@gado_choga Desde hace rato están
probando un avión capaz de lanzar
cohetes al espacio, estos a su
vez podrían poner satélites en
órbita, el proyecto se llama stratolaunch.</t>
  </si>
  <si>
    <t xml:space="preserve">gado_choga
</t>
  </si>
  <si>
    <t>premkudva
Exclusive: Space firm @stratolaunch
founded by billionaire Paul Allen
closing... https://t.co/OvZNuM9o1j</t>
  </si>
  <si>
    <t>life4winnlose
The world’s largest aircraft is
developed by which company? #Stratolaunch
https://t.co/H0dii1G1eT</t>
  </si>
  <si>
    <t>jeffoppw
@virgingalactic @Spaceport_NM So
when is VG going to take over Stratolaunch
and keep that beautiful ROC flying?</t>
  </si>
  <si>
    <t xml:space="preserve">spaceport_nm
</t>
  </si>
  <si>
    <t xml:space="preserve">virgingalactic
</t>
  </si>
  <si>
    <t>voahausa
Jirgin da kamfanin Stratolaunch
System Corp ya kirkira wanda tsohon
mai kamfanin Microsoft Paul Allen
ya fara, tun… https://t.co/xnP8yBhvoa</t>
  </si>
  <si>
    <t>yahayadogondaj
RT @voahausa: Jirgin da kamfanin
Stratolaunch System Corp ya kirkira
wanda tsohon mai kamfanin Microsoft
Paul Allen ya fara, tun bayan shig…</t>
  </si>
  <si>
    <t>chiefofwolves
RT @IntEngineering: Watch this
massive plane experience its first
flight via @Stratolaunch https://t.co/KidJpxOBqA</t>
  </si>
  <si>
    <t>intengineering
Watch this massive plane experience
its first flight via @Stratolaunch
https://t.co/KidJpxOBqA</t>
  </si>
  <si>
    <t>anatolleo1
RT @IntEngineering: Watch this
massive plane experience its first
flight via @Stratolaunch https://t.co/KidJpxOBqA</t>
  </si>
  <si>
    <t>biomedicaldude
@IntEngineering @Stratolaunch I
thought they cancelled it after
the death of its funder?!</t>
  </si>
  <si>
    <t>hakanuzuner
RT @IntEngineering: Watch this
massive plane experience its first
flight via @Stratolaunch https://t.co/KidJpxOBqA</t>
  </si>
  <si>
    <t>newsneus
RT @IntEngineering: Watch this
massive plane experience its first
flight via @Stratolaunch https://t.co/KidJpxOBqA</t>
  </si>
  <si>
    <t>engrsawand
RT @IntEngineering: Watch this
massive plane experience its first
flight via @Stratolaunch https://t.co/KidJpxOBqA</t>
  </si>
  <si>
    <t>tozesilva
RT @IntEngineering: Watch this
massive plane experience its first
flight via @Stratolaunch https://t.co/KidJpxOBqA</t>
  </si>
  <si>
    <t>margare98757282
RT @IntEngineering: Watch this
massive plane experience its first
flight via @Stratolaunch https://t.co/KidJpxOBqA</t>
  </si>
  <si>
    <t>negro475
Watch this massive plane experience
its first flight via @Stratolaunch
https://t.co/WBf4owcKSm</t>
  </si>
  <si>
    <t>lukevogel26
RT @IntEngineering: Watch this
massive plane experience its first
flight via @Stratolaunch https://t.co/KidJpxOBqA</t>
  </si>
  <si>
    <t>dralwingeorge
RT @IntEngineering: Watch this
massive plane experience its first
flight via @Stratolaunch https://t.co/KidJpxOBqA</t>
  </si>
  <si>
    <t>serg_141
RT @IntEngineering: Watch this
massive plane experience its first
flight via @Stratolaunch https://t.co/KidJpxOBqA</t>
  </si>
  <si>
    <t>worldnewsrelay
RT @IntEngineering: Watch this
massive plane experience its first
flight via @Stratolaunch https://t.co/KidJpxOBqA</t>
  </si>
  <si>
    <t>mirovira75
RT @IntEngineering: Watch this
massive plane experience its first
flight via @Stratolaunch https://t.co/KidJpxOBqA</t>
  </si>
  <si>
    <t>nyemplungdikali
@IntEngineering @Stratolaunch Ini
cuman buat coba2 desain sprti itu
atau ada mksud tujuan lain yak,?</t>
  </si>
  <si>
    <t>mekahajdarevic
RT @IntEngineering: Watch this
massive plane experience its first
flight via @Stratolaunch https://t.co/KidJpxOBqA</t>
  </si>
  <si>
    <t>wyhtang
RT @IntEngineering: Watch this
massive plane experience its first
flight via @Stratolaunch https://t.co/KidJpxOBqA</t>
  </si>
  <si>
    <t>publicaccesspod
IntEngineering: Watch this massive
plane experience its first flight
via Stratolaunch https://t.co/JMka7OiD0X</t>
  </si>
  <si>
    <t>ldziewiecki
Watch this massive plane experience
its first flight via Stratolaunch
https://t.co/CMW4GsDHF7 - - Watch
this massiv… https://t.co/qLgPDJXu9L</t>
  </si>
  <si>
    <t>solfluori
RT @IntEngineering: Watch this
massive plane experience its first
flight via @Stratolaunch https://t.co/KidJpxOBqA</t>
  </si>
  <si>
    <t>mikeargi
RT @IntEngineering: Watch this
massive plane experience its first
flight via @Stratolaunch https://t.co/KidJpxOBqA</t>
  </si>
  <si>
    <t>anamjemwak
AN HONOR IN AIR! STRATOLAUNCH-A
GIGANTIC PLANE! CODE NAME "RoC"
LARGEST PLANE EVER BUILT! 385 FT
ACROSS,LONGER THAN… https://t.co/ZPPzoRnbK2</t>
  </si>
  <si>
    <t>andy95886838
RT @IntEngineering: Watch this
massive plane experience its first
flight via @Stratolaunch https://t.co/KidJpxOBqA</t>
  </si>
  <si>
    <t>prashan05624710
RT @IntEngineering: Watch this
massive plane experience its first
flight via @Stratolaunch https://t.co/KidJpxOBqA</t>
  </si>
  <si>
    <t>karneison1
RT @IntEngineering: Watch this
massive plane experience its first
flight via @Stratolaunch https://t.co/KidJpxOBqA</t>
  </si>
  <si>
    <t>pubaldi24
RT @IntEngineering: Watch this
massive plane experience its first
flight via @Stratolaunch https://t.co/KidJpxOBqA</t>
  </si>
  <si>
    <t>dariosailor86
RT @IntEngineering: Watch this
massive plane experience its first
flight via @Stratolaunch https://t.co/KidJpxOBqA</t>
  </si>
  <si>
    <t>zauvtest
Exclusive: Space firm founded by
billionaire Paul Allen closing
operations - sources https://t.co/P1k2lg96o0
[https://t.co/hGH4qgya0v]</t>
  </si>
  <si>
    <t>wboricua98
RT @IntEngineering: Watch this
massive plane experience its first
flight via @Stratolaunch https://t.co/KidJpxOBqA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</si>
  <si>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</si>
  <si>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</si>
  <si>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</si>
  <si>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</si>
  <si>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</si>
  <si>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</si>
  <si>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</si>
  <si>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</si>
  <si>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</si>
  <si>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</si>
  <si>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</si>
  <si>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</si>
  <si>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</si>
  <si>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</si>
  <si>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</si>
  <si>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</si>
  <si>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</si>
  <si>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</si>
  <si>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</si>
  <si>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</si>
  <si>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</si>
  <si>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</si>
  <si>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</si>
  <si>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</si>
  <si>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</si>
  <si>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</si>
  <si>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</si>
  <si>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</si>
  <si>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</si>
  <si>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</si>
  <si>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</si>
  <si>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</si>
  <si>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</si>
  <si>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</si>
  <si>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</si>
  <si>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</si>
  <si>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</si>
  <si>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</si>
  <si>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</si>
  <si>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</si>
  <si>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</si>
  <si>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</si>
  <si>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</si>
  <si>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</si>
  <si>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</si>
  <si>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</si>
  <si>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</si>
  <si>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</si>
  <si>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</si>
  <si>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</si>
  <si>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</si>
  <si>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</si>
  <si>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</si>
  <si>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</si>
  <si>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</si>
  <si>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</si>
  <si>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</si>
  <si>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</si>
  <si>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</si>
  <si>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</si>
  <si>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</si>
  <si>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</si>
  <si>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</si>
  <si>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</si>
  <si>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</si>
  <si>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</si>
  <si>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</si>
  <si>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</si>
  <si>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</si>
  <si>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</si>
  <si>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</si>
  <si>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https://www.cnet.com/pictures/meet-the-stratolaunch-the-worlds-largest-airplane/</t>
  </si>
  <si>
    <t>http://feeds.reuters.com/~r/reuters/scienceNews/~3/fyX2b3eP58E/exclusive-space-firm-founded-by-billionaire-paul-allen-closing-operations-sources-idUSKCN1T12FD</t>
  </si>
  <si>
    <t>http://AbsolutelyRemarkable.com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</si>
  <si>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</si>
  <si>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</si>
  <si>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</si>
  <si>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</si>
  <si>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</si>
  <si>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</si>
  <si>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</si>
  <si>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</si>
  <si>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</si>
  <si>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</si>
  <si>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</si>
  <si>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</si>
  <si>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</si>
  <si>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</si>
  <si>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</si>
  <si>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</si>
  <si>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</si>
  <si>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</si>
  <si>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</si>
  <si>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</si>
  <si>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</si>
  <si>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</si>
  <si>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https://www.cnet.com/pictures/meet-the-stratolaunch-the-worlds-largest-airplane/ https://www.youtube.com/watch?v=RyREb9a10xY https://wunderflug.com/magazine/aiming-high-the-stratolaunch-project/ https://www.thedrive.com/the-war-zone/27427/stratolaunchs-roc-the-worlds-largest-aircraft-has-flown-for-the-first-time https://twitter.com/i/web/status/1160446664802557953 https://twitter.com/i/web/status/1160577629122105344 http://feeds.reuters.com/~r/reuters/scienceNews/~3/fyX2b3eP58E/exclusive-space-firm-founded-by-billionaire-paul-allen-closing-operations-sources-idUSKCN1T12FD http://AbsolutelyRemarkable.com</t>
  </si>
  <si>
    <t>Top Domains in Tweet in Entire Graph</t>
  </si>
  <si>
    <t>cnet.com</t>
  </si>
  <si>
    <t>absolutelyremarkable.com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</si>
  <si>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</si>
  <si>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</si>
  <si>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</si>
  <si>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</si>
  <si>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</si>
  <si>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</si>
  <si>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</si>
  <si>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</si>
  <si>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</si>
  <si>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</si>
  <si>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</si>
  <si>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cnet.com twitter.com youtube.com wunderflug.com thedrive.com reuters.com absolutelyremarkable.com</t>
  </si>
  <si>
    <t>Top Hashtags in Tweet in Entire Graph</t>
  </si>
  <si>
    <t>avgeek</t>
  </si>
  <si>
    <t>aviationdaily</t>
  </si>
  <si>
    <t>aviationlovers</t>
  </si>
  <si>
    <t>geekalert</t>
  </si>
  <si>
    <t>aircraft</t>
  </si>
  <si>
    <t>satellites</t>
  </si>
  <si>
    <t>mojavedesert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</si>
  <si>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</si>
  <si>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</si>
  <si>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</si>
  <si>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</si>
  <si>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</si>
  <si>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</si>
  <si>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</si>
  <si>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</si>
  <si>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</si>
  <si>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</si>
  <si>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</si>
  <si>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stratolaunch avgeek aviationdaily aviationlovers aircraft satellites mojavedesert</t>
  </si>
  <si>
    <t>Top Words in Tweet in Entire Graph</t>
  </si>
  <si>
    <t>Words in Sentiment List#1: Positive</t>
  </si>
  <si>
    <t>Words in Sentiment List#2: Negative</t>
  </si>
  <si>
    <t>Words in Sentiment List#3: Angry/Violent</t>
  </si>
  <si>
    <t>Non-categorized Words</t>
  </si>
  <si>
    <t>Total Words</t>
  </si>
  <si>
    <t>plane</t>
  </si>
  <si>
    <t>first</t>
  </si>
  <si>
    <t>watch</t>
  </si>
  <si>
    <t>flight</t>
  </si>
  <si>
    <t>Top Words in Tweet in G1</t>
  </si>
  <si>
    <t>massive</t>
  </si>
  <si>
    <t>experience</t>
  </si>
  <si>
    <t>Top Words in Tweet in G2</t>
  </si>
  <si>
    <t>largest</t>
  </si>
  <si>
    <t>büyük</t>
  </si>
  <si>
    <t>#stratolaunch</t>
  </si>
  <si>
    <t>world's</t>
  </si>
  <si>
    <t>space</t>
  </si>
  <si>
    <t>Top Words in Tweet in G3</t>
  </si>
  <si>
    <t>guy</t>
  </si>
  <si>
    <t>great</t>
  </si>
  <si>
    <t>place</t>
  </si>
  <si>
    <t>love</t>
  </si>
  <si>
    <t>Top Words in Tweet in G4</t>
  </si>
  <si>
    <t>still</t>
  </si>
  <si>
    <t>being</t>
  </si>
  <si>
    <t>Top Words in Tweet in G5</t>
  </si>
  <si>
    <t>Top Words in Tweet in G6</t>
  </si>
  <si>
    <t>Top Words in Tweet in G7</t>
  </si>
  <si>
    <t>Top Words in Tweet in G8</t>
  </si>
  <si>
    <t>kamfanin</t>
  </si>
  <si>
    <t>jirgin</t>
  </si>
  <si>
    <t>da</t>
  </si>
  <si>
    <t>system</t>
  </si>
  <si>
    <t>corp</t>
  </si>
  <si>
    <t>kirkira</t>
  </si>
  <si>
    <t>wanda</t>
  </si>
  <si>
    <t>tsohon</t>
  </si>
  <si>
    <t>mai</t>
  </si>
  <si>
    <t>Top Words in Tweet in G9</t>
  </si>
  <si>
    <t>Top Words in Tweet in G10</t>
  </si>
  <si>
    <t>747</t>
  </si>
  <si>
    <t>woohoo</t>
  </si>
  <si>
    <t>received</t>
  </si>
  <si>
    <t>new</t>
  </si>
  <si>
    <t>bling</t>
  </si>
  <si>
    <t>backpack</t>
  </si>
  <si>
    <t>piece</t>
  </si>
  <si>
    <t>actual</t>
  </si>
  <si>
    <t>made</t>
  </si>
  <si>
    <t>bag</t>
  </si>
  <si>
    <t>Top Words in Tweet</t>
  </si>
  <si>
    <t>stratolaunch intengineering watch massive plane experience first flight</t>
  </si>
  <si>
    <t>stratolaunch first plane flight largest watch büyük #stratolaunch world's space</t>
  </si>
  <si>
    <t>randpaul elonmusk jeffbezos richardbranson stratolaunch guy ivotekindness great place love</t>
  </si>
  <si>
    <t>dsfpspacefl1ght sciguyspace stratolaunch still being remrocketeer</t>
  </si>
  <si>
    <t>kamfanin jirgin da stratolaunch system corp kirkira wanda tsohon mai</t>
  </si>
  <si>
    <t>747 woohoo received new bling backpack piece actual made bag</t>
  </si>
  <si>
    <t>queijolimiano u wrong stratolaunch answer</t>
  </si>
  <si>
    <t>stratolaunch project #avgeek #aviationdaily #aviationlovers</t>
  </si>
  <si>
    <t>Top Word Pairs in Tweet in Entire Graph</t>
  </si>
  <si>
    <t>watch,massive</t>
  </si>
  <si>
    <t>massive,plane</t>
  </si>
  <si>
    <t>plane,experience</t>
  </si>
  <si>
    <t>experience,first</t>
  </si>
  <si>
    <t>first,flight</t>
  </si>
  <si>
    <t>flight,stratolaunch</t>
  </si>
  <si>
    <t>intengineering,watch</t>
  </si>
  <si>
    <t>elonmusk,jeffbezos</t>
  </si>
  <si>
    <t>jeffbezos,richardbranson</t>
  </si>
  <si>
    <t>richardbranson,stratolaunch</t>
  </si>
  <si>
    <t>Top Word Pairs in Tweet in G1</t>
  </si>
  <si>
    <t>intengineering,stratolaunch</t>
  </si>
  <si>
    <t>Top Word Pairs in Tweet in G2</t>
  </si>
  <si>
    <t>largest,aircraft</t>
  </si>
  <si>
    <t>Top Word Pairs in Tweet in G3</t>
  </si>
  <si>
    <t>randpaul,elonmusk</t>
  </si>
  <si>
    <t>ivotekindness,randpaul</t>
  </si>
  <si>
    <t>stratolaunch,3</t>
  </si>
  <si>
    <t>3,oh</t>
  </si>
  <si>
    <t>oh,way</t>
  </si>
  <si>
    <t>way,paul</t>
  </si>
  <si>
    <t>paul,great</t>
  </si>
  <si>
    <t>Top Word Pairs in Tweet in G4</t>
  </si>
  <si>
    <t>dsfpspacefl1ght,remrocketeer</t>
  </si>
  <si>
    <t>remrocketeer,sciguyspace</t>
  </si>
  <si>
    <t>sciguyspace,stratolaunch</t>
  </si>
  <si>
    <t>Top Word Pairs in Tweet in G5</t>
  </si>
  <si>
    <t>Top Word Pairs in Tweet in G6</t>
  </si>
  <si>
    <t>Top Word Pairs in Tweet in G7</t>
  </si>
  <si>
    <t>Top Word Pairs in Tweet in G8</t>
  </si>
  <si>
    <t>jirgin,da</t>
  </si>
  <si>
    <t>da,kamfanin</t>
  </si>
  <si>
    <t>kamfanin,stratolaunch</t>
  </si>
  <si>
    <t>stratolaunch,system</t>
  </si>
  <si>
    <t>system,corp</t>
  </si>
  <si>
    <t>corp,kirkira</t>
  </si>
  <si>
    <t>kirkira,wanda</t>
  </si>
  <si>
    <t>wanda,tsohon</t>
  </si>
  <si>
    <t>tsohon,mai</t>
  </si>
  <si>
    <t>mai,kamfanin</t>
  </si>
  <si>
    <t>Top Word Pairs in Tweet in G9</t>
  </si>
  <si>
    <t>Top Word Pairs in Tweet in G10</t>
  </si>
  <si>
    <t>woohoo,received</t>
  </si>
  <si>
    <t>received,new</t>
  </si>
  <si>
    <t>new,bling</t>
  </si>
  <si>
    <t>bling,backpack</t>
  </si>
  <si>
    <t>backpack,piece</t>
  </si>
  <si>
    <t>piece,actual</t>
  </si>
  <si>
    <t>actual,747</t>
  </si>
  <si>
    <t>747,made</t>
  </si>
  <si>
    <t>made,bag</t>
  </si>
  <si>
    <t>bag,tag</t>
  </si>
  <si>
    <t>Top Word Pairs in Tweet</t>
  </si>
  <si>
    <t>watch,massive  massive,plane  plane,experience  experience,first  first,flight  flight,stratolaunch  intengineering,watch  intengineering,stratolaunch</t>
  </si>
  <si>
    <t>largest,aircraft  watch,massive  massive,plane  plane,experience  experience,first  first,flight  flight,stratolaunch</t>
  </si>
  <si>
    <t>elonmusk,jeffbezos  jeffbezos,richardbranson  richardbranson,stratolaunch  randpaul,elonmusk  ivotekindness,randpaul  stratolaunch,3  3,oh  oh,way  way,paul  paul,great</t>
  </si>
  <si>
    <t>dsfpspacefl1ght,remrocketeer  remrocketeer,sciguyspace  sciguyspace,stratolaunch</t>
  </si>
  <si>
    <t>jirgin,da  da,kamfanin  kamfanin,stratolaunch  stratolaunch,system  system,corp  corp,kirkira  kirkira,wanda  wanda,tsohon  tsohon,mai  mai,kamfanin</t>
  </si>
  <si>
    <t>woohoo,received  received,new  new,bling  bling,backpack  backpack,piece  piece,actual  actual,747  747,made  made,bag  bag,tag</t>
  </si>
  <si>
    <t>queijolimiano,u  u,wrong  wrong,stratolaunch  stratolaunch,answer</t>
  </si>
  <si>
    <t>stratolaunch,project  project,#avgeek  #avgeek,#aviationdaily  #aviationdaily,#aviationlovers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</si>
  <si>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</si>
  <si>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</si>
  <si>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</si>
  <si>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</si>
  <si>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</si>
  <si>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</si>
  <si>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</si>
  <si>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</si>
  <si>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</si>
  <si>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</si>
  <si>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</si>
  <si>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</si>
  <si>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</si>
  <si>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</si>
  <si>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</si>
  <si>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</si>
  <si>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</si>
  <si>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</si>
  <si>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</si>
  <si>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</si>
  <si>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</si>
  <si>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</si>
  <si>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</si>
  <si>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dsfpspacefl1ght djsnm</t>
  </si>
  <si>
    <t>Top Mentioned in Tweet</t>
  </si>
  <si>
    <t>stratolaunch intengineering</t>
  </si>
  <si>
    <t>elonmusk jeffbezos richardbranson stratolaunch ivotekindness randpaul</t>
  </si>
  <si>
    <t>sciguyspace remrocketeer dsfpspacefl1ght</t>
  </si>
  <si>
    <t>toughsf tsr</t>
  </si>
  <si>
    <t>rocketlab peter_j_beck</t>
  </si>
  <si>
    <t>aidualac queijolimiano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</si>
  <si>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</si>
  <si>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</si>
  <si>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</si>
  <si>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</si>
  <si>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</si>
  <si>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</si>
  <si>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</si>
  <si>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</si>
  <si>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</si>
  <si>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</si>
  <si>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</si>
  <si>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</si>
  <si>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mirovira75 pubaldi24 chiefofwolves newsneus mikeargi wboricua98 worldnewsrelay dariosailor86 hakanuzuner intengineering</t>
  </si>
  <si>
    <t>publicaccesspod radisson52 anamjemwak dds0201 cenk2552 supra_fox abcsohio ldziewiecki zauvtest life4winnlose</t>
  </si>
  <si>
    <t>richardbranson randpaul elonmusk ivotekindness jeffbezos</t>
  </si>
  <si>
    <t>dsfpspacefl1ght djsnm sciguyspace remrocketeer</t>
  </si>
  <si>
    <t>jhal9000 handsoffeverywh toughsf tsr</t>
  </si>
  <si>
    <t>erdayastronaut rocketlab ad_gerhard peter_j_beck</t>
  </si>
  <si>
    <t>virgingalactic spaceport_nm jeffoppw</t>
  </si>
  <si>
    <t>voahausa yahayadogondaj</t>
  </si>
  <si>
    <t>spotgabbiani gado_choga</t>
  </si>
  <si>
    <t>garethswan planetags</t>
  </si>
  <si>
    <t>hakkiocal mshnlp</t>
  </si>
  <si>
    <t>bradyzoo bradybrewery</t>
  </si>
  <si>
    <t>queijolimiano aidualac</t>
  </si>
  <si>
    <t>planespotiscool wunderflugcom</t>
  </si>
  <si>
    <t>spacecom patbahn</t>
  </si>
  <si>
    <t>Top URLs in Tweet by Count</t>
  </si>
  <si>
    <t>Top URLs in Tweet by Salience</t>
  </si>
  <si>
    <t>Top Domains in Tweet by Count</t>
  </si>
  <si>
    <t>Top Domains in Tweet by Salience</t>
  </si>
  <si>
    <t>Top Hashtags in Tweet by Count</t>
  </si>
  <si>
    <t>Top Hashtags in Tweet by Salience</t>
  </si>
  <si>
    <t>Top Words in Tweet by Count</t>
  </si>
  <si>
    <t>büyük dünyanın en uçağının ne kadar olduğunu görünce şaşıracaksınız</t>
  </si>
  <si>
    <t>spacecom maybe moves inside hanger</t>
  </si>
  <si>
    <t>randpaul elonmusk jeffbezos richardbranson guy ivotekindness great place think love</t>
  </si>
  <si>
    <t>erdayastronaut rocketlab peter_j_beck maybe itâ s deal launch more orbits</t>
  </si>
  <si>
    <t>project #avgeek #aviationdaily #aviationlovers</t>
  </si>
  <si>
    <t>wunderflugcom project #avgeek #aviationdaily #aviationlovers</t>
  </si>
  <si>
    <t>planespotiscool wunderflugcom project #avgeek #aviationdaily #aviationlovers</t>
  </si>
  <si>
    <t>#stratolaunch world's biggest #aircraft intended serve platform launch space #satellites</t>
  </si>
  <si>
    <t>queijolimiano u wrong answer</t>
  </si>
  <si>
    <t>aidualac queijolimiano u wrong answer</t>
  </si>
  <si>
    <t>handsoffeverywh toughsf tsr finally something jet</t>
  </si>
  <si>
    <t>stratolaunch's roc world's largest aircraft flown first time updated drive</t>
  </si>
  <si>
    <t>dsfpspacefl1ght remrocketeer sciguyspace worked launch vehicle elon parting ways halting</t>
  </si>
  <si>
    <t>still djsnm dsfpspacefl1ght sciguyspace hold out hope know healthy feel</t>
  </si>
  <si>
    <t>hakkiocal kanadä kä rä klara #stratolaunch motoru takä lsa da</t>
  </si>
  <si>
    <t>garethswan woohoo received new bling backpack piece actual 747 made</t>
  </si>
  <si>
    <t>gado_choga desde hace rato están probando un avión capaz de</t>
  </si>
  <si>
    <t>exclusive space firm founded billionaire paul allen closing</t>
  </si>
  <si>
    <t>world s largest aircraft developed company #stratolaunch</t>
  </si>
  <si>
    <t>virgingalactic spaceport_nm vg going take over keep beautiful roc flying</t>
  </si>
  <si>
    <t>kamfanin ya jirgin da system corp kirkira wanda tsohon mai</t>
  </si>
  <si>
    <t>kamfanin ya voahausa jirgin da system corp kirkira wanda tsohon</t>
  </si>
  <si>
    <t>intengineering watch massive plane experience first flight via</t>
  </si>
  <si>
    <t>watch massive plane experience first flight via</t>
  </si>
  <si>
    <t>intengineering thought cancelled death funder</t>
  </si>
  <si>
    <t>intengineering ini cuman buat coba2 desain sprti itu atau ada</t>
  </si>
  <si>
    <t>watch massive plane experience first flight via massiv</t>
  </si>
  <si>
    <t>plane honor air gigantic code name roc largest built 385</t>
  </si>
  <si>
    <t>exclusive space firm founded billionaire paul allen closing operations sources</t>
  </si>
  <si>
    <t>Top Words in Tweet by Salience</t>
  </si>
  <si>
    <t>guy took everything money great place think 3 oh way</t>
  </si>
  <si>
    <t>worked launch vehicle elon parting ways halting falcon 5 pegasus</t>
  </si>
  <si>
    <t>Top Word Pairs in Tweet by Count</t>
  </si>
  <si>
    <t>dünyanın,en  en,büyük  büyük,uçağının  uçağının,ne  ne,kadar  kadar,büyük  büyük,olduğunu  olduğunu,görünce  görünce,şaşıracaksınız  şaşıracaksınız,stratolaunch</t>
  </si>
  <si>
    <t>spacecom,maybe  maybe,moves  moves,inside  inside,stratolaunch  stratolaunch,hanger</t>
  </si>
  <si>
    <t>erdayastronaut,rocketlab  rocketlab,peter_j_beck  peter_j_beck,maybe  maybe,itâ  itâ,s  s,deal  deal,stratolaunch  stratolaunch,launch  launch,more  more,orbits</t>
  </si>
  <si>
    <t>wunderflugcom,stratolaunch  stratolaunch,project  project,#avgeek  #avgeek,#aviationdaily  #aviationdaily,#aviationlovers</t>
  </si>
  <si>
    <t>planespotiscool,wunderflugcom  wunderflugcom,stratolaunch  stratolaunch,project  project,#avgeek  #avgeek,#aviationdaily  #aviationdaily,#aviationlovers</t>
  </si>
  <si>
    <t>#stratolaunch,world's  world's,biggest  biggest,#aircraft  #aircraft,intended  intended,serve  serve,platform  platform,launch  launch,space  space,#satellites  #satellites,completed</t>
  </si>
  <si>
    <t>aidualac,queijolimiano  queijolimiano,u  u,wrong  wrong,stratolaunch  stratolaunch,answer</t>
  </si>
  <si>
    <t>handsoffeverywh,toughsf  toughsf,tsr  tsr,finally  finally,something  something,stratolaunch  stratolaunch,jet</t>
  </si>
  <si>
    <t>stratolaunch's,roc  roc,world's  world's,largest  largest,aircraft  aircraft,flown  flown,first  first,time  time,updated  updated,drive</t>
  </si>
  <si>
    <t>bradybrewery,stratolaunch</t>
  </si>
  <si>
    <t>dsfpspacefl1ght,remrocketeer  remrocketeer,sciguyspace  sciguyspace,stratolaunch  stratolaunch,worked  worked,launch  launch,vehicle  vehicle,elon  elon,parting  parting,ways  ways,halting</t>
  </si>
  <si>
    <t>djsnm,dsfpspacefl1ght  dsfpspacefl1ght,sciguyspace  sciguyspace,still  still,hold  hold,out  out,hope  hope,stratolaunch  stratolaunch,know  know,healthy  healthy,feel</t>
  </si>
  <si>
    <t>hakkiocal,kanadä  kanadä,kä  kä,rä  rä,klara  klara,#stratolaunch  #stratolaunch,motoru  motoru,takä  takä,lsa  lsa,da  da,nafile</t>
  </si>
  <si>
    <t>garethswan,woohoo  woohoo,received  received,new  new,bling  bling,backpack  backpack,piece  piece,actual  actual,747  747,made  made,bag</t>
  </si>
  <si>
    <t>gado_choga,desde  desde,hace  hace,rato  rato,están  están,probando  probando,un  un,avión  avión,capaz  capaz,de  de,lanzar</t>
  </si>
  <si>
    <t>exclusive,space  space,firm  firm,stratolaunch  stratolaunch,founded  founded,billionaire  billionaire,paul  paul,allen  allen,closing</t>
  </si>
  <si>
    <t>world,s  s,largest  largest,aircraft  aircraft,developed  developed,company  company,#stratolaunch</t>
  </si>
  <si>
    <t>virgingalactic,spaceport_nm  spaceport_nm,vg  vg,going  going,take  take,over  over,stratolaunch  stratolaunch,keep  keep,beautiful  beautiful,roc  roc,flying</t>
  </si>
  <si>
    <t>jirgin,da  da,kamfanin  kamfanin,stratolaunch  stratolaunch,system  system,corp  corp,ya  ya,kirkira  kirkira,wanda  wanda,tsohon  tsohon,mai</t>
  </si>
  <si>
    <t>voahausa,jirgin  jirgin,da  da,kamfanin  kamfanin,stratolaunch  stratolaunch,system  system,corp  corp,ya  ya,kirkira  kirkira,wanda  wanda,tsohon</t>
  </si>
  <si>
    <t>intengineering,watch  watch,massive  massive,plane  plane,experience  experience,first  first,flight  flight,via  via,stratolaunch</t>
  </si>
  <si>
    <t>watch,massive  massive,plane  plane,experience  experience,first  first,flight  flight,via  via,stratolaunch</t>
  </si>
  <si>
    <t>intengineering,stratolaunch  stratolaunch,thought  thought,cancelled  cancelled,death  death,funder</t>
  </si>
  <si>
    <t>intengineering,stratolaunch  stratolaunch,ini  ini,cuman  cuman,buat  buat,coba2  coba2,desain  desain,sprti  sprti,itu  itu,atau  atau,ada</t>
  </si>
  <si>
    <t>watch,massive  massive,plane  plane,experience  experience,first  first,flight  flight,via  via,stratolaunch  stratolaunch,watch  watch,massiv</t>
  </si>
  <si>
    <t>honor,air  air,stratolaunch  stratolaunch,gigantic  gigantic,plane  plane,code  code,name  name,roc  roc,largest  largest,plane  plane,built</t>
  </si>
  <si>
    <t>exclusive,space  space,firm  firm,founded  founded,billionaire  billionaire,paul  paul,allen  allen,closing  closing,operations  operations,sources  sources,https</t>
  </si>
  <si>
    <t>Top Word Pairs in Tweet by Salience</t>
  </si>
  <si>
    <t>stratolaunch,3  3,oh  oh,way  way,paul  paul,great  great,little  little,place  stratolaunch,2  2,wouldnâ  wouldnâ,t</t>
  </si>
  <si>
    <t>stratolaunch,worked  worked,launch  launch,vehicle  vehicle,elon  elon,parting  parting,ways  ways,halting  halting,falcon  falcon,5  5,pegasus</t>
  </si>
  <si>
    <t>Word</t>
  </si>
  <si>
    <t>paul</t>
  </si>
  <si>
    <t>allen</t>
  </si>
  <si>
    <t>roc</t>
  </si>
  <si>
    <t>t</t>
  </si>
  <si>
    <t>name</t>
  </si>
  <si>
    <t>launch</t>
  </si>
  <si>
    <t>project</t>
  </si>
  <si>
    <t>#avgeek</t>
  </si>
  <si>
    <t>#aviationdaily</t>
  </si>
  <si>
    <t>#aviationlovers</t>
  </si>
  <si>
    <t>think</t>
  </si>
  <si>
    <t>exclusive</t>
  </si>
  <si>
    <t>firm</t>
  </si>
  <si>
    <t>founded</t>
  </si>
  <si>
    <t>billionaire</t>
  </si>
  <si>
    <t>closing</t>
  </si>
  <si>
    <t>microsoft</t>
  </si>
  <si>
    <t>fara</t>
  </si>
  <si>
    <t>tun</t>
  </si>
  <si>
    <t>going</t>
  </si>
  <si>
    <t>take</t>
  </si>
  <si>
    <t>s</t>
  </si>
  <si>
    <t>tag</t>
  </si>
  <si>
    <t>address</t>
  </si>
  <si>
    <t>etc</t>
  </si>
  <si>
    <t>â</t>
  </si>
  <si>
    <t>out</t>
  </si>
  <si>
    <t>dream</t>
  </si>
  <si>
    <t>u</t>
  </si>
  <si>
    <t>wrong</t>
  </si>
  <si>
    <t>answer</t>
  </si>
  <si>
    <t>maybe</t>
  </si>
  <si>
    <t>3</t>
  </si>
  <si>
    <t>oh</t>
  </si>
  <si>
    <t>way</t>
  </si>
  <si>
    <t>little</t>
  </si>
  <si>
    <t>2</t>
  </si>
  <si>
    <t>wouldnâ</t>
  </si>
  <si>
    <t>shake</t>
  </si>
  <si>
    <t>hands</t>
  </si>
  <si>
    <t>took</t>
  </si>
  <si>
    <t>mars</t>
  </si>
  <si>
    <t>everything</t>
  </si>
  <si>
    <t>1</t>
  </si>
  <si>
    <t>amazon</t>
  </si>
  <si>
    <t>man</t>
  </si>
  <si>
    <t>tesla</t>
  </si>
  <si>
    <t>dolphin</t>
  </si>
  <si>
    <t>saver</t>
  </si>
  <si>
    <t>along</t>
  </si>
  <si>
    <t>president</t>
  </si>
  <si>
    <t>money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</si>
  <si>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</si>
  <si>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</si>
  <si>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</si>
  <si>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</si>
  <si>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</si>
  <si>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</si>
  <si>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</si>
  <si>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</si>
  <si>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</si>
  <si>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</si>
  <si>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</si>
  <si>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</si>
  <si>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</si>
  <si>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</si>
  <si>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</si>
  <si>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</si>
  <si>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</si>
  <si>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</si>
  <si>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</si>
  <si>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</si>
  <si>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</si>
  <si>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</si>
  <si>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</si>
  <si>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</si>
  <si>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</si>
  <si>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</si>
  <si>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</si>
  <si>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</si>
  <si>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</si>
  <si>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</si>
  <si>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</si>
  <si>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</si>
  <si>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</si>
  <si>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</si>
  <si>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</si>
  <si>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</si>
  <si>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</si>
  <si>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</si>
  <si>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</si>
  <si>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</si>
  <si>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</si>
  <si>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</si>
  <si>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</si>
  <si>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</si>
  <si>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</si>
  <si>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</si>
  <si>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</si>
  <si>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</si>
  <si>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</si>
  <si>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</si>
  <si>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</si>
  <si>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Apr</t>
  </si>
  <si>
    <t>17-Apr</t>
  </si>
  <si>
    <t>2 PM</t>
  </si>
  <si>
    <t>Jul</t>
  </si>
  <si>
    <t>29-Jul</t>
  </si>
  <si>
    <t>10 PM</t>
  </si>
  <si>
    <t>31-Jul</t>
  </si>
  <si>
    <t>9 PM</t>
  </si>
  <si>
    <t>Aug</t>
  </si>
  <si>
    <t>2-Aug</t>
  </si>
  <si>
    <t>5 PM</t>
  </si>
  <si>
    <t>3-Aug</t>
  </si>
  <si>
    <t>3 AM</t>
  </si>
  <si>
    <t>4 AM</t>
  </si>
  <si>
    <t>7 PM</t>
  </si>
  <si>
    <t>4-Aug</t>
  </si>
  <si>
    <t>6 AM</t>
  </si>
  <si>
    <t>7 AM</t>
  </si>
  <si>
    <t>8 PM</t>
  </si>
  <si>
    <t>5-Aug</t>
  </si>
  <si>
    <t>6-Aug</t>
  </si>
  <si>
    <t>1 AM</t>
  </si>
  <si>
    <t>7-Aug</t>
  </si>
  <si>
    <t>12 AM</t>
  </si>
  <si>
    <t>12 PM</t>
  </si>
  <si>
    <t>11 PM</t>
  </si>
  <si>
    <t>8-Aug</t>
  </si>
  <si>
    <t>5 AM</t>
  </si>
  <si>
    <t>10 AM</t>
  </si>
  <si>
    <t>9-Aug</t>
  </si>
  <si>
    <t>10-Aug</t>
  </si>
  <si>
    <t>11-Aug</t>
  </si>
  <si>
    <t>2 AM</t>
  </si>
  <si>
    <t>11 AM</t>
  </si>
  <si>
    <t>3 PM</t>
  </si>
  <si>
    <t>12-Aug</t>
  </si>
  <si>
    <t>1 PM</t>
  </si>
  <si>
    <t>128, 128, 128</t>
  </si>
  <si>
    <t>Red</t>
  </si>
  <si>
    <t>193, 62, 62</t>
  </si>
  <si>
    <t>G1: stratolaunch intengineering watch massive plane experience first flight</t>
  </si>
  <si>
    <t>G2: stratolaunch first plane flight largest watch büyük #stratolaunch world's space</t>
  </si>
  <si>
    <t>G3: randpaul elonmusk jeffbezos richardbranson stratolaunch guy ivotekindness great place love</t>
  </si>
  <si>
    <t>G4: dsfpspacefl1ght sciguyspace stratolaunch still being remrocketeer</t>
  </si>
  <si>
    <t>G8: kamfanin jirgin da stratolaunch system corp kirkira wanda tsohon mai</t>
  </si>
  <si>
    <t>G10: 747 woohoo received new bling backpack piece actual made bag</t>
  </si>
  <si>
    <t>G13: queijolimiano u wrong stratolaunch answer</t>
  </si>
  <si>
    <t>G14: stratolaunch project #avgeek #aviationdaily #aviationlovers</t>
  </si>
  <si>
    <t>Autofill Workbook Results</t>
  </si>
  <si>
    <t>Edge Weight▓1▓3▓0▓True▓Gray▓Red▓▓Edge Weight▓1▓3▓0▓3▓10▓False▓Edge Weight▓1▓3▓0▓35▓12▓False▓▓0▓0▓0▓True▓Black▓Black▓▓Followers▓0▓2512249▓0▓162▓1000▓False▓▓0▓0▓0▓0▓0▓False▓▓0▓0▓0▓0▓0▓False▓▓0▓0▓0▓0▓0▓False</t>
  </si>
  <si>
    <t>GraphSource░GraphServerTwitterSearch▓GraphTerm░Stratolaunch▓ImportDescription░The graph represents a network of 74 Twitter users whose tweets in the requested range contained "Stratolaunch", or who were replied to or mentioned in those tweets.  The network was obtained from the NodeXL Graph Server on Friday, 16 August 2019 at 03:11 UTC.
The requested start date was Wednesday, 14 August 2019 at 00:01 UTC and the maximum number of days (going backward) was 14.
The maximum number of tweets collected was 5,000.
The tweets in the network were tweeted over the 11-day, 23-hour, 18-minute period from Wednesday, 31 July 2019 at 21:28 UTC to Monday, 12 August 2019 at 20:46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</si>
</sst>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638045"/>
        <c:axId val="12198086"/>
      </c:barChart>
      <c:catAx>
        <c:axId val="386380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98086"/>
        <c:crosses val="autoZero"/>
        <c:auto val="1"/>
        <c:lblOffset val="100"/>
        <c:noMultiLvlLbl val="0"/>
      </c:catAx>
      <c:valAx>
        <c:axId val="1219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0"/>
                <c:pt idx="0">
                  <c:v>2 PM
17-Apr
Apr
2019</c:v>
                </c:pt>
                <c:pt idx="1">
                  <c:v>10 PM
29-Jul
Jul</c:v>
                </c:pt>
                <c:pt idx="2">
                  <c:v>9 PM
31-Jul</c:v>
                </c:pt>
                <c:pt idx="3">
                  <c:v>5 PM
2-Aug
Aug</c:v>
                </c:pt>
                <c:pt idx="4">
                  <c:v>3 AM
3-Aug</c:v>
                </c:pt>
                <c:pt idx="5">
                  <c:v>4 AM</c:v>
                </c:pt>
                <c:pt idx="6">
                  <c:v>7 PM</c:v>
                </c:pt>
                <c:pt idx="7">
                  <c:v>4 AM
4-Aug</c:v>
                </c:pt>
                <c:pt idx="8">
                  <c:v>6 AM</c:v>
                </c:pt>
                <c:pt idx="9">
                  <c:v>7 AM</c:v>
                </c:pt>
                <c:pt idx="10">
                  <c:v>8 PM</c:v>
                </c:pt>
                <c:pt idx="11">
                  <c:v>8 PM
5-Aug</c:v>
                </c:pt>
                <c:pt idx="12">
                  <c:v>10 PM</c:v>
                </c:pt>
                <c:pt idx="13">
                  <c:v>1 AM
6-Aug</c:v>
                </c:pt>
                <c:pt idx="14">
                  <c:v>12 AM
7-Aug</c:v>
                </c:pt>
                <c:pt idx="15">
                  <c:v>1 AM</c:v>
                </c:pt>
                <c:pt idx="16">
                  <c:v>12 PM</c:v>
                </c:pt>
                <c:pt idx="17">
                  <c:v>2 PM</c:v>
                </c:pt>
                <c:pt idx="18">
                  <c:v>9 PM</c:v>
                </c:pt>
                <c:pt idx="19">
                  <c:v>11 PM</c:v>
                </c:pt>
                <c:pt idx="20">
                  <c:v>5 AM
8-Aug</c:v>
                </c:pt>
                <c:pt idx="21">
                  <c:v>10 AM</c:v>
                </c:pt>
                <c:pt idx="22">
                  <c:v>5 PM
9-Aug</c:v>
                </c:pt>
                <c:pt idx="23">
                  <c:v>9 PM
10-Aug</c:v>
                </c:pt>
                <c:pt idx="24">
                  <c:v>10 PM</c:v>
                </c:pt>
                <c:pt idx="25">
                  <c:v>11 PM</c:v>
                </c:pt>
                <c:pt idx="26">
                  <c:v>1 AM
11-Aug</c:v>
                </c:pt>
                <c:pt idx="27">
                  <c:v>2 AM</c:v>
                </c:pt>
                <c:pt idx="28">
                  <c:v>3 AM</c:v>
                </c:pt>
                <c:pt idx="29">
                  <c:v>4 AM</c:v>
                </c:pt>
                <c:pt idx="30">
                  <c:v>6 AM</c:v>
                </c:pt>
                <c:pt idx="31">
                  <c:v>7 AM</c:v>
                </c:pt>
                <c:pt idx="32">
                  <c:v>11 AM</c:v>
                </c:pt>
                <c:pt idx="33">
                  <c:v>2 PM</c:v>
                </c:pt>
                <c:pt idx="34">
                  <c:v>3 PM</c:v>
                </c:pt>
                <c:pt idx="35">
                  <c:v>5 PM</c:v>
                </c:pt>
                <c:pt idx="36">
                  <c:v>8 PM</c:v>
                </c:pt>
                <c:pt idx="37">
                  <c:v>12 AM
12-Aug</c:v>
                </c:pt>
                <c:pt idx="38">
                  <c:v>1 PM</c:v>
                </c:pt>
                <c:pt idx="39">
                  <c:v>8 PM</c:v>
                </c:pt>
              </c:strCache>
            </c:strRef>
          </c:cat>
          <c:val>
            <c:numRef>
              <c:f>'Time Series'!$B$26:$B$84</c:f>
              <c:numCache>
                <c:formatCode>General</c:formatCode>
                <c:ptCount val="40"/>
                <c:pt idx="0">
                  <c:v>1</c:v>
                </c:pt>
                <c:pt idx="1">
                  <c:v>1</c:v>
                </c:pt>
                <c:pt idx="2">
                  <c:v>1</c:v>
                </c:pt>
                <c:pt idx="3">
                  <c:v>1</c:v>
                </c:pt>
                <c:pt idx="4">
                  <c:v>2</c:v>
                </c:pt>
                <c:pt idx="5">
                  <c:v>1</c:v>
                </c:pt>
                <c:pt idx="6">
                  <c:v>3</c:v>
                </c:pt>
                <c:pt idx="7">
                  <c:v>1</c:v>
                </c:pt>
                <c:pt idx="8">
                  <c:v>2</c:v>
                </c:pt>
                <c:pt idx="9">
                  <c:v>1</c:v>
                </c:pt>
                <c:pt idx="10">
                  <c:v>1</c:v>
                </c:pt>
                <c:pt idx="11">
                  <c:v>2</c:v>
                </c:pt>
                <c:pt idx="12">
                  <c:v>1</c:v>
                </c:pt>
                <c:pt idx="13">
                  <c:v>1</c:v>
                </c:pt>
                <c:pt idx="14">
                  <c:v>1</c:v>
                </c:pt>
                <c:pt idx="15">
                  <c:v>3</c:v>
                </c:pt>
                <c:pt idx="16">
                  <c:v>1</c:v>
                </c:pt>
                <c:pt idx="17">
                  <c:v>1</c:v>
                </c:pt>
                <c:pt idx="18">
                  <c:v>1</c:v>
                </c:pt>
                <c:pt idx="19">
                  <c:v>1</c:v>
                </c:pt>
                <c:pt idx="20">
                  <c:v>1</c:v>
                </c:pt>
                <c:pt idx="21">
                  <c:v>1</c:v>
                </c:pt>
                <c:pt idx="22">
                  <c:v>1</c:v>
                </c:pt>
                <c:pt idx="23">
                  <c:v>1</c:v>
                </c:pt>
                <c:pt idx="24">
                  <c:v>10</c:v>
                </c:pt>
                <c:pt idx="25">
                  <c:v>3</c:v>
                </c:pt>
                <c:pt idx="26">
                  <c:v>1</c:v>
                </c:pt>
                <c:pt idx="27">
                  <c:v>1</c:v>
                </c:pt>
                <c:pt idx="28">
                  <c:v>1</c:v>
                </c:pt>
                <c:pt idx="29">
                  <c:v>1</c:v>
                </c:pt>
                <c:pt idx="30">
                  <c:v>1</c:v>
                </c:pt>
                <c:pt idx="31">
                  <c:v>2</c:v>
                </c:pt>
                <c:pt idx="32">
                  <c:v>1</c:v>
                </c:pt>
                <c:pt idx="33">
                  <c:v>1</c:v>
                </c:pt>
                <c:pt idx="34">
                  <c:v>1</c:v>
                </c:pt>
                <c:pt idx="35">
                  <c:v>2</c:v>
                </c:pt>
                <c:pt idx="36">
                  <c:v>1</c:v>
                </c:pt>
                <c:pt idx="37">
                  <c:v>1</c:v>
                </c:pt>
                <c:pt idx="38">
                  <c:v>1</c:v>
                </c:pt>
                <c:pt idx="39">
                  <c:v>2</c:v>
                </c:pt>
              </c:numCache>
            </c:numRef>
          </c:val>
        </c:ser>
        <c:axId val="46414919"/>
        <c:axId val="15081088"/>
      </c:barChart>
      <c:catAx>
        <c:axId val="46414919"/>
        <c:scaling>
          <c:orientation val="minMax"/>
        </c:scaling>
        <c:axPos val="b"/>
        <c:delete val="0"/>
        <c:numFmt formatCode="General" sourceLinked="1"/>
        <c:majorTickMark val="out"/>
        <c:minorTickMark val="none"/>
        <c:tickLblPos val="nextTo"/>
        <c:crossAx val="15081088"/>
        <c:crosses val="autoZero"/>
        <c:auto val="1"/>
        <c:lblOffset val="100"/>
        <c:noMultiLvlLbl val="0"/>
      </c:catAx>
      <c:valAx>
        <c:axId val="15081088"/>
        <c:scaling>
          <c:orientation val="minMax"/>
        </c:scaling>
        <c:axPos val="l"/>
        <c:majorGridlines/>
        <c:delete val="0"/>
        <c:numFmt formatCode="General" sourceLinked="1"/>
        <c:majorTickMark val="out"/>
        <c:minorTickMark val="none"/>
        <c:tickLblPos val="nextTo"/>
        <c:crossAx val="46414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673911"/>
        <c:axId val="48520880"/>
      </c:barChart>
      <c:catAx>
        <c:axId val="426739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20880"/>
        <c:crosses val="autoZero"/>
        <c:auto val="1"/>
        <c:lblOffset val="100"/>
        <c:noMultiLvlLbl val="0"/>
      </c:catAx>
      <c:valAx>
        <c:axId val="48520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034737"/>
        <c:axId val="37877178"/>
      </c:barChart>
      <c:catAx>
        <c:axId val="34034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77178"/>
        <c:crosses val="autoZero"/>
        <c:auto val="1"/>
        <c:lblOffset val="100"/>
        <c:noMultiLvlLbl val="0"/>
      </c:catAx>
      <c:valAx>
        <c:axId val="3787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34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50283"/>
        <c:axId val="48152548"/>
      </c:barChart>
      <c:catAx>
        <c:axId val="53502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52548"/>
        <c:crosses val="autoZero"/>
        <c:auto val="1"/>
        <c:lblOffset val="100"/>
        <c:noMultiLvlLbl val="0"/>
      </c:catAx>
      <c:valAx>
        <c:axId val="48152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719749"/>
        <c:axId val="8042286"/>
      </c:barChart>
      <c:catAx>
        <c:axId val="307197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42286"/>
        <c:crosses val="autoZero"/>
        <c:auto val="1"/>
        <c:lblOffset val="100"/>
        <c:noMultiLvlLbl val="0"/>
      </c:catAx>
      <c:valAx>
        <c:axId val="804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9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71711"/>
        <c:axId val="47445400"/>
      </c:barChart>
      <c:catAx>
        <c:axId val="5271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45400"/>
        <c:crosses val="autoZero"/>
        <c:auto val="1"/>
        <c:lblOffset val="100"/>
        <c:noMultiLvlLbl val="0"/>
      </c:catAx>
      <c:valAx>
        <c:axId val="474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355417"/>
        <c:axId val="17872162"/>
      </c:barChart>
      <c:catAx>
        <c:axId val="24355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72162"/>
        <c:crosses val="autoZero"/>
        <c:auto val="1"/>
        <c:lblOffset val="100"/>
        <c:noMultiLvlLbl val="0"/>
      </c:catAx>
      <c:valAx>
        <c:axId val="1787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5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631731"/>
        <c:axId val="38358988"/>
      </c:barChart>
      <c:catAx>
        <c:axId val="266317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58988"/>
        <c:crosses val="autoZero"/>
        <c:auto val="1"/>
        <c:lblOffset val="100"/>
        <c:noMultiLvlLbl val="0"/>
      </c:catAx>
      <c:valAx>
        <c:axId val="3835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686573"/>
        <c:axId val="20070294"/>
      </c:barChart>
      <c:catAx>
        <c:axId val="9686573"/>
        <c:scaling>
          <c:orientation val="minMax"/>
        </c:scaling>
        <c:axPos val="b"/>
        <c:delete val="1"/>
        <c:majorTickMark val="out"/>
        <c:minorTickMark val="none"/>
        <c:tickLblPos val="none"/>
        <c:crossAx val="20070294"/>
        <c:crosses val="autoZero"/>
        <c:auto val="1"/>
        <c:lblOffset val="100"/>
        <c:noMultiLvlLbl val="0"/>
      </c:catAx>
      <c:valAx>
        <c:axId val="20070294"/>
        <c:scaling>
          <c:orientation val="minMax"/>
        </c:scaling>
        <c:axPos val="l"/>
        <c:delete val="1"/>
        <c:majorTickMark val="out"/>
        <c:minorTickMark val="none"/>
        <c:tickLblPos val="none"/>
        <c:crossAx val="9686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Smith" refreshedVersion="5">
  <cacheSource type="worksheet">
    <worksheetSource ref="A2:BL6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avgeek aviationdaily aviationlovers"/>
        <s v="stratolaunch aircraft satellites mojavedesert"/>
        <s v="stratolaunch"/>
        <s v="geekalert planeta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19-07-31T21:28:12.000"/>
        <d v="2019-08-02T17:56:53.000"/>
        <d v="2019-08-03T03:42:42.000"/>
        <d v="2019-08-03T03:57:24.000"/>
        <d v="2019-08-03T04:44:36.000"/>
        <d v="2019-08-03T19:09:26.000"/>
        <d v="2019-08-03T19:09:44.000"/>
        <d v="2019-08-03T19:09:29.000"/>
        <d v="2019-08-04T04:38:39.000"/>
        <d v="2019-08-04T06:14:00.000"/>
        <d v="2019-08-04T06:16:40.000"/>
        <d v="2019-08-04T07:01:45.000"/>
        <d v="2019-08-04T20:11:24.000"/>
        <d v="2019-08-05T20:19:54.000"/>
        <d v="2019-08-05T20:27:42.000"/>
        <d v="2019-08-05T22:33:13.000"/>
        <d v="2019-08-06T01:50:10.000"/>
        <d v="2019-08-07T00:35:19.000"/>
        <d v="2019-08-07T01:31:48.000"/>
        <d v="2019-08-07T01:44:04.000"/>
        <d v="2019-08-07T01:55:20.000"/>
        <d v="2019-08-07T12:57:00.000"/>
        <d v="2019-07-29T22:00:51.000"/>
        <d v="2019-08-07T14:18:36.000"/>
        <d v="2019-08-07T21:41:11.000"/>
        <d v="2019-08-07T23:48:14.000"/>
        <d v="2019-08-08T05:45:13.000"/>
        <d v="2019-08-08T10:06:28.000"/>
        <d v="2019-08-09T17:43:51.000"/>
        <d v="2019-04-17T14:50:43.000"/>
        <d v="2019-08-10T21:56:51.000"/>
        <d v="2019-08-10T22:02:55.000"/>
        <d v="2019-08-10T22:04:58.000"/>
        <d v="2019-08-10T22:05:34.000"/>
        <d v="2019-08-10T22:08:43.000"/>
        <d v="2019-08-10T22:10:52.000"/>
        <d v="2019-08-10T22:15:38.000"/>
        <d v="2019-08-10T22:25:59.000"/>
        <d v="2019-08-10T22:36:03.000"/>
        <d v="2019-08-10T22:37:15.000"/>
        <d v="2019-08-10T23:18:43.000"/>
        <d v="2019-08-10T23:35:47.000"/>
        <d v="2019-08-10T23:48:49.000"/>
        <d v="2019-08-11T01:15:19.000"/>
        <d v="2019-08-11T02:33:50.000"/>
        <d v="2019-08-11T03:06:13.000"/>
        <d v="2019-08-11T04:42:53.000"/>
        <d v="2019-08-11T06:59:04.000"/>
        <d v="2019-08-11T07:02:57.000"/>
        <d v="2019-08-11T07:03:39.000"/>
        <d v="2019-08-11T11:28:52.000"/>
        <d v="2019-08-11T14:07:50.000"/>
        <d v="2019-08-11T15:44:03.000"/>
        <d v="2019-08-11T17:37:42.000"/>
        <d v="2019-08-11T17:55:07.000"/>
        <d v="2019-08-11T20:04:22.000"/>
        <d v="2019-08-12T00:34:31.000"/>
        <d v="2019-08-12T13:24:38.000"/>
        <d v="2019-08-12T20:22:32.000"/>
        <d v="2019-08-10T22:00:44.000"/>
        <d v="2019-08-12T20:46:58.000"/>
      </sharedItems>
      <fieldGroup par="66" base="22">
        <rangePr groupBy="hours" autoEnd="1" autoStart="1" startDate="2019-04-17T14:50:43.000" endDate="2019-08-12T20:46:58.000"/>
        <groupItems count="26">
          <s v="&lt;4/17/2019"/>
          <s v="12 AM"/>
          <s v="1 AM"/>
          <s v="2 AM"/>
          <s v="3 AM"/>
          <s v="4 AM"/>
          <s v="5 AM"/>
          <s v="6 AM"/>
          <s v="7 AM"/>
          <s v="8 AM"/>
          <s v="9 AM"/>
          <s v="10 AM"/>
          <s v="11 AM"/>
          <s v="12 PM"/>
          <s v="1 PM"/>
          <s v="2 PM"/>
          <s v="3 PM"/>
          <s v="4 PM"/>
          <s v="5 PM"/>
          <s v="6 PM"/>
          <s v="7 PM"/>
          <s v="8 PM"/>
          <s v="9 PM"/>
          <s v="10 PM"/>
          <s v="11 PM"/>
          <s v="&gt;8/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7T14:50:43.000" endDate="2019-08-12T20:46:58.000"/>
        <groupItems count="368">
          <s v="&lt;4/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19"/>
        </groupItems>
      </fieldGroup>
    </cacheField>
    <cacheField name="Months" databaseField="0">
      <sharedItems containsMixedTypes="0" count="0"/>
      <fieldGroup base="22">
        <rangePr groupBy="months" autoEnd="1" autoStart="1" startDate="2019-04-17T14:50:43.000" endDate="2019-08-12T20:46:58.000"/>
        <groupItems count="14">
          <s v="&lt;4/17/2019"/>
          <s v="Jan"/>
          <s v="Feb"/>
          <s v="Mar"/>
          <s v="Apr"/>
          <s v="May"/>
          <s v="Jun"/>
          <s v="Jul"/>
          <s v="Aug"/>
          <s v="Sep"/>
          <s v="Oct"/>
          <s v="Nov"/>
          <s v="Dec"/>
          <s v="&gt;8/12/2019"/>
        </groupItems>
      </fieldGroup>
    </cacheField>
    <cacheField name="Years" databaseField="0">
      <sharedItems containsMixedTypes="0" count="0"/>
      <fieldGroup base="22">
        <rangePr groupBy="years" autoEnd="1" autoStart="1" startDate="2019-04-17T14:50:43.000" endDate="2019-08-12T20:46:58.000"/>
        <groupItems count="3">
          <s v="&lt;4/17/2019"/>
          <s v="2019"/>
          <s v="&gt;8/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cenk2552"/>
    <s v="cenk2552"/>
    <m/>
    <m/>
    <m/>
    <m/>
    <m/>
    <m/>
    <m/>
    <m/>
    <s v="No"/>
    <n v="3"/>
    <m/>
    <m/>
    <x v="0"/>
    <d v="2019-07-31T21:28:12.000"/>
    <s v="Dünyanın en büyük uçağının ne kadar büyük olduğunu görünce şaşıracaksınız. - Stratolaunch https://t.co/ciuwWsncX6"/>
    <s v="https://www.youtube.com/watch?v=RyREb9a10xY"/>
    <s v="youtube.com"/>
    <x v="0"/>
    <m/>
    <s v="http://pbs.twimg.com/profile_images/431465152957792256/SBjvjzl-_normal.jpeg"/>
    <x v="0"/>
    <s v="https://twitter.com/#!/cenk2552/status/1156677967155777538"/>
    <m/>
    <m/>
    <s v="1156677967155777538"/>
    <m/>
    <b v="0"/>
    <n v="0"/>
    <s v=""/>
    <b v="0"/>
    <s v="tr"/>
    <m/>
    <s v=""/>
    <b v="0"/>
    <n v="0"/>
    <s v=""/>
    <s v="Facebook"/>
    <b v="0"/>
    <s v="1156677967155777538"/>
    <s v="Tweet"/>
    <n v="0"/>
    <n v="0"/>
    <m/>
    <m/>
    <m/>
    <m/>
    <m/>
    <m/>
    <m/>
    <m/>
    <n v="1"/>
    <s v="2"/>
    <s v="2"/>
    <n v="0"/>
    <n v="0"/>
    <n v="0"/>
    <n v="0"/>
    <n v="0"/>
    <n v="0"/>
    <n v="11"/>
    <n v="100"/>
    <n v="11"/>
  </r>
  <r>
    <s v="patbahn"/>
    <s v="spacecom"/>
    <m/>
    <m/>
    <m/>
    <m/>
    <m/>
    <m/>
    <m/>
    <m/>
    <s v="No"/>
    <n v="4"/>
    <m/>
    <m/>
    <x v="1"/>
    <d v="2019-08-02T17:56:53.000"/>
    <s v="@spacecom maybe get it moves inside the StratoLaunch Hanger?"/>
    <m/>
    <m/>
    <x v="0"/>
    <m/>
    <s v="http://pbs.twimg.com/profile_images/1106543611/pat_normal.jpg"/>
    <x v="1"/>
    <s v="https://twitter.com/#!/patbahn/status/1157349563994390528"/>
    <m/>
    <m/>
    <s v="1157349563994390528"/>
    <s v="1157136974278299648"/>
    <b v="0"/>
    <n v="0"/>
    <s v="18928764"/>
    <b v="0"/>
    <s v="en"/>
    <m/>
    <s v=""/>
    <b v="0"/>
    <n v="0"/>
    <s v=""/>
    <s v="Twitter Web App"/>
    <b v="0"/>
    <s v="1157136974278299648"/>
    <s v="Tweet"/>
    <n v="0"/>
    <n v="0"/>
    <m/>
    <m/>
    <m/>
    <m/>
    <m/>
    <m/>
    <m/>
    <m/>
    <n v="1"/>
    <s v="15"/>
    <s v="15"/>
    <n v="0"/>
    <n v="0"/>
    <n v="0"/>
    <n v="0"/>
    <n v="0"/>
    <n v="0"/>
    <n v="9"/>
    <n v="100"/>
    <n v="9"/>
  </r>
  <r>
    <s v="ivotekindness"/>
    <s v="richardbranson"/>
    <m/>
    <m/>
    <m/>
    <m/>
    <m/>
    <m/>
    <m/>
    <m/>
    <s v="No"/>
    <n v="5"/>
    <m/>
    <m/>
    <x v="2"/>
    <d v="2019-08-03T03:42:42.000"/>
    <s v="@RandPaul 1) I just love the Amazon man, and Tesla Guy, Dolphin saver, &amp;amp;the other guy, along with our President rather put money in a ridiculous wet dream rather then take their money &amp;amp;start getting in touch with the commoners again! @elonmusk @JeffBezos @richardbranson @Stratolaunch"/>
    <m/>
    <m/>
    <x v="0"/>
    <m/>
    <s v="http://pbs.twimg.com/profile_images/937502332606070784/EJizUOcH_normal.jpg"/>
    <x v="2"/>
    <s v="https://twitter.com/#!/ivotekindness/status/1157496989195616256"/>
    <m/>
    <m/>
    <s v="1157496989195616256"/>
    <s v="1157279843458977793"/>
    <b v="0"/>
    <n v="0"/>
    <s v="216881337"/>
    <b v="0"/>
    <s v="en"/>
    <m/>
    <s v=""/>
    <b v="0"/>
    <n v="1"/>
    <s v=""/>
    <s v="Twitter Web App"/>
    <b v="0"/>
    <s v="1157279843458977793"/>
    <s v="Tweet"/>
    <n v="0"/>
    <n v="0"/>
    <m/>
    <m/>
    <m/>
    <m/>
    <m/>
    <m/>
    <m/>
    <m/>
    <n v="5"/>
    <s v="3"/>
    <s v="3"/>
    <m/>
    <m/>
    <m/>
    <m/>
    <m/>
    <m/>
    <m/>
    <m/>
    <m/>
  </r>
  <r>
    <s v="ivotekindness"/>
    <s v="richardbranson"/>
    <m/>
    <m/>
    <m/>
    <m/>
    <m/>
    <m/>
    <m/>
    <m/>
    <s v="No"/>
    <n v="6"/>
    <m/>
    <m/>
    <x v="2"/>
    <d v="2019-08-03T03:57:24.000"/>
    <s v="@RandPaul @elonmusk @JeffBezos @richardbranson @Stratolaunch 2) I wouldnâ€™t shake any of their hands! They think they made it all by themselves, then every single person who works for these idiots just walkout of the job. I mean, the guys seem to think they did everything on their own. Let them do everything on their own. Mars! really?"/>
    <m/>
    <m/>
    <x v="0"/>
    <m/>
    <s v="http://pbs.twimg.com/profile_images/937502332606070784/EJizUOcH_normal.jpg"/>
    <x v="3"/>
    <s v="https://twitter.com/#!/ivotekindness/status/1157500689196756998"/>
    <m/>
    <m/>
    <s v="1157500689196756998"/>
    <s v="1157496989195616256"/>
    <b v="0"/>
    <n v="0"/>
    <s v="932670591689199616"/>
    <b v="0"/>
    <s v="en"/>
    <m/>
    <s v=""/>
    <b v="0"/>
    <n v="1"/>
    <s v=""/>
    <s v="Twitter Web App"/>
    <b v="0"/>
    <s v="1157496989195616256"/>
    <s v="Tweet"/>
    <n v="0"/>
    <n v="0"/>
    <m/>
    <m/>
    <m/>
    <m/>
    <m/>
    <m/>
    <m/>
    <m/>
    <n v="5"/>
    <s v="3"/>
    <s v="3"/>
    <m/>
    <m/>
    <m/>
    <m/>
    <m/>
    <m/>
    <m/>
    <m/>
    <m/>
  </r>
  <r>
    <s v="ivotekindness"/>
    <s v="richardbranson"/>
    <m/>
    <m/>
    <m/>
    <m/>
    <m/>
    <m/>
    <m/>
    <m/>
    <s v="No"/>
    <n v="7"/>
    <m/>
    <m/>
    <x v="2"/>
    <d v="2019-08-03T04:44:36.000"/>
    <s v="@RandPaul @elonmusk @JeffBezos @richardbranson @Stratolaunch 3) Oh, by the way, Paul, there's a great little place with all the oxygen we need! A place that has been a GREAT HOME, took care of us, but we took her for granted. Sadly, we show no love to her, we're allowing her to die out, &amp;amp;the rich are abandoning her to â€œNEVER go to MARS&quot;!"/>
    <m/>
    <m/>
    <x v="0"/>
    <m/>
    <s v="http://pbs.twimg.com/profile_images/937502332606070784/EJizUOcH_normal.jpg"/>
    <x v="4"/>
    <s v="https://twitter.com/#!/ivotekindness/status/1157512567314665473"/>
    <m/>
    <m/>
    <s v="1157512567314665473"/>
    <s v="1157500689196756998"/>
    <b v="0"/>
    <n v="0"/>
    <s v="932670591689199616"/>
    <b v="0"/>
    <s v="en"/>
    <m/>
    <s v=""/>
    <b v="0"/>
    <n v="1"/>
    <s v=""/>
    <s v="Twitter Web App"/>
    <b v="0"/>
    <s v="1157500689196756998"/>
    <s v="Tweet"/>
    <n v="0"/>
    <n v="0"/>
    <m/>
    <m/>
    <m/>
    <m/>
    <m/>
    <m/>
    <m/>
    <m/>
    <n v="5"/>
    <s v="3"/>
    <s v="3"/>
    <m/>
    <m/>
    <m/>
    <m/>
    <m/>
    <m/>
    <m/>
    <m/>
    <m/>
  </r>
  <r>
    <s v="ivotekindness"/>
    <s v="richardbranson"/>
    <m/>
    <m/>
    <m/>
    <m/>
    <m/>
    <m/>
    <m/>
    <m/>
    <s v="No"/>
    <n v="8"/>
    <m/>
    <m/>
    <x v="2"/>
    <d v="2019-08-03T19:09:26.000"/>
    <s v="RT @ivotekindness: @RandPaul @elonmusk @JeffBezos @richardbranson @Stratolaunch 2) I wouldnâ€™t shake any of their hands! They think they madâ€¦"/>
    <m/>
    <m/>
    <x v="0"/>
    <m/>
    <s v="http://pbs.twimg.com/profile_images/937502332606070784/EJizUOcH_normal.jpg"/>
    <x v="5"/>
    <s v="https://twitter.com/#!/ivotekindness/status/1157730211238223879"/>
    <m/>
    <m/>
    <s v="1157730211238223879"/>
    <m/>
    <b v="0"/>
    <n v="0"/>
    <s v=""/>
    <b v="0"/>
    <s v="en"/>
    <m/>
    <s v=""/>
    <b v="0"/>
    <n v="1"/>
    <s v="1157500689196756998"/>
    <s v="Twitter for iPhone"/>
    <b v="0"/>
    <s v="1157500689196756998"/>
    <s v="Tweet"/>
    <n v="0"/>
    <n v="0"/>
    <m/>
    <m/>
    <m/>
    <m/>
    <m/>
    <m/>
    <m/>
    <m/>
    <n v="5"/>
    <s v="3"/>
    <s v="3"/>
    <m/>
    <m/>
    <m/>
    <m/>
    <m/>
    <m/>
    <m/>
    <m/>
    <m/>
  </r>
  <r>
    <s v="ivotekindness"/>
    <s v="richardbranson"/>
    <m/>
    <m/>
    <m/>
    <m/>
    <m/>
    <m/>
    <m/>
    <m/>
    <s v="No"/>
    <n v="9"/>
    <m/>
    <m/>
    <x v="2"/>
    <d v="2019-08-03T19:09:44.000"/>
    <s v="RT @ivotekindness: @RandPaul @elonmusk @JeffBezos @richardbranson @Stratolaunch 3) Oh, by the way, Paul, there's a great little place withâ€¦"/>
    <m/>
    <m/>
    <x v="0"/>
    <m/>
    <s v="http://pbs.twimg.com/profile_images/937502332606070784/EJizUOcH_normal.jpg"/>
    <x v="6"/>
    <s v="https://twitter.com/#!/ivotekindness/status/1157730286643372032"/>
    <m/>
    <m/>
    <s v="1157730286643372032"/>
    <m/>
    <b v="0"/>
    <n v="0"/>
    <s v=""/>
    <b v="0"/>
    <s v="en"/>
    <m/>
    <s v=""/>
    <b v="0"/>
    <n v="1"/>
    <s v="1157512567314665473"/>
    <s v="Twitter for iPhone"/>
    <b v="0"/>
    <s v="1157512567314665473"/>
    <s v="Tweet"/>
    <n v="0"/>
    <n v="0"/>
    <m/>
    <m/>
    <m/>
    <m/>
    <m/>
    <m/>
    <m/>
    <m/>
    <n v="5"/>
    <s v="3"/>
    <s v="3"/>
    <m/>
    <m/>
    <m/>
    <m/>
    <m/>
    <m/>
    <m/>
    <m/>
    <m/>
  </r>
  <r>
    <s v="ivotekindness"/>
    <s v="randpaul"/>
    <m/>
    <m/>
    <m/>
    <m/>
    <m/>
    <m/>
    <m/>
    <m/>
    <s v="No"/>
    <n v="24"/>
    <m/>
    <m/>
    <x v="2"/>
    <d v="2019-08-03T19:09:29.000"/>
    <s v="RT @ivotekindness: @RandPaul 1) I just love the Amazon man, and Tesla Guy, Dolphin saver, &amp;amp;the other guy, along with our President rather pâ€¦"/>
    <m/>
    <m/>
    <x v="0"/>
    <m/>
    <s v="http://pbs.twimg.com/profile_images/937502332606070784/EJizUOcH_normal.jpg"/>
    <x v="7"/>
    <s v="https://twitter.com/#!/ivotekindness/status/1157730224253132801"/>
    <m/>
    <m/>
    <s v="1157730224253132801"/>
    <m/>
    <b v="0"/>
    <n v="0"/>
    <s v=""/>
    <b v="0"/>
    <s v="en"/>
    <m/>
    <s v=""/>
    <b v="0"/>
    <n v="1"/>
    <s v="1157496989195616256"/>
    <s v="Twitter for iPhone"/>
    <b v="0"/>
    <s v="1157496989195616256"/>
    <s v="Tweet"/>
    <n v="0"/>
    <n v="0"/>
    <m/>
    <m/>
    <m/>
    <m/>
    <m/>
    <m/>
    <m/>
    <m/>
    <n v="3"/>
    <s v="3"/>
    <s v="3"/>
    <n v="2"/>
    <n v="8"/>
    <n v="0"/>
    <n v="0"/>
    <n v="0"/>
    <n v="0"/>
    <n v="23"/>
    <n v="92"/>
    <n v="25"/>
  </r>
  <r>
    <s v="ad_gerhard"/>
    <s v="peter_j_beck"/>
    <m/>
    <m/>
    <m/>
    <m/>
    <m/>
    <m/>
    <m/>
    <m/>
    <s v="No"/>
    <n v="31"/>
    <m/>
    <m/>
    <x v="2"/>
    <d v="2019-08-04T04:38:39.000"/>
    <s v="@Erdayastronaut @RocketLab @Peter_J_Beck Maybe itâ€™s a deal with stratolaunch to launch to more orbits."/>
    <m/>
    <m/>
    <x v="0"/>
    <m/>
    <s v="http://pbs.twimg.com/profile_images/825173283939168256/pXCNEgWX_normal.jpg"/>
    <x v="8"/>
    <s v="https://twitter.com/#!/ad_gerhard/status/1157873457268482048"/>
    <m/>
    <m/>
    <s v="1157873457268482048"/>
    <s v="1156326327928143873"/>
    <b v="0"/>
    <n v="0"/>
    <s v="3167257102"/>
    <b v="0"/>
    <s v="en"/>
    <m/>
    <s v=""/>
    <b v="0"/>
    <n v="0"/>
    <s v=""/>
    <s v="Twitter for iPhone"/>
    <b v="0"/>
    <s v="1156326327928143873"/>
    <s v="Tweet"/>
    <n v="0"/>
    <n v="0"/>
    <m/>
    <m/>
    <m/>
    <m/>
    <m/>
    <m/>
    <m/>
    <m/>
    <n v="1"/>
    <s v="6"/>
    <s v="6"/>
    <m/>
    <m/>
    <m/>
    <m/>
    <m/>
    <m/>
    <m/>
    <m/>
    <m/>
  </r>
  <r>
    <s v="wunderflugcom"/>
    <s v="wunderflugcom"/>
    <m/>
    <m/>
    <m/>
    <m/>
    <m/>
    <m/>
    <m/>
    <m/>
    <s v="No"/>
    <n v="34"/>
    <m/>
    <m/>
    <x v="0"/>
    <d v="2019-08-04T06:14:00.000"/>
    <s v="The Stratolaunch Project https://t.co/5fF4GKVhkQ #avgeek #aviationdaily #aviationlovers"/>
    <s v="https://wunderflug.com/magazine/aiming-high-the-stratolaunch-project/"/>
    <s v="wunderflug.com"/>
    <x v="1"/>
    <m/>
    <s v="http://pbs.twimg.com/profile_images/909817409263034368/bEJQw_u2_normal.jpg"/>
    <x v="9"/>
    <s v="https://twitter.com/#!/wunderflugcom/status/1157897452432875521"/>
    <m/>
    <m/>
    <s v="1157897452432875521"/>
    <m/>
    <b v="0"/>
    <n v="0"/>
    <s v=""/>
    <b v="0"/>
    <s v="en"/>
    <m/>
    <s v=""/>
    <b v="0"/>
    <n v="2"/>
    <s v=""/>
    <s v="SocialPilot.co"/>
    <b v="0"/>
    <s v="1157897452432875521"/>
    <s v="Tweet"/>
    <n v="0"/>
    <n v="0"/>
    <m/>
    <m/>
    <m/>
    <m/>
    <m/>
    <m/>
    <m/>
    <m/>
    <n v="1"/>
    <s v="14"/>
    <s v="14"/>
    <n v="0"/>
    <n v="0"/>
    <n v="0"/>
    <n v="0"/>
    <n v="0"/>
    <n v="0"/>
    <n v="6"/>
    <n v="100"/>
    <n v="6"/>
  </r>
  <r>
    <s v="planespotiscool"/>
    <s v="wunderflugcom"/>
    <m/>
    <m/>
    <m/>
    <m/>
    <m/>
    <m/>
    <m/>
    <m/>
    <s v="No"/>
    <n v="35"/>
    <m/>
    <m/>
    <x v="2"/>
    <d v="2019-08-04T06:16:40.000"/>
    <s v="RT @wunderflugcom: The Stratolaunch Project https://t.co/5fF4GKVhkQ #avgeek #aviationdaily #aviationlovers"/>
    <s v="https://wunderflug.com/magazine/aiming-high-the-stratolaunch-project/"/>
    <s v="wunderflug.com"/>
    <x v="1"/>
    <m/>
    <s v="http://pbs.twimg.com/profile_images/875665682691764224/ml5CCics_normal.jpg"/>
    <x v="10"/>
    <s v="https://twitter.com/#!/planespotiscool/status/1157898126365220865"/>
    <m/>
    <m/>
    <s v="1157898126365220865"/>
    <m/>
    <b v="0"/>
    <n v="0"/>
    <s v=""/>
    <b v="0"/>
    <s v="en"/>
    <m/>
    <s v=""/>
    <b v="0"/>
    <n v="2"/>
    <s v="1157897452432875521"/>
    <s v="PlaneSpotterRetweet"/>
    <b v="0"/>
    <s v="1157897452432875521"/>
    <s v="Tweet"/>
    <n v="0"/>
    <n v="0"/>
    <m/>
    <m/>
    <m/>
    <m/>
    <m/>
    <m/>
    <m/>
    <m/>
    <n v="1"/>
    <s v="14"/>
    <s v="14"/>
    <n v="0"/>
    <n v="0"/>
    <n v="0"/>
    <n v="0"/>
    <n v="0"/>
    <n v="0"/>
    <n v="8"/>
    <n v="100"/>
    <n v="8"/>
  </r>
  <r>
    <s v="dds0201"/>
    <s v="dds0201"/>
    <m/>
    <m/>
    <m/>
    <m/>
    <m/>
    <m/>
    <m/>
    <m/>
    <s v="No"/>
    <n v="36"/>
    <m/>
    <m/>
    <x v="0"/>
    <d v="2019-08-04T07:01:45.000"/>
    <s v="RT PlaneSpotIsCool: RT wunderflugcom: The Stratolaunch Project https://t.co/mKSIOMWypL #avgeek #aviationdaily #aviationlovers"/>
    <s v="https://wunderflug.com/magazine/aiming-high-the-stratolaunch-project/"/>
    <s v="wunderflug.com"/>
    <x v="1"/>
    <m/>
    <s v="http://pbs.twimg.com/profile_images/918772792866119680/RfN74_OQ_normal.jpg"/>
    <x v="11"/>
    <s v="https://twitter.com/#!/dds0201/status/1157909472045649920"/>
    <m/>
    <m/>
    <s v="1157909472045649920"/>
    <m/>
    <b v="0"/>
    <n v="0"/>
    <s v=""/>
    <b v="0"/>
    <s v="en"/>
    <m/>
    <s v=""/>
    <b v="0"/>
    <n v="0"/>
    <s v=""/>
    <s v="IFTTT"/>
    <b v="0"/>
    <s v="1157909472045649920"/>
    <s v="Tweet"/>
    <n v="0"/>
    <n v="0"/>
    <m/>
    <m/>
    <m/>
    <m/>
    <m/>
    <m/>
    <m/>
    <m/>
    <n v="1"/>
    <s v="2"/>
    <s v="2"/>
    <n v="0"/>
    <n v="0"/>
    <n v="0"/>
    <n v="0"/>
    <n v="0"/>
    <n v="0"/>
    <n v="10"/>
    <n v="100"/>
    <n v="10"/>
  </r>
  <r>
    <s v="supra_fox"/>
    <s v="supra_fox"/>
    <m/>
    <m/>
    <m/>
    <m/>
    <m/>
    <m/>
    <m/>
    <m/>
    <s v="No"/>
    <n v="37"/>
    <m/>
    <m/>
    <x v="0"/>
    <d v="2019-08-04T20:11:24.000"/>
    <s v="#Stratolaunch, world's biggest #aircraft, intended to serve as platform to launch space #satellites, completed it first test flight yesterday at California's #MojaveDesert https://t.co/XBKIBP6BGu"/>
    <m/>
    <m/>
    <x v="2"/>
    <s v="https://pbs.twimg.com/media/EBJtQjjXsAI5KmZ.jpg"/>
    <s v="https://pbs.twimg.com/media/EBJtQjjXsAI5KmZ.jpg"/>
    <x v="12"/>
    <s v="https://twitter.com/#!/supra_fox/status/1158108193274380288"/>
    <m/>
    <m/>
    <s v="1158108193274380288"/>
    <m/>
    <b v="0"/>
    <n v="0"/>
    <s v=""/>
    <b v="0"/>
    <s v="en"/>
    <m/>
    <s v=""/>
    <b v="0"/>
    <n v="0"/>
    <s v=""/>
    <s v="Twitter Web App"/>
    <b v="0"/>
    <s v="1158108193274380288"/>
    <s v="Tweet"/>
    <n v="0"/>
    <n v="0"/>
    <m/>
    <m/>
    <m/>
    <m/>
    <m/>
    <m/>
    <m/>
    <m/>
    <n v="1"/>
    <s v="2"/>
    <s v="2"/>
    <n v="0"/>
    <n v="0"/>
    <n v="0"/>
    <n v="0"/>
    <n v="0"/>
    <n v="0"/>
    <n v="22"/>
    <n v="100"/>
    <n v="22"/>
  </r>
  <r>
    <s v="aidualac"/>
    <s v="queijolimiano"/>
    <m/>
    <m/>
    <m/>
    <m/>
    <m/>
    <m/>
    <m/>
    <m/>
    <s v="Yes"/>
    <n v="38"/>
    <m/>
    <m/>
    <x v="1"/>
    <d v="2019-08-05T20:19:54.000"/>
    <s v="@queijolimiano U wrong, Stratolaunch its the answer"/>
    <m/>
    <m/>
    <x v="0"/>
    <m/>
    <s v="http://pbs.twimg.com/profile_images/1157715114629500930/JFj1mjCo_normal.jpg"/>
    <x v="13"/>
    <s v="https://twitter.com/#!/aidualac/status/1158472719903678464"/>
    <m/>
    <m/>
    <s v="1158472719903678464"/>
    <s v="1158471844531527680"/>
    <b v="0"/>
    <n v="1"/>
    <s v="1137792114"/>
    <b v="0"/>
    <s v="en"/>
    <m/>
    <s v=""/>
    <b v="0"/>
    <n v="1"/>
    <s v=""/>
    <s v="Twitter for Android"/>
    <b v="0"/>
    <s v="1158471844531527680"/>
    <s v="Tweet"/>
    <n v="0"/>
    <n v="0"/>
    <m/>
    <m/>
    <m/>
    <m/>
    <m/>
    <m/>
    <m/>
    <m/>
    <n v="1"/>
    <s v="13"/>
    <s v="13"/>
    <n v="0"/>
    <n v="0"/>
    <n v="1"/>
    <n v="14.285714285714286"/>
    <n v="0"/>
    <n v="0"/>
    <n v="6"/>
    <n v="85.71428571428571"/>
    <n v="7"/>
  </r>
  <r>
    <s v="queijolimiano"/>
    <s v="aidualac"/>
    <m/>
    <m/>
    <m/>
    <m/>
    <m/>
    <m/>
    <m/>
    <m/>
    <s v="Yes"/>
    <n v="39"/>
    <m/>
    <m/>
    <x v="2"/>
    <d v="2019-08-05T20:27:42.000"/>
    <s v="RT @aidualac: @queijolimiano U wrong, Stratolaunch its the answer"/>
    <m/>
    <m/>
    <x v="0"/>
    <m/>
    <s v="http://pbs.twimg.com/profile_images/1158362330637459463/QNFupelZ_normal.jpg"/>
    <x v="14"/>
    <s v="https://twitter.com/#!/queijolimiano/status/1158474683450347521"/>
    <m/>
    <m/>
    <s v="1158474683450347521"/>
    <m/>
    <b v="0"/>
    <n v="0"/>
    <s v=""/>
    <b v="0"/>
    <s v="en"/>
    <m/>
    <s v=""/>
    <b v="0"/>
    <n v="1"/>
    <s v="1158472719903678464"/>
    <s v="Twitter for Android"/>
    <b v="0"/>
    <s v="1158472719903678464"/>
    <s v="Tweet"/>
    <n v="0"/>
    <n v="0"/>
    <m/>
    <m/>
    <m/>
    <m/>
    <m/>
    <m/>
    <m/>
    <m/>
    <n v="1"/>
    <s v="13"/>
    <s v="13"/>
    <n v="0"/>
    <n v="0"/>
    <n v="1"/>
    <n v="11.11111111111111"/>
    <n v="0"/>
    <n v="0"/>
    <n v="8"/>
    <n v="88.88888888888889"/>
    <n v="9"/>
  </r>
  <r>
    <s v="jhal9000"/>
    <s v="tsr"/>
    <m/>
    <m/>
    <m/>
    <m/>
    <m/>
    <m/>
    <m/>
    <m/>
    <s v="No"/>
    <n v="40"/>
    <m/>
    <m/>
    <x v="2"/>
    <d v="2019-08-05T22:33:13.000"/>
    <s v="@handsoffeverywh @ToughSf @tsr Finally, something the Stratolaunch jet can do!"/>
    <m/>
    <m/>
    <x v="0"/>
    <m/>
    <s v="http://pbs.twimg.com/profile_images/1057676973722427392/-8iB1iPz_normal.jpg"/>
    <x v="15"/>
    <s v="https://twitter.com/#!/jhal9000/status/1158506271902851072"/>
    <m/>
    <m/>
    <s v="1158506271902851072"/>
    <s v="1158505158625640450"/>
    <b v="0"/>
    <n v="2"/>
    <s v="568253024"/>
    <b v="0"/>
    <s v="en"/>
    <m/>
    <s v=""/>
    <b v="0"/>
    <n v="0"/>
    <s v=""/>
    <s v="Twitter Web App"/>
    <b v="0"/>
    <s v="1158505158625640450"/>
    <s v="Tweet"/>
    <n v="0"/>
    <n v="0"/>
    <m/>
    <m/>
    <m/>
    <m/>
    <m/>
    <m/>
    <m/>
    <m/>
    <n v="1"/>
    <s v="5"/>
    <s v="5"/>
    <m/>
    <m/>
    <m/>
    <m/>
    <m/>
    <m/>
    <m/>
    <m/>
    <m/>
  </r>
  <r>
    <s v="radisson52"/>
    <s v="radisson52"/>
    <m/>
    <m/>
    <m/>
    <m/>
    <m/>
    <m/>
    <m/>
    <m/>
    <s v="No"/>
    <n v="43"/>
    <m/>
    <m/>
    <x v="0"/>
    <d v="2019-08-06T01:50:10.000"/>
    <s v="Stratolaunch's Roc, The World's Largest Aircraft, Has Flown For The First Time (Updated) - The Drive https://t.co/O2HWG2ilJt"/>
    <s v="https://www.thedrive.com/the-war-zone/27427/stratolaunchs-roc-the-worlds-largest-aircraft-has-flown-for-the-first-time"/>
    <s v="thedrive.com"/>
    <x v="0"/>
    <m/>
    <s v="http://pbs.twimg.com/profile_images/902299852683571201/qCujFKsX_normal.jpg"/>
    <x v="16"/>
    <s v="https://twitter.com/#!/radisson52/status/1158555836400250880"/>
    <m/>
    <m/>
    <s v="1158555836400250880"/>
    <m/>
    <b v="0"/>
    <n v="1"/>
    <s v=""/>
    <b v="0"/>
    <s v="en"/>
    <m/>
    <s v=""/>
    <b v="0"/>
    <n v="0"/>
    <s v=""/>
    <s v="Twitter for iPhone"/>
    <b v="0"/>
    <s v="1158555836400250880"/>
    <s v="Tweet"/>
    <n v="0"/>
    <n v="0"/>
    <m/>
    <m/>
    <m/>
    <m/>
    <m/>
    <m/>
    <m/>
    <m/>
    <n v="1"/>
    <s v="2"/>
    <s v="2"/>
    <n v="0"/>
    <n v="0"/>
    <n v="0"/>
    <n v="0"/>
    <n v="0"/>
    <n v="0"/>
    <n v="15"/>
    <n v="100"/>
    <n v="15"/>
  </r>
  <r>
    <s v="bradyzoo"/>
    <s v="bradybrewery"/>
    <m/>
    <m/>
    <m/>
    <m/>
    <m/>
    <m/>
    <m/>
    <m/>
    <s v="No"/>
    <n v="44"/>
    <m/>
    <m/>
    <x v="1"/>
    <d v="2019-08-07T00:35:19.000"/>
    <s v="@bradybrewery Was it the stratolaunch?"/>
    <m/>
    <m/>
    <x v="0"/>
    <m/>
    <s v="http://pbs.twimg.com/profile_images/1680065947/IMG-20111019-00024.jpg_normal.rem"/>
    <x v="17"/>
    <s v="https://twitter.com/#!/bradyzoo/status/1158899386899939329"/>
    <m/>
    <m/>
    <s v="1158899386899939329"/>
    <s v="1158896184880259078"/>
    <b v="0"/>
    <n v="0"/>
    <s v="519434644"/>
    <b v="0"/>
    <s v="en"/>
    <m/>
    <s v=""/>
    <b v="0"/>
    <n v="0"/>
    <s v=""/>
    <s v="Twitter Web App"/>
    <b v="0"/>
    <s v="1158896184880259078"/>
    <s v="Tweet"/>
    <n v="0"/>
    <n v="0"/>
    <m/>
    <m/>
    <m/>
    <m/>
    <m/>
    <m/>
    <m/>
    <m/>
    <n v="1"/>
    <s v="12"/>
    <s v="12"/>
    <n v="0"/>
    <n v="0"/>
    <n v="0"/>
    <n v="0"/>
    <n v="0"/>
    <n v="0"/>
    <n v="5"/>
    <n v="100"/>
    <n v="5"/>
  </r>
  <r>
    <s v="djsnm"/>
    <s v="sciguyspace"/>
    <m/>
    <m/>
    <m/>
    <m/>
    <m/>
    <m/>
    <m/>
    <m/>
    <s v="No"/>
    <n v="45"/>
    <m/>
    <m/>
    <x v="2"/>
    <d v="2019-08-07T01:31:48.000"/>
    <s v="@dsfpspacefl1ght @RemRocketeer @SciGuySpace Or Stratolaunch and the Roc."/>
    <m/>
    <m/>
    <x v="0"/>
    <m/>
    <s v="http://pbs.twimg.com/profile_images/1283930478/topsy-52_normal.jpg"/>
    <x v="18"/>
    <s v="https://twitter.com/#!/djsnm/status/1158913599584104448"/>
    <m/>
    <m/>
    <s v="1158913599584104448"/>
    <s v="1158913027556569088"/>
    <b v="0"/>
    <n v="2"/>
    <s v="3282975180"/>
    <b v="0"/>
    <s v="en"/>
    <m/>
    <s v=""/>
    <b v="0"/>
    <n v="0"/>
    <s v=""/>
    <s v="Twitter for iPhone"/>
    <b v="0"/>
    <s v="1158913027556569088"/>
    <s v="Tweet"/>
    <n v="0"/>
    <n v="0"/>
    <s v="-122.34266,37.699279 _x000a_-122.114711,37.699279 _x000a_-122.114711,37.8847092 _x000a_-122.34266,37.8847092"/>
    <s v="United States"/>
    <s v="US"/>
    <s v="Oakland, CA"/>
    <s v="ab2f2fac83aa388d"/>
    <s v="Oakland"/>
    <s v="city"/>
    <s v="https://api.twitter.com/1.1/geo/id/ab2f2fac83aa388d.json"/>
    <n v="2"/>
    <s v="4"/>
    <s v="4"/>
    <m/>
    <m/>
    <m/>
    <m/>
    <m/>
    <m/>
    <m/>
    <m/>
    <m/>
  </r>
  <r>
    <s v="djsnm"/>
    <s v="sciguyspace"/>
    <m/>
    <m/>
    <m/>
    <m/>
    <m/>
    <m/>
    <m/>
    <m/>
    <s v="No"/>
    <n v="46"/>
    <m/>
    <m/>
    <x v="2"/>
    <d v="2019-08-07T01:44:04.000"/>
    <s v="@dsfpspacefl1ght @RemRocketeer @SciGuySpace Stratolaunch might have worked if it could have got a launch vehicle, but Elon parting ways, halting Falcon 5 and Pegasus being uneconomical killed it."/>
    <m/>
    <m/>
    <x v="0"/>
    <m/>
    <s v="http://pbs.twimg.com/profile_images/1283930478/topsy-52_normal.jpg"/>
    <x v="19"/>
    <s v="https://twitter.com/#!/djsnm/status/1158916686432489472"/>
    <m/>
    <m/>
    <s v="1158916686432489472"/>
    <s v="1158915167876288513"/>
    <b v="0"/>
    <n v="5"/>
    <s v="3282975180"/>
    <b v="0"/>
    <s v="en"/>
    <m/>
    <s v=""/>
    <b v="0"/>
    <n v="0"/>
    <s v=""/>
    <s v="Twitter for iPhone"/>
    <b v="0"/>
    <s v="1158915167876288513"/>
    <s v="Tweet"/>
    <n v="0"/>
    <n v="0"/>
    <s v="-122.34266,37.699279 _x000a_-122.114711,37.699279 _x000a_-122.114711,37.8847092 _x000a_-122.34266,37.8847092"/>
    <s v="United States"/>
    <s v="US"/>
    <s v="Oakland, CA"/>
    <s v="ab2f2fac83aa388d"/>
    <s v="Oakland"/>
    <s v="city"/>
    <s v="https://api.twitter.com/1.1/geo/id/ab2f2fac83aa388d.json"/>
    <n v="2"/>
    <s v="4"/>
    <s v="4"/>
    <m/>
    <m/>
    <m/>
    <m/>
    <m/>
    <m/>
    <m/>
    <m/>
    <m/>
  </r>
  <r>
    <s v="remrocketeer"/>
    <s v="sciguyspace"/>
    <m/>
    <m/>
    <m/>
    <m/>
    <m/>
    <m/>
    <m/>
    <m/>
    <s v="No"/>
    <n v="47"/>
    <m/>
    <m/>
    <x v="2"/>
    <d v="2019-08-07T01:55:20.000"/>
    <s v="@DJSnM @dsfpspacefl1ght @SciGuySpace I still hold out hope for Stratolaunch. I know it's not healthy but I feel like the odds of it being saved are still better than the Browns going to the Super Bowl, which means it isn't impossible.  A fellow can dream."/>
    <m/>
    <m/>
    <x v="0"/>
    <m/>
    <s v="http://pbs.twimg.com/profile_images/1076830795870990336/6sAOqZY2_normal.jpg"/>
    <x v="20"/>
    <s v="https://twitter.com/#!/remrocketeer/status/1158919522197356545"/>
    <m/>
    <m/>
    <s v="1158919522197356545"/>
    <s v="1158916686432489472"/>
    <b v="0"/>
    <n v="1"/>
    <s v="92356429"/>
    <b v="0"/>
    <s v="en"/>
    <m/>
    <s v=""/>
    <b v="0"/>
    <n v="0"/>
    <s v=""/>
    <s v="Twitter for Android"/>
    <b v="0"/>
    <s v="1158916686432489472"/>
    <s v="Tweet"/>
    <n v="0"/>
    <n v="0"/>
    <m/>
    <m/>
    <m/>
    <m/>
    <m/>
    <m/>
    <m/>
    <m/>
    <n v="1"/>
    <s v="4"/>
    <s v="4"/>
    <m/>
    <m/>
    <m/>
    <m/>
    <m/>
    <m/>
    <m/>
    <m/>
    <m/>
  </r>
  <r>
    <s v="mshnlp"/>
    <s v="hakkiocal"/>
    <m/>
    <m/>
    <m/>
    <m/>
    <m/>
    <m/>
    <m/>
    <m/>
    <s v="No"/>
    <n v="54"/>
    <m/>
    <m/>
    <x v="1"/>
    <d v="2019-08-07T12:57:00.000"/>
    <s v="@hakkiocal KanadÄ± kÄ±rÄ±klara #Stratolaunch motoru takÄ±lsa da nafile..."/>
    <m/>
    <m/>
    <x v="3"/>
    <m/>
    <s v="http://pbs.twimg.com/profile_images/1002569324035559424/RqBeKoKl_normal.jpg"/>
    <x v="21"/>
    <s v="https://twitter.com/#!/mshnlp/status/1159086035164438528"/>
    <m/>
    <m/>
    <s v="1159086035164438528"/>
    <s v="1159045528023441410"/>
    <b v="0"/>
    <n v="0"/>
    <s v="19149088"/>
    <b v="0"/>
    <s v="tr"/>
    <m/>
    <s v=""/>
    <b v="0"/>
    <n v="0"/>
    <s v=""/>
    <s v="Twitter for Android"/>
    <b v="0"/>
    <s v="1159045528023441410"/>
    <s v="Tweet"/>
    <n v="0"/>
    <n v="0"/>
    <m/>
    <m/>
    <m/>
    <m/>
    <m/>
    <m/>
    <m/>
    <m/>
    <n v="1"/>
    <s v="11"/>
    <s v="11"/>
    <n v="0"/>
    <n v="0"/>
    <n v="0"/>
    <n v="0"/>
    <n v="0"/>
    <n v="0"/>
    <n v="11"/>
    <n v="100"/>
    <n v="11"/>
  </r>
  <r>
    <s v="garethswan"/>
    <s v="garethswan"/>
    <m/>
    <m/>
    <m/>
    <m/>
    <m/>
    <m/>
    <m/>
    <m/>
    <s v="No"/>
    <n v="55"/>
    <m/>
    <m/>
    <x v="0"/>
    <d v="2019-07-29T22:00:51.000"/>
    <s v="Woohoo !!! _x000a_I have received new bling for my backpack. _x000a_A piece of an actual 747 made into a bag tag (name, address, etc. on the back). _x000a_But not just any 747 â€¦. the one they gutted for use in the Stratolaunch !! _x000a_#GeekAlert #PlaneTags https://t.co/YCUTh0PUEm"/>
    <m/>
    <m/>
    <x v="4"/>
    <s v="https://pbs.twimg.com/media/EArMwJpVUAIRfoK.jpg"/>
    <s v="https://pbs.twimg.com/media/EArMwJpVUAIRfoK.jpg"/>
    <x v="22"/>
    <s v="https://twitter.com/#!/garethswan/status/1155961407961063427"/>
    <m/>
    <m/>
    <s v="1155961407961063427"/>
    <m/>
    <b v="0"/>
    <n v="12"/>
    <s v=""/>
    <b v="0"/>
    <s v="en"/>
    <m/>
    <s v=""/>
    <b v="0"/>
    <n v="1"/>
    <s v=""/>
    <s v="Tweetbot for iÎŸS"/>
    <b v="0"/>
    <s v="1155961407961063427"/>
    <s v="Retweet"/>
    <n v="0"/>
    <n v="0"/>
    <s v="-81.784442,28.492504 _x000a_-81.682081,28.492504 _x000a_-81.682081,28.5838351 _x000a_-81.784442,28.5838351"/>
    <s v="United States"/>
    <s v="US"/>
    <s v="Clermont, FL"/>
    <s v="01931c017c8730a9"/>
    <s v="Clermont"/>
    <s v="city"/>
    <s v="https://api.twitter.com/1.1/geo/id/01931c017c8730a9.json"/>
    <n v="1"/>
    <s v="10"/>
    <s v="10"/>
    <n v="0"/>
    <n v="0"/>
    <n v="0"/>
    <n v="0"/>
    <n v="0"/>
    <n v="0"/>
    <n v="43"/>
    <n v="100"/>
    <n v="43"/>
  </r>
  <r>
    <s v="planetags"/>
    <s v="garethswan"/>
    <m/>
    <m/>
    <m/>
    <m/>
    <m/>
    <m/>
    <m/>
    <m/>
    <s v="No"/>
    <n v="56"/>
    <m/>
    <m/>
    <x v="2"/>
    <d v="2019-08-07T14:18:36.000"/>
    <s v="RT @GarethSwan: Woohoo !!! _x000a_I have received new bling for my backpack. _x000a_A piece of an actual 747 made into a bag tag (name, address, etc. oâ€¦"/>
    <m/>
    <m/>
    <x v="0"/>
    <m/>
    <s v="http://pbs.twimg.com/profile_images/1119273892156252161/1nJoJsJt_normal.png"/>
    <x v="23"/>
    <s v="https://twitter.com/#!/planetags/status/1159106573672898560"/>
    <m/>
    <m/>
    <s v="1159106573672898560"/>
    <m/>
    <b v="0"/>
    <n v="0"/>
    <s v=""/>
    <b v="0"/>
    <s v="en"/>
    <m/>
    <s v=""/>
    <b v="0"/>
    <n v="1"/>
    <s v="1155961407961063427"/>
    <s v="Hootsuite Inc."/>
    <b v="0"/>
    <s v="1155961407961063427"/>
    <s v="Tweet"/>
    <n v="0"/>
    <n v="0"/>
    <m/>
    <m/>
    <m/>
    <m/>
    <m/>
    <m/>
    <m/>
    <m/>
    <n v="1"/>
    <s v="10"/>
    <s v="10"/>
    <n v="0"/>
    <n v="0"/>
    <n v="0"/>
    <n v="0"/>
    <n v="0"/>
    <n v="0"/>
    <n v="26"/>
    <n v="100"/>
    <n v="26"/>
  </r>
  <r>
    <s v="abcsohio"/>
    <s v="abcsohio"/>
    <m/>
    <m/>
    <m/>
    <m/>
    <m/>
    <m/>
    <m/>
    <m/>
    <s v="No"/>
    <n v="57"/>
    <m/>
    <m/>
    <x v="0"/>
    <d v="2019-08-07T21:41:11.000"/>
    <s v="https://t.co/vyeQRoEfiw https://t.co/vyeQRoEfiw"/>
    <s v="https://www.cnet.com/pictures/meet-the-stratolaunch-the-worlds-largest-airplane/ https://www.cnet.com/pictures/meet-the-stratolaunch-the-worlds-largest-airplane/"/>
    <s v="cnet.com cnet.com"/>
    <x v="0"/>
    <m/>
    <s v="http://pbs.twimg.com/profile_images/961268538823532545/YE4uqTHn_normal.jpg"/>
    <x v="24"/>
    <s v="https://twitter.com/#!/abcsohio/status/1159217950999662592"/>
    <m/>
    <m/>
    <s v="1159217950999662592"/>
    <m/>
    <b v="0"/>
    <n v="0"/>
    <s v=""/>
    <b v="0"/>
    <s v="und"/>
    <m/>
    <s v=""/>
    <b v="0"/>
    <n v="0"/>
    <s v=""/>
    <s v="Facebook"/>
    <b v="0"/>
    <s v="1159217950999662592"/>
    <s v="Tweet"/>
    <n v="0"/>
    <n v="0"/>
    <m/>
    <m/>
    <m/>
    <m/>
    <m/>
    <m/>
    <m/>
    <m/>
    <n v="1"/>
    <s v="2"/>
    <s v="2"/>
    <n v="0"/>
    <n v="0"/>
    <n v="0"/>
    <n v="0"/>
    <n v="0"/>
    <n v="0"/>
    <n v="0"/>
    <n v="0"/>
    <n v="0"/>
  </r>
  <r>
    <s v="spotgabbiani"/>
    <s v="gado_choga"/>
    <m/>
    <m/>
    <m/>
    <m/>
    <m/>
    <m/>
    <m/>
    <m/>
    <s v="No"/>
    <n v="58"/>
    <m/>
    <m/>
    <x v="1"/>
    <d v="2019-08-07T23:48:14.000"/>
    <s v="@gado_choga Desde hace rato están probando un avión capaz de lanzar cohetes al espacio, estos a su vez podrían poner satélites en órbita, el proyecto se llama stratolaunch."/>
    <m/>
    <m/>
    <x v="0"/>
    <m/>
    <s v="http://pbs.twimg.com/profile_images/839697930156036097/rb8K8zj3_normal.jpg"/>
    <x v="25"/>
    <s v="https://twitter.com/#!/spotgabbiani/status/1159249924728528897"/>
    <m/>
    <m/>
    <s v="1159249924728528897"/>
    <s v="1159218344777715712"/>
    <b v="0"/>
    <n v="3"/>
    <s v="941773589665206272"/>
    <b v="0"/>
    <s v="es"/>
    <m/>
    <s v=""/>
    <b v="0"/>
    <n v="0"/>
    <s v=""/>
    <s v="Twitter for Android"/>
    <b v="0"/>
    <s v="1159218344777715712"/>
    <s v="Tweet"/>
    <n v="0"/>
    <n v="0"/>
    <m/>
    <m/>
    <m/>
    <m/>
    <m/>
    <m/>
    <m/>
    <m/>
    <n v="1"/>
    <s v="9"/>
    <s v="9"/>
    <n v="0"/>
    <n v="0"/>
    <n v="0"/>
    <n v="0"/>
    <n v="0"/>
    <n v="0"/>
    <n v="28"/>
    <n v="100"/>
    <n v="28"/>
  </r>
  <r>
    <s v="premkudva"/>
    <s v="stratolaunch"/>
    <m/>
    <m/>
    <m/>
    <m/>
    <m/>
    <m/>
    <m/>
    <m/>
    <s v="No"/>
    <n v="59"/>
    <m/>
    <m/>
    <x v="2"/>
    <d v="2019-08-08T05:45:13.000"/>
    <s v="Exclusive: Space firm @stratolaunch founded by billionaire Paul Allen closing... https://t.co/OvZNuM9o1j"/>
    <s v="https://www.reuters.com/article/us-space-exploration-stratolaunch-exclus/exclusive-space-firm-founded-by-billionaire-paul-allen-closing-operations-sources-idUSKCN1T12FD"/>
    <s v="reuters.com"/>
    <x v="0"/>
    <m/>
    <s v="http://pbs.twimg.com/profile_images/469002662252277760/PHqDgBYy_normal.jpeg"/>
    <x v="26"/>
    <s v="https://twitter.com/#!/premkudva/status/1159339763037380608"/>
    <m/>
    <m/>
    <s v="1159339763037380608"/>
    <m/>
    <b v="0"/>
    <n v="0"/>
    <s v=""/>
    <b v="0"/>
    <s v="en"/>
    <m/>
    <s v=""/>
    <b v="0"/>
    <n v="0"/>
    <s v=""/>
    <s v="Twitter Web Client"/>
    <b v="0"/>
    <s v="1159339763037380608"/>
    <s v="Tweet"/>
    <n v="0"/>
    <n v="0"/>
    <m/>
    <m/>
    <m/>
    <m/>
    <m/>
    <m/>
    <m/>
    <m/>
    <n v="1"/>
    <s v="1"/>
    <s v="1"/>
    <n v="0"/>
    <n v="0"/>
    <n v="0"/>
    <n v="0"/>
    <n v="0"/>
    <n v="0"/>
    <n v="10"/>
    <n v="100"/>
    <n v="10"/>
  </r>
  <r>
    <s v="life4winnlose"/>
    <s v="life4winnlose"/>
    <m/>
    <m/>
    <m/>
    <m/>
    <m/>
    <m/>
    <m/>
    <m/>
    <s v="No"/>
    <n v="60"/>
    <m/>
    <m/>
    <x v="0"/>
    <d v="2019-08-08T10:06:28.000"/>
    <s v="The world’s largest aircraft is developed by which company?_x000a_#Stratolaunch https://t.co/H0dii1G1eT"/>
    <m/>
    <m/>
    <x v="3"/>
    <s v="https://pbs.twimg.com/media/EBcJKaAWwAIG7QM.jpg"/>
    <s v="https://pbs.twimg.com/media/EBcJKaAWwAIG7QM.jpg"/>
    <x v="27"/>
    <s v="https://twitter.com/#!/life4winnlose/status/1159405506512982016"/>
    <m/>
    <m/>
    <s v="1159405506512982016"/>
    <m/>
    <b v="0"/>
    <n v="0"/>
    <s v=""/>
    <b v="0"/>
    <s v="en"/>
    <m/>
    <s v=""/>
    <b v="0"/>
    <n v="0"/>
    <s v=""/>
    <s v="Twitter for Android"/>
    <b v="0"/>
    <s v="1159405506512982016"/>
    <s v="Tweet"/>
    <n v="0"/>
    <n v="0"/>
    <m/>
    <m/>
    <m/>
    <m/>
    <m/>
    <m/>
    <m/>
    <m/>
    <n v="1"/>
    <s v="2"/>
    <s v="2"/>
    <n v="0"/>
    <n v="0"/>
    <n v="0"/>
    <n v="0"/>
    <n v="0"/>
    <n v="0"/>
    <n v="11"/>
    <n v="100"/>
    <n v="11"/>
  </r>
  <r>
    <s v="jeffoppw"/>
    <s v="spaceport_nm"/>
    <m/>
    <m/>
    <m/>
    <m/>
    <m/>
    <m/>
    <m/>
    <m/>
    <s v="No"/>
    <n v="61"/>
    <m/>
    <m/>
    <x v="2"/>
    <d v="2019-08-09T17:43:51.000"/>
    <s v="@virgingalactic @Spaceport_NM So when is VG going to take over Stratolaunch and keep that beautiful ROC flying?"/>
    <m/>
    <m/>
    <x v="0"/>
    <m/>
    <s v="http://pbs.twimg.com/profile_images/1159835924227772424/vvHCUeo4_normal.jpg"/>
    <x v="28"/>
    <s v="https://twitter.com/#!/jeffoppw/status/1159883001179856896"/>
    <m/>
    <m/>
    <s v="1159883001179856896"/>
    <s v="1159875057746923520"/>
    <b v="0"/>
    <n v="0"/>
    <s v="26208862"/>
    <b v="0"/>
    <s v="en"/>
    <m/>
    <s v=""/>
    <b v="0"/>
    <n v="0"/>
    <s v=""/>
    <s v="Twitter for iPad"/>
    <b v="0"/>
    <s v="1159875057746923520"/>
    <s v="Tweet"/>
    <n v="0"/>
    <n v="0"/>
    <m/>
    <m/>
    <m/>
    <m/>
    <m/>
    <m/>
    <m/>
    <m/>
    <n v="1"/>
    <s v="7"/>
    <s v="7"/>
    <m/>
    <m/>
    <m/>
    <m/>
    <m/>
    <m/>
    <m/>
    <m/>
    <m/>
  </r>
  <r>
    <s v="voahausa"/>
    <s v="voahausa"/>
    <m/>
    <m/>
    <m/>
    <m/>
    <m/>
    <m/>
    <m/>
    <m/>
    <s v="No"/>
    <n v="63"/>
    <m/>
    <m/>
    <x v="0"/>
    <d v="2019-04-17T14:50:43.000"/>
    <s v="Jirgin da kamfanin Stratolaunch System Corp ya kirkira wanda tsohon mai kamfanin Microsoft Paul Allen ya fara, tun… https://t.co/xnP8yBhvoa"/>
    <s v="https://twitter.com/i/web/status/1118527212284796929"/>
    <s v="twitter.com"/>
    <x v="0"/>
    <m/>
    <s v="http://pbs.twimg.com/profile_images/518163803846868992/zXg15IYv_normal.jpeg"/>
    <x v="29"/>
    <s v="https://twitter.com/#!/voahausa/status/1118527212284796929"/>
    <m/>
    <m/>
    <s v="1118527212284796929"/>
    <m/>
    <b v="0"/>
    <n v="22"/>
    <s v=""/>
    <b v="0"/>
    <s v="in"/>
    <m/>
    <s v=""/>
    <b v="0"/>
    <n v="2"/>
    <s v=""/>
    <s v="Facebook"/>
    <b v="1"/>
    <s v="1118527212284796929"/>
    <s v="Retweet"/>
    <n v="0"/>
    <n v="0"/>
    <m/>
    <m/>
    <m/>
    <m/>
    <m/>
    <m/>
    <m/>
    <m/>
    <n v="1"/>
    <s v="8"/>
    <s v="8"/>
    <n v="0"/>
    <n v="0"/>
    <n v="0"/>
    <n v="0"/>
    <n v="0"/>
    <n v="0"/>
    <n v="18"/>
    <n v="100"/>
    <n v="18"/>
  </r>
  <r>
    <s v="yahayadogondaj"/>
    <s v="voahausa"/>
    <m/>
    <m/>
    <m/>
    <m/>
    <m/>
    <m/>
    <m/>
    <m/>
    <s v="No"/>
    <n v="64"/>
    <m/>
    <m/>
    <x v="2"/>
    <d v="2019-08-10T21:56:51.000"/>
    <s v="RT @voahausa: Jirgin da kamfanin Stratolaunch System Corp ya kirkira wanda tsohon mai kamfanin Microsoft Paul Allen ya fara, tun bayan shig…"/>
    <m/>
    <m/>
    <x v="0"/>
    <m/>
    <s v="http://pbs.twimg.com/profile_images/1150460151297708032/5Q8pG1uD_normal.jpg"/>
    <x v="30"/>
    <s v="https://twitter.com/#!/yahayadogondaj/status/1160309059435814913"/>
    <m/>
    <m/>
    <s v="1160309059435814913"/>
    <m/>
    <b v="0"/>
    <n v="0"/>
    <s v=""/>
    <b v="0"/>
    <s v="in"/>
    <m/>
    <s v=""/>
    <b v="0"/>
    <n v="0"/>
    <s v="1118527212284796929"/>
    <s v="Twitter for Android"/>
    <b v="0"/>
    <s v="1118527212284796929"/>
    <s v="Tweet"/>
    <n v="0"/>
    <n v="0"/>
    <m/>
    <m/>
    <m/>
    <m/>
    <m/>
    <m/>
    <m/>
    <m/>
    <n v="1"/>
    <s v="8"/>
    <s v="8"/>
    <n v="0"/>
    <n v="0"/>
    <n v="0"/>
    <n v="0"/>
    <n v="0"/>
    <n v="0"/>
    <n v="22"/>
    <n v="100"/>
    <n v="22"/>
  </r>
  <r>
    <s v="chiefofwolves"/>
    <s v="stratolaunch"/>
    <m/>
    <m/>
    <m/>
    <m/>
    <m/>
    <m/>
    <m/>
    <m/>
    <s v="No"/>
    <n v="65"/>
    <m/>
    <m/>
    <x v="2"/>
    <d v="2019-08-10T22:02:55.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31"/>
    <s v="https://twitter.com/#!/chiefofwolves/status/1160310586091147264"/>
    <m/>
    <m/>
    <s v="1160310586091147264"/>
    <m/>
    <b v="0"/>
    <n v="0"/>
    <s v=""/>
    <b v="0"/>
    <s v="en"/>
    <m/>
    <s v=""/>
    <b v="0"/>
    <n v="0"/>
    <s v="1160310033214783488"/>
    <s v="Twitter for Android"/>
    <b v="0"/>
    <s v="1160310033214783488"/>
    <s v="Tweet"/>
    <n v="0"/>
    <n v="0"/>
    <m/>
    <m/>
    <m/>
    <m/>
    <m/>
    <m/>
    <m/>
    <m/>
    <n v="1"/>
    <s v="1"/>
    <s v="1"/>
    <m/>
    <m/>
    <m/>
    <m/>
    <m/>
    <m/>
    <m/>
    <m/>
    <m/>
  </r>
  <r>
    <s v="anatolleo1"/>
    <s v="stratolaunch"/>
    <m/>
    <m/>
    <m/>
    <m/>
    <m/>
    <m/>
    <m/>
    <m/>
    <s v="No"/>
    <n v="67"/>
    <m/>
    <m/>
    <x v="2"/>
    <d v="2019-08-10T22:04:58.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32"/>
    <s v="https://twitter.com/#!/anatolleo1/status/1160311098756816896"/>
    <m/>
    <m/>
    <s v="1160311098756816896"/>
    <m/>
    <b v="0"/>
    <n v="0"/>
    <s v=""/>
    <b v="0"/>
    <s v="en"/>
    <m/>
    <s v=""/>
    <b v="0"/>
    <n v="0"/>
    <s v="1160310033214783488"/>
    <s v="Twitter for Android"/>
    <b v="0"/>
    <s v="1160310033214783488"/>
    <s v="Tweet"/>
    <n v="0"/>
    <n v="0"/>
    <m/>
    <m/>
    <m/>
    <m/>
    <m/>
    <m/>
    <m/>
    <m/>
    <n v="1"/>
    <s v="1"/>
    <s v="1"/>
    <m/>
    <m/>
    <m/>
    <m/>
    <m/>
    <m/>
    <m/>
    <m/>
    <m/>
  </r>
  <r>
    <s v="biomedicaldude"/>
    <s v="stratolaunch"/>
    <m/>
    <m/>
    <m/>
    <m/>
    <m/>
    <m/>
    <m/>
    <m/>
    <s v="No"/>
    <n v="69"/>
    <m/>
    <m/>
    <x v="2"/>
    <d v="2019-08-10T22:05:34.000"/>
    <s v="@IntEngineering @Stratolaunch I thought they cancelled it after the death of its funder?!"/>
    <m/>
    <m/>
    <x v="0"/>
    <m/>
    <s v="http://pbs.twimg.com/profile_images/2628580386/364caeae601eafd6b97cd16d534ad510_normal.png"/>
    <x v="33"/>
    <s v="https://twitter.com/#!/biomedicaldude/status/1160311252280729601"/>
    <m/>
    <m/>
    <s v="1160311252280729601"/>
    <s v="1160310033214783488"/>
    <b v="0"/>
    <n v="0"/>
    <s v="564053183"/>
    <b v="0"/>
    <s v="en"/>
    <m/>
    <s v=""/>
    <b v="0"/>
    <n v="0"/>
    <s v=""/>
    <s v="Twitter Web App"/>
    <b v="0"/>
    <s v="1160310033214783488"/>
    <s v="Tweet"/>
    <n v="0"/>
    <n v="0"/>
    <m/>
    <m/>
    <m/>
    <m/>
    <m/>
    <m/>
    <m/>
    <m/>
    <n v="1"/>
    <s v="1"/>
    <s v="1"/>
    <m/>
    <m/>
    <m/>
    <m/>
    <m/>
    <m/>
    <m/>
    <m/>
    <m/>
  </r>
  <r>
    <s v="hakanuzuner"/>
    <s v="stratolaunch"/>
    <m/>
    <m/>
    <m/>
    <m/>
    <m/>
    <m/>
    <m/>
    <m/>
    <s v="No"/>
    <n v="71"/>
    <m/>
    <m/>
    <x v="2"/>
    <d v="2019-08-10T22:08:43.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34"/>
    <s v="https://twitter.com/#!/hakanuzuner/status/1160312042278084610"/>
    <m/>
    <m/>
    <s v="1160312042278084610"/>
    <m/>
    <b v="0"/>
    <n v="0"/>
    <s v=""/>
    <b v="0"/>
    <s v="en"/>
    <m/>
    <s v=""/>
    <b v="0"/>
    <n v="0"/>
    <s v="1160310033214783488"/>
    <s v="Twitter for iPhone"/>
    <b v="0"/>
    <s v="1160310033214783488"/>
    <s v="Tweet"/>
    <n v="0"/>
    <n v="0"/>
    <m/>
    <m/>
    <m/>
    <m/>
    <m/>
    <m/>
    <m/>
    <m/>
    <n v="1"/>
    <s v="1"/>
    <s v="1"/>
    <m/>
    <m/>
    <m/>
    <m/>
    <m/>
    <m/>
    <m/>
    <m/>
    <m/>
  </r>
  <r>
    <s v="newsneus"/>
    <s v="stratolaunch"/>
    <m/>
    <m/>
    <m/>
    <m/>
    <m/>
    <m/>
    <m/>
    <m/>
    <s v="No"/>
    <n v="73"/>
    <m/>
    <m/>
    <x v="2"/>
    <d v="2019-08-10T22:10:52.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35"/>
    <s v="https://twitter.com/#!/newsneus/status/1160312583855005696"/>
    <m/>
    <m/>
    <s v="1160312583855005696"/>
    <m/>
    <b v="0"/>
    <n v="0"/>
    <s v=""/>
    <b v="0"/>
    <s v="en"/>
    <m/>
    <s v=""/>
    <b v="0"/>
    <n v="0"/>
    <s v="1160310033214783488"/>
    <s v="Twitter for Android"/>
    <b v="0"/>
    <s v="1160310033214783488"/>
    <s v="Tweet"/>
    <n v="0"/>
    <n v="0"/>
    <m/>
    <m/>
    <m/>
    <m/>
    <m/>
    <m/>
    <m/>
    <m/>
    <n v="1"/>
    <s v="1"/>
    <s v="1"/>
    <m/>
    <m/>
    <m/>
    <m/>
    <m/>
    <m/>
    <m/>
    <m/>
    <m/>
  </r>
  <r>
    <s v="engrsawand"/>
    <s v="stratolaunch"/>
    <m/>
    <m/>
    <m/>
    <m/>
    <m/>
    <m/>
    <m/>
    <m/>
    <s v="No"/>
    <n v="75"/>
    <m/>
    <m/>
    <x v="2"/>
    <d v="2019-08-10T22:15:38.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36"/>
    <s v="https://twitter.com/#!/engrsawand/status/1160313782972952577"/>
    <m/>
    <m/>
    <s v="1160313782972952577"/>
    <m/>
    <b v="0"/>
    <n v="0"/>
    <s v=""/>
    <b v="0"/>
    <s v="en"/>
    <m/>
    <s v=""/>
    <b v="0"/>
    <n v="0"/>
    <s v="1160310033214783488"/>
    <s v="Twitter for iPhone"/>
    <b v="0"/>
    <s v="1160310033214783488"/>
    <s v="Tweet"/>
    <n v="0"/>
    <n v="0"/>
    <m/>
    <m/>
    <m/>
    <m/>
    <m/>
    <m/>
    <m/>
    <m/>
    <n v="1"/>
    <s v="1"/>
    <s v="1"/>
    <m/>
    <m/>
    <m/>
    <m/>
    <m/>
    <m/>
    <m/>
    <m/>
    <m/>
  </r>
  <r>
    <s v="tozesilva"/>
    <s v="stratolaunch"/>
    <m/>
    <m/>
    <m/>
    <m/>
    <m/>
    <m/>
    <m/>
    <m/>
    <s v="No"/>
    <n v="77"/>
    <m/>
    <m/>
    <x v="2"/>
    <d v="2019-08-10T22:25:59.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37"/>
    <s v="https://twitter.com/#!/tozesilva/status/1160316388952727554"/>
    <m/>
    <m/>
    <s v="1160316388952727554"/>
    <m/>
    <b v="0"/>
    <n v="0"/>
    <s v=""/>
    <b v="0"/>
    <s v="en"/>
    <m/>
    <s v=""/>
    <b v="0"/>
    <n v="0"/>
    <s v="1160310033214783488"/>
    <s v="Twitter for Android"/>
    <b v="0"/>
    <s v="1160310033214783488"/>
    <s v="Tweet"/>
    <n v="0"/>
    <n v="0"/>
    <m/>
    <m/>
    <m/>
    <m/>
    <m/>
    <m/>
    <m/>
    <m/>
    <n v="1"/>
    <s v="1"/>
    <s v="1"/>
    <m/>
    <m/>
    <m/>
    <m/>
    <m/>
    <m/>
    <m/>
    <m/>
    <m/>
  </r>
  <r>
    <s v="margare98757282"/>
    <s v="stratolaunch"/>
    <m/>
    <m/>
    <m/>
    <m/>
    <m/>
    <m/>
    <m/>
    <m/>
    <s v="No"/>
    <n v="79"/>
    <m/>
    <m/>
    <x v="2"/>
    <d v="2019-08-10T22:36:03.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38"/>
    <s v="https://twitter.com/#!/margare98757282/status/1160318923583184896"/>
    <m/>
    <m/>
    <s v="1160318923583184896"/>
    <m/>
    <b v="0"/>
    <n v="0"/>
    <s v=""/>
    <b v="0"/>
    <s v="en"/>
    <m/>
    <s v=""/>
    <b v="0"/>
    <n v="0"/>
    <s v="1160310033214783488"/>
    <s v="Twitter for iPhone"/>
    <b v="0"/>
    <s v="1160310033214783488"/>
    <s v="Tweet"/>
    <n v="0"/>
    <n v="0"/>
    <m/>
    <m/>
    <m/>
    <m/>
    <m/>
    <m/>
    <m/>
    <m/>
    <n v="1"/>
    <s v="1"/>
    <s v="1"/>
    <m/>
    <m/>
    <m/>
    <m/>
    <m/>
    <m/>
    <m/>
    <m/>
    <m/>
  </r>
  <r>
    <s v="negro475"/>
    <s v="stratolaunch"/>
    <m/>
    <m/>
    <m/>
    <m/>
    <m/>
    <m/>
    <m/>
    <m/>
    <s v="No"/>
    <n v="81"/>
    <m/>
    <m/>
    <x v="2"/>
    <d v="2019-08-10T22:37:15.000"/>
    <s v="Watch this massive plane experience its first flight via @Stratolaunch https://t.co/WBf4owcKSm"/>
    <m/>
    <m/>
    <x v="0"/>
    <s v="https://pbs.twimg.com/ext_tw_video_thumb/1160309075818815488/pu/img/XGI5wxV_YOXZKPoK.jpg"/>
    <s v="https://pbs.twimg.com/ext_tw_video_thumb/1160309075818815488/pu/img/XGI5wxV_YOXZKPoK.jpg"/>
    <x v="39"/>
    <s v="https://twitter.com/#!/negro475/status/1160319224813895681"/>
    <m/>
    <m/>
    <s v="1160319224813895681"/>
    <m/>
    <b v="0"/>
    <n v="0"/>
    <s v=""/>
    <b v="0"/>
    <s v="en"/>
    <m/>
    <s v=""/>
    <b v="0"/>
    <n v="0"/>
    <s v=""/>
    <s v="Twitter for iPhone"/>
    <b v="0"/>
    <s v="1160319224813895681"/>
    <s v="Tweet"/>
    <n v="0"/>
    <n v="0"/>
    <m/>
    <m/>
    <m/>
    <m/>
    <m/>
    <m/>
    <m/>
    <m/>
    <n v="1"/>
    <s v="1"/>
    <s v="1"/>
    <n v="0"/>
    <n v="0"/>
    <n v="0"/>
    <n v="0"/>
    <n v="0"/>
    <n v="0"/>
    <n v="10"/>
    <n v="100"/>
    <n v="10"/>
  </r>
  <r>
    <s v="lukevogel26"/>
    <s v="stratolaunch"/>
    <m/>
    <m/>
    <m/>
    <m/>
    <m/>
    <m/>
    <m/>
    <m/>
    <s v="No"/>
    <n v="82"/>
    <m/>
    <m/>
    <x v="2"/>
    <d v="2019-08-10T23:18:43.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40"/>
    <s v="https://twitter.com/#!/lukevogel26/status/1160329659097198597"/>
    <m/>
    <m/>
    <s v="1160329659097198597"/>
    <m/>
    <b v="0"/>
    <n v="0"/>
    <s v=""/>
    <b v="0"/>
    <s v="en"/>
    <m/>
    <s v=""/>
    <b v="0"/>
    <n v="0"/>
    <s v="1160310033214783488"/>
    <s v="Twitter for iPhone"/>
    <b v="0"/>
    <s v="1160310033214783488"/>
    <s v="Tweet"/>
    <n v="0"/>
    <n v="0"/>
    <m/>
    <m/>
    <m/>
    <m/>
    <m/>
    <m/>
    <m/>
    <m/>
    <n v="1"/>
    <s v="1"/>
    <s v="1"/>
    <m/>
    <m/>
    <m/>
    <m/>
    <m/>
    <m/>
    <m/>
    <m/>
    <m/>
  </r>
  <r>
    <s v="dralwingeorge"/>
    <s v="stratolaunch"/>
    <m/>
    <m/>
    <m/>
    <m/>
    <m/>
    <m/>
    <m/>
    <m/>
    <s v="No"/>
    <n v="84"/>
    <m/>
    <m/>
    <x v="2"/>
    <d v="2019-08-10T23:35:47.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41"/>
    <s v="https://twitter.com/#!/dralwingeorge/status/1160333953112428544"/>
    <m/>
    <m/>
    <s v="1160333953112428544"/>
    <m/>
    <b v="0"/>
    <n v="0"/>
    <s v=""/>
    <b v="0"/>
    <s v="en"/>
    <m/>
    <s v=""/>
    <b v="0"/>
    <n v="0"/>
    <s v="1160310033214783488"/>
    <s v="Twitter for iPhone"/>
    <b v="0"/>
    <s v="1160310033214783488"/>
    <s v="Tweet"/>
    <n v="0"/>
    <n v="0"/>
    <m/>
    <m/>
    <m/>
    <m/>
    <m/>
    <m/>
    <m/>
    <m/>
    <n v="1"/>
    <s v="1"/>
    <s v="1"/>
    <m/>
    <m/>
    <m/>
    <m/>
    <m/>
    <m/>
    <m/>
    <m/>
    <m/>
  </r>
  <r>
    <s v="serg_141"/>
    <s v="stratolaunch"/>
    <m/>
    <m/>
    <m/>
    <m/>
    <m/>
    <m/>
    <m/>
    <m/>
    <s v="No"/>
    <n v="86"/>
    <m/>
    <m/>
    <x v="2"/>
    <d v="2019-08-10T23:48:49.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42"/>
    <s v="https://twitter.com/#!/serg_141/status/1160337233116721152"/>
    <m/>
    <m/>
    <s v="1160337233116721152"/>
    <m/>
    <b v="0"/>
    <n v="0"/>
    <s v=""/>
    <b v="0"/>
    <s v="en"/>
    <m/>
    <s v=""/>
    <b v="0"/>
    <n v="0"/>
    <s v="1160310033214783488"/>
    <s v="Twitter Web Client"/>
    <b v="0"/>
    <s v="1160310033214783488"/>
    <s v="Tweet"/>
    <n v="0"/>
    <n v="0"/>
    <m/>
    <m/>
    <m/>
    <m/>
    <m/>
    <m/>
    <m/>
    <m/>
    <n v="1"/>
    <s v="1"/>
    <s v="1"/>
    <m/>
    <m/>
    <m/>
    <m/>
    <m/>
    <m/>
    <m/>
    <m/>
    <m/>
  </r>
  <r>
    <s v="worldnewsrelay"/>
    <s v="stratolaunch"/>
    <m/>
    <m/>
    <m/>
    <m/>
    <m/>
    <m/>
    <m/>
    <m/>
    <s v="No"/>
    <n v="88"/>
    <m/>
    <m/>
    <x v="2"/>
    <d v="2019-08-11T01:15:19.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43"/>
    <s v="https://twitter.com/#!/worldnewsrelay/status/1160359001856466945"/>
    <m/>
    <m/>
    <s v="1160359001856466945"/>
    <m/>
    <b v="0"/>
    <n v="0"/>
    <s v=""/>
    <b v="0"/>
    <s v="en"/>
    <m/>
    <s v=""/>
    <b v="0"/>
    <n v="0"/>
    <s v="1160310033214783488"/>
    <s v="Twitter for Android"/>
    <b v="0"/>
    <s v="1160310033214783488"/>
    <s v="Tweet"/>
    <n v="0"/>
    <n v="0"/>
    <m/>
    <m/>
    <m/>
    <m/>
    <m/>
    <m/>
    <m/>
    <m/>
    <n v="1"/>
    <s v="1"/>
    <s v="1"/>
    <m/>
    <m/>
    <m/>
    <m/>
    <m/>
    <m/>
    <m/>
    <m/>
    <m/>
  </r>
  <r>
    <s v="mirovira75"/>
    <s v="stratolaunch"/>
    <m/>
    <m/>
    <m/>
    <m/>
    <m/>
    <m/>
    <m/>
    <m/>
    <s v="No"/>
    <n v="90"/>
    <m/>
    <m/>
    <x v="2"/>
    <d v="2019-08-11T02:33:50.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44"/>
    <s v="https://twitter.com/#!/mirovira75/status/1160378762250334208"/>
    <m/>
    <m/>
    <s v="1160378762250334208"/>
    <m/>
    <b v="0"/>
    <n v="0"/>
    <s v=""/>
    <b v="0"/>
    <s v="en"/>
    <m/>
    <s v=""/>
    <b v="0"/>
    <n v="0"/>
    <s v="1160310033214783488"/>
    <s v="Twitter for Android"/>
    <b v="0"/>
    <s v="1160310033214783488"/>
    <s v="Tweet"/>
    <n v="0"/>
    <n v="0"/>
    <m/>
    <m/>
    <m/>
    <m/>
    <m/>
    <m/>
    <m/>
    <m/>
    <n v="1"/>
    <s v="1"/>
    <s v="1"/>
    <m/>
    <m/>
    <m/>
    <m/>
    <m/>
    <m/>
    <m/>
    <m/>
    <m/>
  </r>
  <r>
    <s v="nyemplungdikali"/>
    <s v="stratolaunch"/>
    <m/>
    <m/>
    <m/>
    <m/>
    <m/>
    <m/>
    <m/>
    <m/>
    <s v="No"/>
    <n v="92"/>
    <m/>
    <m/>
    <x v="2"/>
    <d v="2019-08-11T03:06:13.000"/>
    <s v="@IntEngineering @Stratolaunch Ini cuman buat coba2 desain sprti itu atau ada mksud tujuan lain yak,?"/>
    <m/>
    <m/>
    <x v="0"/>
    <m/>
    <s v="http://pbs.twimg.com/profile_images/1155546260025167872/ENBZuN8j_normal.jpg"/>
    <x v="45"/>
    <s v="https://twitter.com/#!/nyemplungdikali/status/1160386910604279808"/>
    <m/>
    <m/>
    <s v="1160386910604279808"/>
    <s v="1160310033214783488"/>
    <b v="0"/>
    <n v="0"/>
    <s v="564053183"/>
    <b v="0"/>
    <s v="in"/>
    <m/>
    <s v=""/>
    <b v="0"/>
    <n v="0"/>
    <s v=""/>
    <s v="Twitter for Android"/>
    <b v="0"/>
    <s v="1160310033214783488"/>
    <s v="Tweet"/>
    <n v="0"/>
    <n v="0"/>
    <m/>
    <m/>
    <m/>
    <m/>
    <m/>
    <m/>
    <m/>
    <m/>
    <n v="1"/>
    <s v="1"/>
    <s v="1"/>
    <m/>
    <m/>
    <m/>
    <m/>
    <m/>
    <m/>
    <m/>
    <m/>
    <m/>
  </r>
  <r>
    <s v="mekahajdarevic"/>
    <s v="stratolaunch"/>
    <m/>
    <m/>
    <m/>
    <m/>
    <m/>
    <m/>
    <m/>
    <m/>
    <s v="No"/>
    <n v="94"/>
    <m/>
    <m/>
    <x v="2"/>
    <d v="2019-08-11T04:42:53.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46"/>
    <s v="https://twitter.com/#!/mekahajdarevic/status/1160411237248917504"/>
    <m/>
    <m/>
    <s v="1160411237248917504"/>
    <m/>
    <b v="0"/>
    <n v="0"/>
    <s v=""/>
    <b v="0"/>
    <s v="en"/>
    <m/>
    <s v=""/>
    <b v="0"/>
    <n v="0"/>
    <s v="1160310033214783488"/>
    <s v="Twitter Web App"/>
    <b v="0"/>
    <s v="1160310033214783488"/>
    <s v="Tweet"/>
    <n v="0"/>
    <n v="0"/>
    <m/>
    <m/>
    <m/>
    <m/>
    <m/>
    <m/>
    <m/>
    <m/>
    <n v="1"/>
    <s v="1"/>
    <s v="1"/>
    <m/>
    <m/>
    <m/>
    <m/>
    <m/>
    <m/>
    <m/>
    <m/>
    <m/>
  </r>
  <r>
    <s v="wyhtang"/>
    <s v="stratolaunch"/>
    <m/>
    <m/>
    <m/>
    <m/>
    <m/>
    <m/>
    <m/>
    <m/>
    <s v="No"/>
    <n v="96"/>
    <m/>
    <m/>
    <x v="2"/>
    <d v="2019-08-11T06:59:04.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47"/>
    <s v="https://twitter.com/#!/wyhtang/status/1160445512111337472"/>
    <m/>
    <m/>
    <s v="1160445512111337472"/>
    <m/>
    <b v="0"/>
    <n v="0"/>
    <s v=""/>
    <b v="0"/>
    <s v="en"/>
    <m/>
    <s v=""/>
    <b v="0"/>
    <n v="0"/>
    <s v="1160310033214783488"/>
    <s v="Twitter for iPhone"/>
    <b v="0"/>
    <s v="1160310033214783488"/>
    <s v="Tweet"/>
    <n v="0"/>
    <n v="0"/>
    <m/>
    <m/>
    <m/>
    <m/>
    <m/>
    <m/>
    <m/>
    <m/>
    <n v="1"/>
    <s v="1"/>
    <s v="1"/>
    <m/>
    <m/>
    <m/>
    <m/>
    <m/>
    <m/>
    <m/>
    <m/>
    <m/>
  </r>
  <r>
    <s v="publicaccesspod"/>
    <s v="publicaccesspod"/>
    <m/>
    <m/>
    <m/>
    <m/>
    <m/>
    <m/>
    <m/>
    <m/>
    <s v="No"/>
    <n v="98"/>
    <m/>
    <m/>
    <x v="0"/>
    <d v="2019-08-11T07:02:57.000"/>
    <s v="IntEngineering: Watch this massive plane experience its first flight via Stratolaunch https://t.co/JMka7OiD0X"/>
    <m/>
    <m/>
    <x v="0"/>
    <s v="https://pbs.twimg.com/ext_tw_video_thumb/1160309075818815488/pu/img/XGI5wxV_YOXZKPoK.jpg"/>
    <s v="https://pbs.twimg.com/ext_tw_video_thumb/1160309075818815488/pu/img/XGI5wxV_YOXZKPoK.jpg"/>
    <x v="48"/>
    <s v="https://twitter.com/#!/publicaccesspod/status/1160446488029343748"/>
    <m/>
    <m/>
    <s v="1160446488029343748"/>
    <m/>
    <b v="0"/>
    <n v="0"/>
    <s v=""/>
    <b v="0"/>
    <s v="en"/>
    <m/>
    <s v=""/>
    <b v="0"/>
    <n v="0"/>
    <s v=""/>
    <s v="IFTTT"/>
    <b v="0"/>
    <s v="1160446488029343748"/>
    <s v="Tweet"/>
    <n v="0"/>
    <n v="0"/>
    <m/>
    <m/>
    <m/>
    <m/>
    <m/>
    <m/>
    <m/>
    <m/>
    <n v="1"/>
    <s v="2"/>
    <s v="2"/>
    <n v="0"/>
    <n v="0"/>
    <n v="0"/>
    <n v="0"/>
    <n v="0"/>
    <n v="0"/>
    <n v="11"/>
    <n v="100"/>
    <n v="11"/>
  </r>
  <r>
    <s v="ldziewiecki"/>
    <s v="ldziewiecki"/>
    <m/>
    <m/>
    <m/>
    <m/>
    <m/>
    <m/>
    <m/>
    <m/>
    <s v="No"/>
    <n v="99"/>
    <m/>
    <m/>
    <x v="0"/>
    <d v="2019-08-11T07:03:39.000"/>
    <s v="Watch this massive plane experience its first flight via Stratolaunch https://t.co/CMW4GsDHF7 - - Watch this massiv… https://t.co/qLgPDJXu9L"/>
    <s v="https://twitter.com/i/web/status/1160446664802557953"/>
    <s v="twitter.com"/>
    <x v="0"/>
    <s v="https://pbs.twimg.com/ext_tw_video_thumb/1160309075818815488/pu/img/XGI5wxV_YOXZKPoK.jpg"/>
    <s v="https://pbs.twimg.com/ext_tw_video_thumb/1160309075818815488/pu/img/XGI5wxV_YOXZKPoK.jpg"/>
    <x v="49"/>
    <s v="https://twitter.com/#!/ldziewiecki/status/1160446664802557953"/>
    <m/>
    <m/>
    <s v="1160446664802557953"/>
    <m/>
    <b v="0"/>
    <n v="0"/>
    <s v=""/>
    <b v="0"/>
    <s v="en"/>
    <m/>
    <s v=""/>
    <b v="0"/>
    <n v="0"/>
    <s v=""/>
    <s v="IFTTT"/>
    <b v="1"/>
    <s v="1160446664802557953"/>
    <s v="Tweet"/>
    <n v="0"/>
    <n v="0"/>
    <m/>
    <m/>
    <m/>
    <m/>
    <m/>
    <m/>
    <m/>
    <m/>
    <n v="1"/>
    <s v="2"/>
    <s v="2"/>
    <n v="0"/>
    <n v="0"/>
    <n v="0"/>
    <n v="0"/>
    <n v="0"/>
    <n v="0"/>
    <n v="13"/>
    <n v="100"/>
    <n v="13"/>
  </r>
  <r>
    <s v="solfluori"/>
    <s v="stratolaunch"/>
    <m/>
    <m/>
    <m/>
    <m/>
    <m/>
    <m/>
    <m/>
    <m/>
    <s v="No"/>
    <n v="100"/>
    <m/>
    <m/>
    <x v="2"/>
    <d v="2019-08-11T11:28:52.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50"/>
    <s v="https://twitter.com/#!/solfluori/status/1160513409475055616"/>
    <m/>
    <m/>
    <s v="1160513409475055616"/>
    <m/>
    <b v="0"/>
    <n v="0"/>
    <s v=""/>
    <b v="0"/>
    <s v="en"/>
    <m/>
    <s v=""/>
    <b v="0"/>
    <n v="0"/>
    <s v="1160310033214783488"/>
    <s v="Twitter Web App"/>
    <b v="0"/>
    <s v="1160310033214783488"/>
    <s v="Tweet"/>
    <n v="0"/>
    <n v="0"/>
    <m/>
    <m/>
    <m/>
    <m/>
    <m/>
    <m/>
    <m/>
    <m/>
    <n v="1"/>
    <s v="1"/>
    <s v="1"/>
    <m/>
    <m/>
    <m/>
    <m/>
    <m/>
    <m/>
    <m/>
    <m/>
    <m/>
  </r>
  <r>
    <s v="mikeargi"/>
    <s v="stratolaunch"/>
    <m/>
    <m/>
    <m/>
    <m/>
    <m/>
    <m/>
    <m/>
    <m/>
    <s v="No"/>
    <n v="102"/>
    <m/>
    <m/>
    <x v="2"/>
    <d v="2019-08-11T14:07:50.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51"/>
    <s v="https://twitter.com/#!/mikeargi/status/1160553413014425600"/>
    <m/>
    <m/>
    <s v="1160553413014425600"/>
    <m/>
    <b v="0"/>
    <n v="0"/>
    <s v=""/>
    <b v="0"/>
    <s v="en"/>
    <m/>
    <s v=""/>
    <b v="0"/>
    <n v="0"/>
    <s v="1160310033214783488"/>
    <s v="Twitter for Android"/>
    <b v="0"/>
    <s v="1160310033214783488"/>
    <s v="Tweet"/>
    <n v="0"/>
    <n v="0"/>
    <m/>
    <m/>
    <m/>
    <m/>
    <m/>
    <m/>
    <m/>
    <m/>
    <n v="1"/>
    <s v="1"/>
    <s v="1"/>
    <m/>
    <m/>
    <m/>
    <m/>
    <m/>
    <m/>
    <m/>
    <m/>
    <m/>
  </r>
  <r>
    <s v="anamjemwak"/>
    <s v="anamjemwak"/>
    <m/>
    <m/>
    <m/>
    <m/>
    <m/>
    <m/>
    <m/>
    <m/>
    <s v="No"/>
    <n v="104"/>
    <m/>
    <m/>
    <x v="0"/>
    <d v="2019-08-11T15:44:03.000"/>
    <s v="AN HONOR IN AIR!_x000a_STRATOLAUNCH-A GIGANTIC PLANE!_x000a_CODE NAME &quot;RoC&quot;_x000a_LARGEST PLANE EVER BUILT!_x000a_385 FT ACROSS,LONGER THAN… https://t.co/ZPPzoRnbK2"/>
    <s v="https://twitter.com/i/web/status/1160577629122105344"/>
    <s v="twitter.com"/>
    <x v="0"/>
    <m/>
    <s v="http://pbs.twimg.com/profile_images/528361854846779392/4ohHzXer_normal.jpeg"/>
    <x v="52"/>
    <s v="https://twitter.com/#!/anamjemwak/status/1160577629122105344"/>
    <m/>
    <m/>
    <s v="1160577629122105344"/>
    <m/>
    <b v="0"/>
    <n v="0"/>
    <s v=""/>
    <b v="0"/>
    <s v="en"/>
    <m/>
    <s v=""/>
    <b v="0"/>
    <n v="0"/>
    <s v=""/>
    <s v="Twitter Web App"/>
    <b v="1"/>
    <s v="1160577629122105344"/>
    <s v="Tweet"/>
    <n v="0"/>
    <n v="0"/>
    <m/>
    <m/>
    <m/>
    <m/>
    <m/>
    <m/>
    <m/>
    <m/>
    <n v="1"/>
    <s v="2"/>
    <s v="2"/>
    <n v="1"/>
    <n v="5"/>
    <n v="0"/>
    <n v="0"/>
    <n v="0"/>
    <n v="0"/>
    <n v="19"/>
    <n v="95"/>
    <n v="20"/>
  </r>
  <r>
    <s v="andy95886838"/>
    <s v="stratolaunch"/>
    <m/>
    <m/>
    <m/>
    <m/>
    <m/>
    <m/>
    <m/>
    <m/>
    <s v="No"/>
    <n v="105"/>
    <m/>
    <m/>
    <x v="2"/>
    <d v="2019-08-11T17:37:42.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53"/>
    <s v="https://twitter.com/#!/andy95886838/status/1160606229074534403"/>
    <m/>
    <m/>
    <s v="1160606229074534403"/>
    <m/>
    <b v="0"/>
    <n v="0"/>
    <s v=""/>
    <b v="0"/>
    <s v="en"/>
    <m/>
    <s v=""/>
    <b v="0"/>
    <n v="0"/>
    <s v="1160310033214783488"/>
    <s v="Twitter for Android"/>
    <b v="0"/>
    <s v="1160310033214783488"/>
    <s v="Tweet"/>
    <n v="0"/>
    <n v="0"/>
    <m/>
    <m/>
    <m/>
    <m/>
    <m/>
    <m/>
    <m/>
    <m/>
    <n v="1"/>
    <s v="1"/>
    <s v="1"/>
    <m/>
    <m/>
    <m/>
    <m/>
    <m/>
    <m/>
    <m/>
    <m/>
    <m/>
  </r>
  <r>
    <s v="prashan05624710"/>
    <s v="stratolaunch"/>
    <m/>
    <m/>
    <m/>
    <m/>
    <m/>
    <m/>
    <m/>
    <m/>
    <s v="No"/>
    <n v="107"/>
    <m/>
    <m/>
    <x v="2"/>
    <d v="2019-08-11T17:55:07.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54"/>
    <s v="https://twitter.com/#!/prashan05624710/status/1160610611627040769"/>
    <m/>
    <m/>
    <s v="1160610611627040769"/>
    <m/>
    <b v="0"/>
    <n v="0"/>
    <s v=""/>
    <b v="0"/>
    <s v="en"/>
    <m/>
    <s v=""/>
    <b v="0"/>
    <n v="0"/>
    <s v="1160310033214783488"/>
    <s v="Twitter Web App"/>
    <b v="0"/>
    <s v="1160310033214783488"/>
    <s v="Tweet"/>
    <n v="0"/>
    <n v="0"/>
    <m/>
    <m/>
    <m/>
    <m/>
    <m/>
    <m/>
    <m/>
    <m/>
    <n v="1"/>
    <s v="1"/>
    <s v="1"/>
    <m/>
    <m/>
    <m/>
    <m/>
    <m/>
    <m/>
    <m/>
    <m/>
    <m/>
  </r>
  <r>
    <s v="karneison1"/>
    <s v="stratolaunch"/>
    <m/>
    <m/>
    <m/>
    <m/>
    <m/>
    <m/>
    <m/>
    <m/>
    <s v="No"/>
    <n v="109"/>
    <m/>
    <m/>
    <x v="2"/>
    <d v="2019-08-11T20:04:22.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55"/>
    <s v="https://twitter.com/#!/karneison1/status/1160643136332402688"/>
    <m/>
    <m/>
    <s v="1160643136332402688"/>
    <m/>
    <b v="0"/>
    <n v="0"/>
    <s v=""/>
    <b v="0"/>
    <s v="en"/>
    <m/>
    <s v=""/>
    <b v="0"/>
    <n v="0"/>
    <s v="1160310033214783488"/>
    <s v="Twitter for Android"/>
    <b v="0"/>
    <s v="1160310033214783488"/>
    <s v="Tweet"/>
    <n v="0"/>
    <n v="0"/>
    <m/>
    <m/>
    <m/>
    <m/>
    <m/>
    <m/>
    <m/>
    <m/>
    <n v="1"/>
    <s v="1"/>
    <s v="1"/>
    <m/>
    <m/>
    <m/>
    <m/>
    <m/>
    <m/>
    <m/>
    <m/>
    <m/>
  </r>
  <r>
    <s v="pubaldi24"/>
    <s v="stratolaunch"/>
    <m/>
    <m/>
    <m/>
    <m/>
    <m/>
    <m/>
    <m/>
    <m/>
    <s v="No"/>
    <n v="111"/>
    <m/>
    <m/>
    <x v="2"/>
    <d v="2019-08-12T00:34:31.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56"/>
    <s v="https://twitter.com/#!/pubaldi24/status/1160711125534695424"/>
    <m/>
    <m/>
    <s v="1160711125534695424"/>
    <m/>
    <b v="0"/>
    <n v="0"/>
    <s v=""/>
    <b v="0"/>
    <s v="en"/>
    <m/>
    <s v=""/>
    <b v="0"/>
    <n v="0"/>
    <s v="1160310033214783488"/>
    <s v="Twitter for Android"/>
    <b v="0"/>
    <s v="1160310033214783488"/>
    <s v="Tweet"/>
    <n v="0"/>
    <n v="0"/>
    <m/>
    <m/>
    <m/>
    <m/>
    <m/>
    <m/>
    <m/>
    <m/>
    <n v="1"/>
    <s v="1"/>
    <s v="1"/>
    <m/>
    <m/>
    <m/>
    <m/>
    <m/>
    <m/>
    <m/>
    <m/>
    <m/>
  </r>
  <r>
    <s v="dariosailor86"/>
    <s v="stratolaunch"/>
    <m/>
    <m/>
    <m/>
    <m/>
    <m/>
    <m/>
    <m/>
    <m/>
    <s v="No"/>
    <n v="113"/>
    <m/>
    <m/>
    <x v="2"/>
    <d v="2019-08-12T13:24:38.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57"/>
    <s v="https://twitter.com/#!/dariosailor86/status/1160904928241639426"/>
    <m/>
    <m/>
    <s v="1160904928241639426"/>
    <m/>
    <b v="0"/>
    <n v="0"/>
    <s v=""/>
    <b v="0"/>
    <s v="en"/>
    <m/>
    <s v=""/>
    <b v="0"/>
    <n v="0"/>
    <s v="1160310033214783488"/>
    <s v="Twitter Web App"/>
    <b v="0"/>
    <s v="1160310033214783488"/>
    <s v="Tweet"/>
    <n v="0"/>
    <n v="0"/>
    <m/>
    <m/>
    <m/>
    <m/>
    <m/>
    <m/>
    <m/>
    <m/>
    <n v="1"/>
    <s v="1"/>
    <s v="1"/>
    <m/>
    <m/>
    <m/>
    <m/>
    <m/>
    <m/>
    <m/>
    <m/>
    <m/>
  </r>
  <r>
    <s v="zauvtest"/>
    <s v="zauvtest"/>
    <m/>
    <m/>
    <m/>
    <m/>
    <m/>
    <m/>
    <m/>
    <m/>
    <s v="No"/>
    <n v="115"/>
    <m/>
    <m/>
    <x v="0"/>
    <d v="2019-08-12T20:22:32.000"/>
    <s v="Exclusive: Space firm founded by billionaire Paul Allen closing operations - sources https://t.co/P1k2lg96o0 [https://t.co/hGH4qgya0v]"/>
    <s v="http://feeds.reuters.com/~r/reuters/scienceNews/~3/fyX2b3eP58E/exclusive-space-firm-founded-by-billionaire-paul-allen-closing-operations-sources-idUSKCN1T12FD http://AbsolutelyRemarkable.com"/>
    <s v="reuters.com absolutelyremarkable.com"/>
    <x v="0"/>
    <m/>
    <s v="http://pbs.twimg.com/profile_images/801980349626449921/dctHxhsP_normal.jpg"/>
    <x v="58"/>
    <s v="https://twitter.com/#!/zauvtest/status/1161010098346573830"/>
    <m/>
    <m/>
    <s v="1161010098346573830"/>
    <m/>
    <b v="0"/>
    <n v="0"/>
    <s v=""/>
    <b v="0"/>
    <s v="en"/>
    <m/>
    <s v=""/>
    <b v="0"/>
    <n v="0"/>
    <s v=""/>
    <s v="zau-omni"/>
    <b v="0"/>
    <s v="1161010098346573830"/>
    <s v="Tweet"/>
    <n v="0"/>
    <n v="0"/>
    <m/>
    <m/>
    <m/>
    <m/>
    <m/>
    <m/>
    <m/>
    <m/>
    <n v="1"/>
    <s v="2"/>
    <s v="2"/>
    <n v="0"/>
    <n v="0"/>
    <n v="0"/>
    <n v="0"/>
    <n v="0"/>
    <n v="0"/>
    <n v="15"/>
    <n v="100"/>
    <n v="15"/>
  </r>
  <r>
    <s v="intengineering"/>
    <s v="stratolaunch"/>
    <m/>
    <m/>
    <m/>
    <m/>
    <m/>
    <m/>
    <m/>
    <m/>
    <s v="No"/>
    <n v="116"/>
    <m/>
    <m/>
    <x v="2"/>
    <d v="2019-08-10T22:00:44.000"/>
    <s v="Watch this massive plane experience its first flight via @Stratolaunch https://t.co/KidJpxOBqA"/>
    <m/>
    <m/>
    <x v="0"/>
    <s v="https://pbs.twimg.com/ext_tw_video_thumb/1160309075818815488/pu/img/XGI5wxV_YOXZKPoK.jpg"/>
    <s v="https://pbs.twimg.com/ext_tw_video_thumb/1160309075818815488/pu/img/XGI5wxV_YOXZKPoK.jpg"/>
    <x v="59"/>
    <s v="https://twitter.com/#!/intengineering/status/1160310033214783488"/>
    <m/>
    <m/>
    <s v="1160310033214783488"/>
    <m/>
    <b v="0"/>
    <n v="0"/>
    <s v=""/>
    <b v="0"/>
    <s v="en"/>
    <m/>
    <s v=""/>
    <b v="0"/>
    <n v="0"/>
    <s v=""/>
    <s v="Hootsuite Inc."/>
    <b v="0"/>
    <s v="1160310033214783488"/>
    <s v="Tweet"/>
    <n v="0"/>
    <n v="0"/>
    <m/>
    <m/>
    <m/>
    <m/>
    <m/>
    <m/>
    <m/>
    <m/>
    <n v="1"/>
    <s v="1"/>
    <s v="1"/>
    <n v="0"/>
    <n v="0"/>
    <n v="0"/>
    <n v="0"/>
    <n v="0"/>
    <n v="0"/>
    <n v="10"/>
    <n v="100"/>
    <n v="10"/>
  </r>
  <r>
    <s v="wboricua98"/>
    <s v="stratolaunch"/>
    <m/>
    <m/>
    <m/>
    <m/>
    <m/>
    <m/>
    <m/>
    <m/>
    <s v="No"/>
    <n v="117"/>
    <m/>
    <m/>
    <x v="2"/>
    <d v="2019-08-12T20:46:58.000"/>
    <s v="RT @IntEngineering: Watch this massive plane experience its first flight via @Stratolaunch https://t.co/KidJpxOBqA"/>
    <m/>
    <m/>
    <x v="0"/>
    <s v="https://pbs.twimg.com/ext_tw_video_thumb/1160309075818815488/pu/img/XGI5wxV_YOXZKPoK.jpg"/>
    <s v="https://pbs.twimg.com/ext_tw_video_thumb/1160309075818815488/pu/img/XGI5wxV_YOXZKPoK.jpg"/>
    <x v="60"/>
    <s v="https://twitter.com/#!/wboricua98/status/1161016246671937536"/>
    <m/>
    <m/>
    <s v="1161016246671937536"/>
    <m/>
    <b v="0"/>
    <n v="0"/>
    <s v=""/>
    <b v="0"/>
    <s v="en"/>
    <m/>
    <s v=""/>
    <b v="0"/>
    <n v="0"/>
    <s v="1160310033214783488"/>
    <s v="Twitter for iPhone"/>
    <b v="0"/>
    <s v="116031003321478348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9">
    <i>
      <x v="1"/>
    </i>
    <i r="1">
      <x v="4"/>
    </i>
    <i r="2">
      <x v="108"/>
    </i>
    <i r="3">
      <x v="15"/>
    </i>
    <i r="1">
      <x v="7"/>
    </i>
    <i r="2">
      <x v="211"/>
    </i>
    <i r="3">
      <x v="23"/>
    </i>
    <i r="2">
      <x v="213"/>
    </i>
    <i r="3">
      <x v="22"/>
    </i>
    <i r="1">
      <x v="8"/>
    </i>
    <i r="2">
      <x v="215"/>
    </i>
    <i r="3">
      <x v="18"/>
    </i>
    <i r="2">
      <x v="216"/>
    </i>
    <i r="3">
      <x v="4"/>
    </i>
    <i r="3">
      <x v="5"/>
    </i>
    <i r="3">
      <x v="20"/>
    </i>
    <i r="2">
      <x v="217"/>
    </i>
    <i r="3">
      <x v="5"/>
    </i>
    <i r="3">
      <x v="7"/>
    </i>
    <i r="3">
      <x v="8"/>
    </i>
    <i r="3">
      <x v="21"/>
    </i>
    <i r="2">
      <x v="218"/>
    </i>
    <i r="3">
      <x v="21"/>
    </i>
    <i r="3">
      <x v="23"/>
    </i>
    <i r="2">
      <x v="219"/>
    </i>
    <i r="3">
      <x v="2"/>
    </i>
    <i r="2">
      <x v="220"/>
    </i>
    <i r="3">
      <x v="1"/>
    </i>
    <i r="3">
      <x v="2"/>
    </i>
    <i r="3">
      <x v="13"/>
    </i>
    <i r="3">
      <x v="15"/>
    </i>
    <i r="3">
      <x v="22"/>
    </i>
    <i r="3">
      <x v="24"/>
    </i>
    <i r="2">
      <x v="221"/>
    </i>
    <i r="3">
      <x v="6"/>
    </i>
    <i r="3">
      <x v="11"/>
    </i>
    <i r="2">
      <x v="222"/>
    </i>
    <i r="3">
      <x v="18"/>
    </i>
    <i r="2">
      <x v="223"/>
    </i>
    <i r="3">
      <x v="22"/>
    </i>
    <i r="3">
      <x v="23"/>
    </i>
    <i r="3">
      <x v="24"/>
    </i>
    <i r="2">
      <x v="224"/>
    </i>
    <i r="3">
      <x v="2"/>
    </i>
    <i r="3">
      <x v="3"/>
    </i>
    <i r="3">
      <x v="4"/>
    </i>
    <i r="3">
      <x v="5"/>
    </i>
    <i r="3">
      <x v="7"/>
    </i>
    <i r="3">
      <x v="8"/>
    </i>
    <i r="3">
      <x v="12"/>
    </i>
    <i r="3">
      <x v="15"/>
    </i>
    <i r="3">
      <x v="16"/>
    </i>
    <i r="3">
      <x v="18"/>
    </i>
    <i r="3">
      <x v="21"/>
    </i>
    <i r="2">
      <x v="225"/>
    </i>
    <i r="3">
      <x v="1"/>
    </i>
    <i r="3">
      <x v="1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1" s="1"/>
        <i x="4"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8" totalsRowShown="0" headerRowDxfId="496" dataDxfId="495">
  <autoFilter ref="A2:BL11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1" totalsRowShown="0" headerRowDxfId="326" dataDxfId="325">
  <autoFilter ref="A14:V21"/>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V33" totalsRowShown="0" headerRowDxfId="301" dataDxfId="300">
  <autoFilter ref="A24:V3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V46" totalsRowShown="0" headerRowDxfId="276" dataDxfId="275">
  <autoFilter ref="A36:V4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V59" totalsRowShown="0" headerRowDxfId="251" dataDxfId="250">
  <autoFilter ref="A49:V5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V72" totalsRowShown="0" headerRowDxfId="226" dataDxfId="225">
  <autoFilter ref="A62:V72"/>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223" dataDxfId="222">
  <autoFilter ref="A75:V85"/>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76" dataDxfId="175">
  <autoFilter ref="A88:V98"/>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7" totalsRowShown="0" headerRowDxfId="141" dataDxfId="140">
  <autoFilter ref="A1:G20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443" dataDxfId="442">
  <autoFilter ref="A2:BS7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67" totalsRowShown="0" headerRowDxfId="132" dataDxfId="131">
  <autoFilter ref="A1:L16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3" totalsRowShown="0" headerRowDxfId="64" dataDxfId="63">
  <autoFilter ref="A2:BL6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97" dataDxfId="396">
  <autoFilter ref="A1:C7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RyREb9a10xY" TargetMode="External" /><Relationship Id="rId2" Type="http://schemas.openxmlformats.org/officeDocument/2006/relationships/hyperlink" Target="https://wunderflug.com/magazine/aiming-high-the-stratolaunch-project/" TargetMode="External" /><Relationship Id="rId3" Type="http://schemas.openxmlformats.org/officeDocument/2006/relationships/hyperlink" Target="https://wunderflug.com/magazine/aiming-high-the-stratolaunch-project/" TargetMode="External" /><Relationship Id="rId4" Type="http://schemas.openxmlformats.org/officeDocument/2006/relationships/hyperlink" Target="https://wunderflug.com/magazine/aiming-high-the-stratolaunch-project/" TargetMode="External" /><Relationship Id="rId5" Type="http://schemas.openxmlformats.org/officeDocument/2006/relationships/hyperlink" Target="https://www.thedrive.com/the-war-zone/27427/stratolaunchs-roc-the-worlds-largest-aircraft-has-flown-for-the-first-time" TargetMode="External" /><Relationship Id="rId6" Type="http://schemas.openxmlformats.org/officeDocument/2006/relationships/hyperlink" Target="https://www.reuters.com/article/us-space-exploration-stratolaunch-exclus/exclusive-space-firm-founded-by-billionaire-paul-allen-closing-operations-sources-idUSKCN1T12FD" TargetMode="External" /><Relationship Id="rId7" Type="http://schemas.openxmlformats.org/officeDocument/2006/relationships/hyperlink" Target="https://twitter.com/i/web/status/1118527212284796929" TargetMode="External" /><Relationship Id="rId8" Type="http://schemas.openxmlformats.org/officeDocument/2006/relationships/hyperlink" Target="https://twitter.com/i/web/status/1160446664802557953" TargetMode="External" /><Relationship Id="rId9" Type="http://schemas.openxmlformats.org/officeDocument/2006/relationships/hyperlink" Target="https://twitter.com/i/web/status/1160577629122105344" TargetMode="External" /><Relationship Id="rId10" Type="http://schemas.openxmlformats.org/officeDocument/2006/relationships/hyperlink" Target="https://pbs.twimg.com/media/EBJtQjjXsAI5KmZ.jpg" TargetMode="External" /><Relationship Id="rId11" Type="http://schemas.openxmlformats.org/officeDocument/2006/relationships/hyperlink" Target="https://pbs.twimg.com/media/EArMwJpVUAIRfoK.jpg" TargetMode="External" /><Relationship Id="rId12" Type="http://schemas.openxmlformats.org/officeDocument/2006/relationships/hyperlink" Target="https://pbs.twimg.com/media/EBcJKaAWwAIG7QM.jpg" TargetMode="External" /><Relationship Id="rId13" Type="http://schemas.openxmlformats.org/officeDocument/2006/relationships/hyperlink" Target="https://pbs.twimg.com/ext_tw_video_thumb/1160309075818815488/pu/img/XGI5wxV_YOXZKPoK.jpg" TargetMode="External" /><Relationship Id="rId14" Type="http://schemas.openxmlformats.org/officeDocument/2006/relationships/hyperlink" Target="https://pbs.twimg.com/ext_tw_video_thumb/1160309075818815488/pu/img/XGI5wxV_YOXZKPoK.jpg" TargetMode="External" /><Relationship Id="rId15" Type="http://schemas.openxmlformats.org/officeDocument/2006/relationships/hyperlink" Target="https://pbs.twimg.com/ext_tw_video_thumb/1160309075818815488/pu/img/XGI5wxV_YOXZKPoK.jpg" TargetMode="External" /><Relationship Id="rId16" Type="http://schemas.openxmlformats.org/officeDocument/2006/relationships/hyperlink" Target="https://pbs.twimg.com/ext_tw_video_thumb/1160309075818815488/pu/img/XGI5wxV_YOXZKPoK.jpg" TargetMode="External" /><Relationship Id="rId17" Type="http://schemas.openxmlformats.org/officeDocument/2006/relationships/hyperlink" Target="https://pbs.twimg.com/ext_tw_video_thumb/1160309075818815488/pu/img/XGI5wxV_YOXZKPoK.jpg" TargetMode="External" /><Relationship Id="rId18" Type="http://schemas.openxmlformats.org/officeDocument/2006/relationships/hyperlink" Target="https://pbs.twimg.com/ext_tw_video_thumb/1160309075818815488/pu/img/XGI5wxV_YOXZKPoK.jpg" TargetMode="External" /><Relationship Id="rId19" Type="http://schemas.openxmlformats.org/officeDocument/2006/relationships/hyperlink" Target="https://pbs.twimg.com/ext_tw_video_thumb/1160309075818815488/pu/img/XGI5wxV_YOXZKPoK.jpg" TargetMode="External" /><Relationship Id="rId20" Type="http://schemas.openxmlformats.org/officeDocument/2006/relationships/hyperlink" Target="https://pbs.twimg.com/ext_tw_video_thumb/1160309075818815488/pu/img/XGI5wxV_YOXZKPoK.jpg" TargetMode="External" /><Relationship Id="rId21" Type="http://schemas.openxmlformats.org/officeDocument/2006/relationships/hyperlink" Target="https://pbs.twimg.com/ext_tw_video_thumb/1160309075818815488/pu/img/XGI5wxV_YOXZKPoK.jpg" TargetMode="External" /><Relationship Id="rId22" Type="http://schemas.openxmlformats.org/officeDocument/2006/relationships/hyperlink" Target="https://pbs.twimg.com/ext_tw_video_thumb/1160309075818815488/pu/img/XGI5wxV_YOXZKPoK.jpg" TargetMode="External" /><Relationship Id="rId23" Type="http://schemas.openxmlformats.org/officeDocument/2006/relationships/hyperlink" Target="https://pbs.twimg.com/ext_tw_video_thumb/1160309075818815488/pu/img/XGI5wxV_YOXZKPoK.jpg" TargetMode="External" /><Relationship Id="rId24" Type="http://schemas.openxmlformats.org/officeDocument/2006/relationships/hyperlink" Target="https://pbs.twimg.com/ext_tw_video_thumb/1160309075818815488/pu/img/XGI5wxV_YOXZKPoK.jpg" TargetMode="External" /><Relationship Id="rId25" Type="http://schemas.openxmlformats.org/officeDocument/2006/relationships/hyperlink" Target="https://pbs.twimg.com/ext_tw_video_thumb/1160309075818815488/pu/img/XGI5wxV_YOXZKPoK.jpg" TargetMode="External" /><Relationship Id="rId26" Type="http://schemas.openxmlformats.org/officeDocument/2006/relationships/hyperlink" Target="https://pbs.twimg.com/ext_tw_video_thumb/1160309075818815488/pu/img/XGI5wxV_YOXZKPoK.jpg" TargetMode="External" /><Relationship Id="rId27" Type="http://schemas.openxmlformats.org/officeDocument/2006/relationships/hyperlink" Target="https://pbs.twimg.com/ext_tw_video_thumb/1160309075818815488/pu/img/XGI5wxV_YOXZKPoK.jpg" TargetMode="External" /><Relationship Id="rId28" Type="http://schemas.openxmlformats.org/officeDocument/2006/relationships/hyperlink" Target="https://pbs.twimg.com/ext_tw_video_thumb/1160309075818815488/pu/img/XGI5wxV_YOXZKPoK.jpg" TargetMode="External" /><Relationship Id="rId29" Type="http://schemas.openxmlformats.org/officeDocument/2006/relationships/hyperlink" Target="https://pbs.twimg.com/ext_tw_video_thumb/1160309075818815488/pu/img/XGI5wxV_YOXZKPoK.jpg" TargetMode="External" /><Relationship Id="rId30" Type="http://schemas.openxmlformats.org/officeDocument/2006/relationships/hyperlink" Target="https://pbs.twimg.com/ext_tw_video_thumb/1160309075818815488/pu/img/XGI5wxV_YOXZKPoK.jpg" TargetMode="External" /><Relationship Id="rId31" Type="http://schemas.openxmlformats.org/officeDocument/2006/relationships/hyperlink" Target="https://pbs.twimg.com/ext_tw_video_thumb/1160309075818815488/pu/img/XGI5wxV_YOXZKPoK.jpg" TargetMode="External" /><Relationship Id="rId32" Type="http://schemas.openxmlformats.org/officeDocument/2006/relationships/hyperlink" Target="https://pbs.twimg.com/ext_tw_video_thumb/1160309075818815488/pu/img/XGI5wxV_YOXZKPoK.jpg" TargetMode="External" /><Relationship Id="rId33" Type="http://schemas.openxmlformats.org/officeDocument/2006/relationships/hyperlink" Target="https://pbs.twimg.com/ext_tw_video_thumb/1160309075818815488/pu/img/XGI5wxV_YOXZKPoK.jpg" TargetMode="External" /><Relationship Id="rId34" Type="http://schemas.openxmlformats.org/officeDocument/2006/relationships/hyperlink" Target="https://pbs.twimg.com/ext_tw_video_thumb/1160309075818815488/pu/img/XGI5wxV_YOXZKPoK.jpg" TargetMode="External" /><Relationship Id="rId35" Type="http://schemas.openxmlformats.org/officeDocument/2006/relationships/hyperlink" Target="https://pbs.twimg.com/ext_tw_video_thumb/1160309075818815488/pu/img/XGI5wxV_YOXZKPoK.jpg" TargetMode="External" /><Relationship Id="rId36" Type="http://schemas.openxmlformats.org/officeDocument/2006/relationships/hyperlink" Target="https://pbs.twimg.com/ext_tw_video_thumb/1160309075818815488/pu/img/XGI5wxV_YOXZKPoK.jpg" TargetMode="External" /><Relationship Id="rId37" Type="http://schemas.openxmlformats.org/officeDocument/2006/relationships/hyperlink" Target="https://pbs.twimg.com/ext_tw_video_thumb/1160309075818815488/pu/img/XGI5wxV_YOXZKPoK.jpg" TargetMode="External" /><Relationship Id="rId38" Type="http://schemas.openxmlformats.org/officeDocument/2006/relationships/hyperlink" Target="https://pbs.twimg.com/ext_tw_video_thumb/1160309075818815488/pu/img/XGI5wxV_YOXZKPoK.jpg" TargetMode="External" /><Relationship Id="rId39" Type="http://schemas.openxmlformats.org/officeDocument/2006/relationships/hyperlink" Target="https://pbs.twimg.com/ext_tw_video_thumb/1160309075818815488/pu/img/XGI5wxV_YOXZKPoK.jpg" TargetMode="External" /><Relationship Id="rId40" Type="http://schemas.openxmlformats.org/officeDocument/2006/relationships/hyperlink" Target="https://pbs.twimg.com/ext_tw_video_thumb/1160309075818815488/pu/img/XGI5wxV_YOXZKPoK.jpg" TargetMode="External" /><Relationship Id="rId41" Type="http://schemas.openxmlformats.org/officeDocument/2006/relationships/hyperlink" Target="https://pbs.twimg.com/ext_tw_video_thumb/1160309075818815488/pu/img/XGI5wxV_YOXZKPoK.jpg" TargetMode="External" /><Relationship Id="rId42" Type="http://schemas.openxmlformats.org/officeDocument/2006/relationships/hyperlink" Target="https://pbs.twimg.com/ext_tw_video_thumb/1160309075818815488/pu/img/XGI5wxV_YOXZKPoK.jpg" TargetMode="External" /><Relationship Id="rId43" Type="http://schemas.openxmlformats.org/officeDocument/2006/relationships/hyperlink" Target="https://pbs.twimg.com/ext_tw_video_thumb/1160309075818815488/pu/img/XGI5wxV_YOXZKPoK.jpg" TargetMode="External" /><Relationship Id="rId44" Type="http://schemas.openxmlformats.org/officeDocument/2006/relationships/hyperlink" Target="https://pbs.twimg.com/ext_tw_video_thumb/1160309075818815488/pu/img/XGI5wxV_YOXZKPoK.jpg" TargetMode="External" /><Relationship Id="rId45" Type="http://schemas.openxmlformats.org/officeDocument/2006/relationships/hyperlink" Target="https://pbs.twimg.com/ext_tw_video_thumb/1160309075818815488/pu/img/XGI5wxV_YOXZKPoK.jpg" TargetMode="External" /><Relationship Id="rId46" Type="http://schemas.openxmlformats.org/officeDocument/2006/relationships/hyperlink" Target="https://pbs.twimg.com/ext_tw_video_thumb/1160309075818815488/pu/img/XGI5wxV_YOXZKPoK.jpg" TargetMode="External" /><Relationship Id="rId47" Type="http://schemas.openxmlformats.org/officeDocument/2006/relationships/hyperlink" Target="https://pbs.twimg.com/ext_tw_video_thumb/1160309075818815488/pu/img/XGI5wxV_YOXZKPoK.jpg" TargetMode="External" /><Relationship Id="rId48" Type="http://schemas.openxmlformats.org/officeDocument/2006/relationships/hyperlink" Target="https://pbs.twimg.com/ext_tw_video_thumb/1160309075818815488/pu/img/XGI5wxV_YOXZKPoK.jpg" TargetMode="External" /><Relationship Id="rId49" Type="http://schemas.openxmlformats.org/officeDocument/2006/relationships/hyperlink" Target="https://pbs.twimg.com/ext_tw_video_thumb/1160309075818815488/pu/img/XGI5wxV_YOXZKPoK.jpg" TargetMode="External" /><Relationship Id="rId50" Type="http://schemas.openxmlformats.org/officeDocument/2006/relationships/hyperlink" Target="https://pbs.twimg.com/ext_tw_video_thumb/1160309075818815488/pu/img/XGI5wxV_YOXZKPoK.jpg" TargetMode="External" /><Relationship Id="rId51" Type="http://schemas.openxmlformats.org/officeDocument/2006/relationships/hyperlink" Target="https://pbs.twimg.com/ext_tw_video_thumb/1160309075818815488/pu/img/XGI5wxV_YOXZKPoK.jpg" TargetMode="External" /><Relationship Id="rId52" Type="http://schemas.openxmlformats.org/officeDocument/2006/relationships/hyperlink" Target="https://pbs.twimg.com/ext_tw_video_thumb/1160309075818815488/pu/img/XGI5wxV_YOXZKPoK.jpg" TargetMode="External" /><Relationship Id="rId53" Type="http://schemas.openxmlformats.org/officeDocument/2006/relationships/hyperlink" Target="https://pbs.twimg.com/ext_tw_video_thumb/1160309075818815488/pu/img/XGI5wxV_YOXZKPoK.jpg" TargetMode="External" /><Relationship Id="rId54" Type="http://schemas.openxmlformats.org/officeDocument/2006/relationships/hyperlink" Target="https://pbs.twimg.com/ext_tw_video_thumb/1160309075818815488/pu/img/XGI5wxV_YOXZKPoK.jpg" TargetMode="External" /><Relationship Id="rId55" Type="http://schemas.openxmlformats.org/officeDocument/2006/relationships/hyperlink" Target="https://pbs.twimg.com/ext_tw_video_thumb/1160309075818815488/pu/img/XGI5wxV_YOXZKPoK.jpg" TargetMode="External" /><Relationship Id="rId56" Type="http://schemas.openxmlformats.org/officeDocument/2006/relationships/hyperlink" Target="https://pbs.twimg.com/ext_tw_video_thumb/1160309075818815488/pu/img/XGI5wxV_YOXZKPoK.jpg" TargetMode="External" /><Relationship Id="rId57" Type="http://schemas.openxmlformats.org/officeDocument/2006/relationships/hyperlink" Target="https://pbs.twimg.com/ext_tw_video_thumb/1160309075818815488/pu/img/XGI5wxV_YOXZKPoK.jpg" TargetMode="External" /><Relationship Id="rId58" Type="http://schemas.openxmlformats.org/officeDocument/2006/relationships/hyperlink" Target="https://pbs.twimg.com/ext_tw_video_thumb/1160309075818815488/pu/img/XGI5wxV_YOXZKPoK.jpg" TargetMode="External" /><Relationship Id="rId59" Type="http://schemas.openxmlformats.org/officeDocument/2006/relationships/hyperlink" Target="https://pbs.twimg.com/ext_tw_video_thumb/1160309075818815488/pu/img/XGI5wxV_YOXZKPoK.jpg" TargetMode="External" /><Relationship Id="rId60" Type="http://schemas.openxmlformats.org/officeDocument/2006/relationships/hyperlink" Target="https://pbs.twimg.com/ext_tw_video_thumb/1160309075818815488/pu/img/XGI5wxV_YOXZKPoK.jpg" TargetMode="External" /><Relationship Id="rId61" Type="http://schemas.openxmlformats.org/officeDocument/2006/relationships/hyperlink" Target="http://pbs.twimg.com/profile_images/431465152957792256/SBjvjzl-_normal.jpeg" TargetMode="External" /><Relationship Id="rId62" Type="http://schemas.openxmlformats.org/officeDocument/2006/relationships/hyperlink" Target="http://pbs.twimg.com/profile_images/1106543611/pat_normal.jpg" TargetMode="External" /><Relationship Id="rId63" Type="http://schemas.openxmlformats.org/officeDocument/2006/relationships/hyperlink" Target="http://pbs.twimg.com/profile_images/937502332606070784/EJizUOcH_normal.jpg" TargetMode="External" /><Relationship Id="rId64" Type="http://schemas.openxmlformats.org/officeDocument/2006/relationships/hyperlink" Target="http://pbs.twimg.com/profile_images/937502332606070784/EJizUOcH_normal.jpg" TargetMode="External" /><Relationship Id="rId65" Type="http://schemas.openxmlformats.org/officeDocument/2006/relationships/hyperlink" Target="http://pbs.twimg.com/profile_images/937502332606070784/EJizUOcH_normal.jpg" TargetMode="External" /><Relationship Id="rId66" Type="http://schemas.openxmlformats.org/officeDocument/2006/relationships/hyperlink" Target="http://pbs.twimg.com/profile_images/937502332606070784/EJizUOcH_normal.jpg" TargetMode="External" /><Relationship Id="rId67" Type="http://schemas.openxmlformats.org/officeDocument/2006/relationships/hyperlink" Target="http://pbs.twimg.com/profile_images/937502332606070784/EJizUOcH_normal.jpg" TargetMode="External" /><Relationship Id="rId68" Type="http://schemas.openxmlformats.org/officeDocument/2006/relationships/hyperlink" Target="http://pbs.twimg.com/profile_images/937502332606070784/EJizUOcH_normal.jpg" TargetMode="External" /><Relationship Id="rId69" Type="http://schemas.openxmlformats.org/officeDocument/2006/relationships/hyperlink" Target="http://pbs.twimg.com/profile_images/937502332606070784/EJizUOcH_normal.jpg" TargetMode="External" /><Relationship Id="rId70" Type="http://schemas.openxmlformats.org/officeDocument/2006/relationships/hyperlink" Target="http://pbs.twimg.com/profile_images/937502332606070784/EJizUOcH_normal.jpg" TargetMode="External" /><Relationship Id="rId71" Type="http://schemas.openxmlformats.org/officeDocument/2006/relationships/hyperlink" Target="http://pbs.twimg.com/profile_images/937502332606070784/EJizUOcH_normal.jpg" TargetMode="External" /><Relationship Id="rId72" Type="http://schemas.openxmlformats.org/officeDocument/2006/relationships/hyperlink" Target="http://pbs.twimg.com/profile_images/937502332606070784/EJizUOcH_normal.jpg" TargetMode="External" /><Relationship Id="rId73" Type="http://schemas.openxmlformats.org/officeDocument/2006/relationships/hyperlink" Target="http://pbs.twimg.com/profile_images/937502332606070784/EJizUOcH_normal.jpg" TargetMode="External" /><Relationship Id="rId74" Type="http://schemas.openxmlformats.org/officeDocument/2006/relationships/hyperlink" Target="http://pbs.twimg.com/profile_images/937502332606070784/EJizUOcH_normal.jpg" TargetMode="External" /><Relationship Id="rId75" Type="http://schemas.openxmlformats.org/officeDocument/2006/relationships/hyperlink" Target="http://pbs.twimg.com/profile_images/937502332606070784/EJizUOcH_normal.jpg" TargetMode="External" /><Relationship Id="rId76" Type="http://schemas.openxmlformats.org/officeDocument/2006/relationships/hyperlink" Target="http://pbs.twimg.com/profile_images/937502332606070784/EJizUOcH_normal.jpg" TargetMode="External" /><Relationship Id="rId77" Type="http://schemas.openxmlformats.org/officeDocument/2006/relationships/hyperlink" Target="http://pbs.twimg.com/profile_images/937502332606070784/EJizUOcH_normal.jpg" TargetMode="External" /><Relationship Id="rId78" Type="http://schemas.openxmlformats.org/officeDocument/2006/relationships/hyperlink" Target="http://pbs.twimg.com/profile_images/937502332606070784/EJizUOcH_normal.jpg" TargetMode="External" /><Relationship Id="rId79" Type="http://schemas.openxmlformats.org/officeDocument/2006/relationships/hyperlink" Target="http://pbs.twimg.com/profile_images/937502332606070784/EJizUOcH_normal.jpg" TargetMode="External" /><Relationship Id="rId80" Type="http://schemas.openxmlformats.org/officeDocument/2006/relationships/hyperlink" Target="http://pbs.twimg.com/profile_images/937502332606070784/EJizUOcH_normal.jpg" TargetMode="External" /><Relationship Id="rId81" Type="http://schemas.openxmlformats.org/officeDocument/2006/relationships/hyperlink" Target="http://pbs.twimg.com/profile_images/937502332606070784/EJizUOcH_normal.jpg" TargetMode="External" /><Relationship Id="rId82" Type="http://schemas.openxmlformats.org/officeDocument/2006/relationships/hyperlink" Target="http://pbs.twimg.com/profile_images/937502332606070784/EJizUOcH_normal.jpg" TargetMode="External" /><Relationship Id="rId83" Type="http://schemas.openxmlformats.org/officeDocument/2006/relationships/hyperlink" Target="http://pbs.twimg.com/profile_images/937502332606070784/EJizUOcH_normal.jpg" TargetMode="External" /><Relationship Id="rId84" Type="http://schemas.openxmlformats.org/officeDocument/2006/relationships/hyperlink" Target="http://pbs.twimg.com/profile_images/937502332606070784/EJizUOcH_normal.jpg" TargetMode="External" /><Relationship Id="rId85" Type="http://schemas.openxmlformats.org/officeDocument/2006/relationships/hyperlink" Target="http://pbs.twimg.com/profile_images/937502332606070784/EJizUOcH_normal.jpg" TargetMode="External" /><Relationship Id="rId86" Type="http://schemas.openxmlformats.org/officeDocument/2006/relationships/hyperlink" Target="http://pbs.twimg.com/profile_images/937502332606070784/EJizUOcH_normal.jpg" TargetMode="External" /><Relationship Id="rId87" Type="http://schemas.openxmlformats.org/officeDocument/2006/relationships/hyperlink" Target="http://pbs.twimg.com/profile_images/937502332606070784/EJizUOcH_normal.jpg" TargetMode="External" /><Relationship Id="rId88" Type="http://schemas.openxmlformats.org/officeDocument/2006/relationships/hyperlink" Target="http://pbs.twimg.com/profile_images/937502332606070784/EJizUOcH_normal.jpg" TargetMode="External" /><Relationship Id="rId89" Type="http://schemas.openxmlformats.org/officeDocument/2006/relationships/hyperlink" Target="http://pbs.twimg.com/profile_images/825173283939168256/pXCNEgWX_normal.jpg" TargetMode="External" /><Relationship Id="rId90" Type="http://schemas.openxmlformats.org/officeDocument/2006/relationships/hyperlink" Target="http://pbs.twimg.com/profile_images/825173283939168256/pXCNEgWX_normal.jpg" TargetMode="External" /><Relationship Id="rId91" Type="http://schemas.openxmlformats.org/officeDocument/2006/relationships/hyperlink" Target="http://pbs.twimg.com/profile_images/825173283939168256/pXCNEgWX_normal.jpg" TargetMode="External" /><Relationship Id="rId92" Type="http://schemas.openxmlformats.org/officeDocument/2006/relationships/hyperlink" Target="http://pbs.twimg.com/profile_images/909817409263034368/bEJQw_u2_normal.jpg" TargetMode="External" /><Relationship Id="rId93" Type="http://schemas.openxmlformats.org/officeDocument/2006/relationships/hyperlink" Target="http://pbs.twimg.com/profile_images/875665682691764224/ml5CCics_normal.jpg" TargetMode="External" /><Relationship Id="rId94" Type="http://schemas.openxmlformats.org/officeDocument/2006/relationships/hyperlink" Target="http://pbs.twimg.com/profile_images/918772792866119680/RfN74_OQ_normal.jpg" TargetMode="External" /><Relationship Id="rId95" Type="http://schemas.openxmlformats.org/officeDocument/2006/relationships/hyperlink" Target="https://pbs.twimg.com/media/EBJtQjjXsAI5KmZ.jpg" TargetMode="External" /><Relationship Id="rId96" Type="http://schemas.openxmlformats.org/officeDocument/2006/relationships/hyperlink" Target="http://pbs.twimg.com/profile_images/1157715114629500930/JFj1mjCo_normal.jpg" TargetMode="External" /><Relationship Id="rId97" Type="http://schemas.openxmlformats.org/officeDocument/2006/relationships/hyperlink" Target="http://pbs.twimg.com/profile_images/1158362330637459463/QNFupelZ_normal.jpg" TargetMode="External" /><Relationship Id="rId98" Type="http://schemas.openxmlformats.org/officeDocument/2006/relationships/hyperlink" Target="http://pbs.twimg.com/profile_images/1057676973722427392/-8iB1iPz_normal.jpg" TargetMode="External" /><Relationship Id="rId99" Type="http://schemas.openxmlformats.org/officeDocument/2006/relationships/hyperlink" Target="http://pbs.twimg.com/profile_images/1057676973722427392/-8iB1iPz_normal.jpg" TargetMode="External" /><Relationship Id="rId100" Type="http://schemas.openxmlformats.org/officeDocument/2006/relationships/hyperlink" Target="http://pbs.twimg.com/profile_images/1057676973722427392/-8iB1iPz_normal.jpg" TargetMode="External" /><Relationship Id="rId101" Type="http://schemas.openxmlformats.org/officeDocument/2006/relationships/hyperlink" Target="http://pbs.twimg.com/profile_images/902299852683571201/qCujFKsX_normal.jpg" TargetMode="External" /><Relationship Id="rId102" Type="http://schemas.openxmlformats.org/officeDocument/2006/relationships/hyperlink" Target="http://pbs.twimg.com/profile_images/1680065947/IMG-20111019-00024.jpg_normal.rem" TargetMode="External" /><Relationship Id="rId103" Type="http://schemas.openxmlformats.org/officeDocument/2006/relationships/hyperlink" Target="http://pbs.twimg.com/profile_images/1283930478/topsy-52_normal.jpg" TargetMode="External" /><Relationship Id="rId104" Type="http://schemas.openxmlformats.org/officeDocument/2006/relationships/hyperlink" Target="http://pbs.twimg.com/profile_images/1283930478/topsy-52_normal.jpg" TargetMode="External" /><Relationship Id="rId105" Type="http://schemas.openxmlformats.org/officeDocument/2006/relationships/hyperlink" Target="http://pbs.twimg.com/profile_images/1076830795870990336/6sAOqZY2_normal.jpg" TargetMode="External" /><Relationship Id="rId106" Type="http://schemas.openxmlformats.org/officeDocument/2006/relationships/hyperlink" Target="http://pbs.twimg.com/profile_images/1283930478/topsy-52_normal.jpg" TargetMode="External" /><Relationship Id="rId107" Type="http://schemas.openxmlformats.org/officeDocument/2006/relationships/hyperlink" Target="http://pbs.twimg.com/profile_images/1283930478/topsy-52_normal.jpg" TargetMode="External" /><Relationship Id="rId108" Type="http://schemas.openxmlformats.org/officeDocument/2006/relationships/hyperlink" Target="http://pbs.twimg.com/profile_images/1076830795870990336/6sAOqZY2_normal.jpg" TargetMode="External" /><Relationship Id="rId109" Type="http://schemas.openxmlformats.org/officeDocument/2006/relationships/hyperlink" Target="http://pbs.twimg.com/profile_images/1283930478/topsy-52_normal.jpg" TargetMode="External" /><Relationship Id="rId110" Type="http://schemas.openxmlformats.org/officeDocument/2006/relationships/hyperlink" Target="http://pbs.twimg.com/profile_images/1283930478/topsy-52_normal.jpg" TargetMode="External" /><Relationship Id="rId111" Type="http://schemas.openxmlformats.org/officeDocument/2006/relationships/hyperlink" Target="http://pbs.twimg.com/profile_images/1076830795870990336/6sAOqZY2_normal.jpg" TargetMode="External" /><Relationship Id="rId112" Type="http://schemas.openxmlformats.org/officeDocument/2006/relationships/hyperlink" Target="http://pbs.twimg.com/profile_images/1002569324035559424/RqBeKoKl_normal.jpg" TargetMode="External" /><Relationship Id="rId113" Type="http://schemas.openxmlformats.org/officeDocument/2006/relationships/hyperlink" Target="https://pbs.twimg.com/media/EArMwJpVUAIRfoK.jpg" TargetMode="External" /><Relationship Id="rId114" Type="http://schemas.openxmlformats.org/officeDocument/2006/relationships/hyperlink" Target="http://pbs.twimg.com/profile_images/1119273892156252161/1nJoJsJt_normal.png" TargetMode="External" /><Relationship Id="rId115" Type="http://schemas.openxmlformats.org/officeDocument/2006/relationships/hyperlink" Target="http://pbs.twimg.com/profile_images/961268538823532545/YE4uqTHn_normal.jpg" TargetMode="External" /><Relationship Id="rId116" Type="http://schemas.openxmlformats.org/officeDocument/2006/relationships/hyperlink" Target="http://pbs.twimg.com/profile_images/839697930156036097/rb8K8zj3_normal.jpg" TargetMode="External" /><Relationship Id="rId117" Type="http://schemas.openxmlformats.org/officeDocument/2006/relationships/hyperlink" Target="http://pbs.twimg.com/profile_images/469002662252277760/PHqDgBYy_normal.jpeg" TargetMode="External" /><Relationship Id="rId118" Type="http://schemas.openxmlformats.org/officeDocument/2006/relationships/hyperlink" Target="https://pbs.twimg.com/media/EBcJKaAWwAIG7QM.jpg" TargetMode="External" /><Relationship Id="rId119" Type="http://schemas.openxmlformats.org/officeDocument/2006/relationships/hyperlink" Target="http://pbs.twimg.com/profile_images/1159835924227772424/vvHCUeo4_normal.jpg" TargetMode="External" /><Relationship Id="rId120" Type="http://schemas.openxmlformats.org/officeDocument/2006/relationships/hyperlink" Target="http://pbs.twimg.com/profile_images/1159835924227772424/vvHCUeo4_normal.jpg" TargetMode="External" /><Relationship Id="rId121" Type="http://schemas.openxmlformats.org/officeDocument/2006/relationships/hyperlink" Target="http://pbs.twimg.com/profile_images/518163803846868992/zXg15IYv_normal.jpeg" TargetMode="External" /><Relationship Id="rId122" Type="http://schemas.openxmlformats.org/officeDocument/2006/relationships/hyperlink" Target="http://pbs.twimg.com/profile_images/1150460151297708032/5Q8pG1uD_normal.jpg" TargetMode="External" /><Relationship Id="rId123" Type="http://schemas.openxmlformats.org/officeDocument/2006/relationships/hyperlink" Target="https://pbs.twimg.com/ext_tw_video_thumb/1160309075818815488/pu/img/XGI5wxV_YOXZKPoK.jpg" TargetMode="External" /><Relationship Id="rId124" Type="http://schemas.openxmlformats.org/officeDocument/2006/relationships/hyperlink" Target="https://pbs.twimg.com/ext_tw_video_thumb/1160309075818815488/pu/img/XGI5wxV_YOXZKPoK.jpg" TargetMode="External" /><Relationship Id="rId125" Type="http://schemas.openxmlformats.org/officeDocument/2006/relationships/hyperlink" Target="https://pbs.twimg.com/ext_tw_video_thumb/1160309075818815488/pu/img/XGI5wxV_YOXZKPoK.jpg" TargetMode="External" /><Relationship Id="rId126" Type="http://schemas.openxmlformats.org/officeDocument/2006/relationships/hyperlink" Target="https://pbs.twimg.com/ext_tw_video_thumb/1160309075818815488/pu/img/XGI5wxV_YOXZKPoK.jpg" TargetMode="External" /><Relationship Id="rId127" Type="http://schemas.openxmlformats.org/officeDocument/2006/relationships/hyperlink" Target="http://pbs.twimg.com/profile_images/2628580386/364caeae601eafd6b97cd16d534ad510_normal.png" TargetMode="External" /><Relationship Id="rId128" Type="http://schemas.openxmlformats.org/officeDocument/2006/relationships/hyperlink" Target="http://pbs.twimg.com/profile_images/2628580386/364caeae601eafd6b97cd16d534ad510_normal.png" TargetMode="External" /><Relationship Id="rId129" Type="http://schemas.openxmlformats.org/officeDocument/2006/relationships/hyperlink" Target="https://pbs.twimg.com/ext_tw_video_thumb/1160309075818815488/pu/img/XGI5wxV_YOXZKPoK.jpg" TargetMode="External" /><Relationship Id="rId130" Type="http://schemas.openxmlformats.org/officeDocument/2006/relationships/hyperlink" Target="https://pbs.twimg.com/ext_tw_video_thumb/1160309075818815488/pu/img/XGI5wxV_YOXZKPoK.jpg" TargetMode="External" /><Relationship Id="rId131" Type="http://schemas.openxmlformats.org/officeDocument/2006/relationships/hyperlink" Target="https://pbs.twimg.com/ext_tw_video_thumb/1160309075818815488/pu/img/XGI5wxV_YOXZKPoK.jpg" TargetMode="External" /><Relationship Id="rId132" Type="http://schemas.openxmlformats.org/officeDocument/2006/relationships/hyperlink" Target="https://pbs.twimg.com/ext_tw_video_thumb/1160309075818815488/pu/img/XGI5wxV_YOXZKPoK.jpg" TargetMode="External" /><Relationship Id="rId133" Type="http://schemas.openxmlformats.org/officeDocument/2006/relationships/hyperlink" Target="https://pbs.twimg.com/ext_tw_video_thumb/1160309075818815488/pu/img/XGI5wxV_YOXZKPoK.jpg" TargetMode="External" /><Relationship Id="rId134" Type="http://schemas.openxmlformats.org/officeDocument/2006/relationships/hyperlink" Target="https://pbs.twimg.com/ext_tw_video_thumb/1160309075818815488/pu/img/XGI5wxV_YOXZKPoK.jpg" TargetMode="External" /><Relationship Id="rId135" Type="http://schemas.openxmlformats.org/officeDocument/2006/relationships/hyperlink" Target="https://pbs.twimg.com/ext_tw_video_thumb/1160309075818815488/pu/img/XGI5wxV_YOXZKPoK.jpg" TargetMode="External" /><Relationship Id="rId136" Type="http://schemas.openxmlformats.org/officeDocument/2006/relationships/hyperlink" Target="https://pbs.twimg.com/ext_tw_video_thumb/1160309075818815488/pu/img/XGI5wxV_YOXZKPoK.jpg" TargetMode="External" /><Relationship Id="rId137" Type="http://schemas.openxmlformats.org/officeDocument/2006/relationships/hyperlink" Target="https://pbs.twimg.com/ext_tw_video_thumb/1160309075818815488/pu/img/XGI5wxV_YOXZKPoK.jpg" TargetMode="External" /><Relationship Id="rId138" Type="http://schemas.openxmlformats.org/officeDocument/2006/relationships/hyperlink" Target="https://pbs.twimg.com/ext_tw_video_thumb/1160309075818815488/pu/img/XGI5wxV_YOXZKPoK.jpg" TargetMode="External" /><Relationship Id="rId139" Type="http://schemas.openxmlformats.org/officeDocument/2006/relationships/hyperlink" Target="https://pbs.twimg.com/ext_tw_video_thumb/1160309075818815488/pu/img/XGI5wxV_YOXZKPoK.jpg" TargetMode="External" /><Relationship Id="rId140" Type="http://schemas.openxmlformats.org/officeDocument/2006/relationships/hyperlink" Target="https://pbs.twimg.com/ext_tw_video_thumb/1160309075818815488/pu/img/XGI5wxV_YOXZKPoK.jpg" TargetMode="External" /><Relationship Id="rId141" Type="http://schemas.openxmlformats.org/officeDocument/2006/relationships/hyperlink" Target="https://pbs.twimg.com/ext_tw_video_thumb/1160309075818815488/pu/img/XGI5wxV_YOXZKPoK.jpg" TargetMode="External" /><Relationship Id="rId142" Type="http://schemas.openxmlformats.org/officeDocument/2006/relationships/hyperlink" Target="https://pbs.twimg.com/ext_tw_video_thumb/1160309075818815488/pu/img/XGI5wxV_YOXZKPoK.jpg" TargetMode="External" /><Relationship Id="rId143" Type="http://schemas.openxmlformats.org/officeDocument/2006/relationships/hyperlink" Target="https://pbs.twimg.com/ext_tw_video_thumb/1160309075818815488/pu/img/XGI5wxV_YOXZKPoK.jpg" TargetMode="External" /><Relationship Id="rId144" Type="http://schemas.openxmlformats.org/officeDocument/2006/relationships/hyperlink" Target="https://pbs.twimg.com/ext_tw_video_thumb/1160309075818815488/pu/img/XGI5wxV_YOXZKPoK.jpg" TargetMode="External" /><Relationship Id="rId145" Type="http://schemas.openxmlformats.org/officeDocument/2006/relationships/hyperlink" Target="https://pbs.twimg.com/ext_tw_video_thumb/1160309075818815488/pu/img/XGI5wxV_YOXZKPoK.jpg" TargetMode="External" /><Relationship Id="rId146" Type="http://schemas.openxmlformats.org/officeDocument/2006/relationships/hyperlink" Target="https://pbs.twimg.com/ext_tw_video_thumb/1160309075818815488/pu/img/XGI5wxV_YOXZKPoK.jpg" TargetMode="External" /><Relationship Id="rId147" Type="http://schemas.openxmlformats.org/officeDocument/2006/relationships/hyperlink" Target="https://pbs.twimg.com/ext_tw_video_thumb/1160309075818815488/pu/img/XGI5wxV_YOXZKPoK.jpg" TargetMode="External" /><Relationship Id="rId148" Type="http://schemas.openxmlformats.org/officeDocument/2006/relationships/hyperlink" Target="https://pbs.twimg.com/ext_tw_video_thumb/1160309075818815488/pu/img/XGI5wxV_YOXZKPoK.jpg" TargetMode="External" /><Relationship Id="rId149" Type="http://schemas.openxmlformats.org/officeDocument/2006/relationships/hyperlink" Target="https://pbs.twimg.com/ext_tw_video_thumb/1160309075818815488/pu/img/XGI5wxV_YOXZKPoK.jpg" TargetMode="External" /><Relationship Id="rId150" Type="http://schemas.openxmlformats.org/officeDocument/2006/relationships/hyperlink" Target="http://pbs.twimg.com/profile_images/1155546260025167872/ENBZuN8j_normal.jpg" TargetMode="External" /><Relationship Id="rId151" Type="http://schemas.openxmlformats.org/officeDocument/2006/relationships/hyperlink" Target="http://pbs.twimg.com/profile_images/1155546260025167872/ENBZuN8j_normal.jpg" TargetMode="External" /><Relationship Id="rId152" Type="http://schemas.openxmlformats.org/officeDocument/2006/relationships/hyperlink" Target="https://pbs.twimg.com/ext_tw_video_thumb/1160309075818815488/pu/img/XGI5wxV_YOXZKPoK.jpg" TargetMode="External" /><Relationship Id="rId153" Type="http://schemas.openxmlformats.org/officeDocument/2006/relationships/hyperlink" Target="https://pbs.twimg.com/ext_tw_video_thumb/1160309075818815488/pu/img/XGI5wxV_YOXZKPoK.jpg" TargetMode="External" /><Relationship Id="rId154" Type="http://schemas.openxmlformats.org/officeDocument/2006/relationships/hyperlink" Target="https://pbs.twimg.com/ext_tw_video_thumb/1160309075818815488/pu/img/XGI5wxV_YOXZKPoK.jpg" TargetMode="External" /><Relationship Id="rId155" Type="http://schemas.openxmlformats.org/officeDocument/2006/relationships/hyperlink" Target="https://pbs.twimg.com/ext_tw_video_thumb/1160309075818815488/pu/img/XGI5wxV_YOXZKPoK.jpg" TargetMode="External" /><Relationship Id="rId156" Type="http://schemas.openxmlformats.org/officeDocument/2006/relationships/hyperlink" Target="https://pbs.twimg.com/ext_tw_video_thumb/1160309075818815488/pu/img/XGI5wxV_YOXZKPoK.jpg" TargetMode="External" /><Relationship Id="rId157" Type="http://schemas.openxmlformats.org/officeDocument/2006/relationships/hyperlink" Target="https://pbs.twimg.com/ext_tw_video_thumb/1160309075818815488/pu/img/XGI5wxV_YOXZKPoK.jpg" TargetMode="External" /><Relationship Id="rId158" Type="http://schemas.openxmlformats.org/officeDocument/2006/relationships/hyperlink" Target="https://pbs.twimg.com/ext_tw_video_thumb/1160309075818815488/pu/img/XGI5wxV_YOXZKPoK.jpg" TargetMode="External" /><Relationship Id="rId159" Type="http://schemas.openxmlformats.org/officeDocument/2006/relationships/hyperlink" Target="https://pbs.twimg.com/ext_tw_video_thumb/1160309075818815488/pu/img/XGI5wxV_YOXZKPoK.jpg" TargetMode="External" /><Relationship Id="rId160" Type="http://schemas.openxmlformats.org/officeDocument/2006/relationships/hyperlink" Target="https://pbs.twimg.com/ext_tw_video_thumb/1160309075818815488/pu/img/XGI5wxV_YOXZKPoK.jpg" TargetMode="External" /><Relationship Id="rId161" Type="http://schemas.openxmlformats.org/officeDocument/2006/relationships/hyperlink" Target="https://pbs.twimg.com/ext_tw_video_thumb/1160309075818815488/pu/img/XGI5wxV_YOXZKPoK.jpg" TargetMode="External" /><Relationship Id="rId162" Type="http://schemas.openxmlformats.org/officeDocument/2006/relationships/hyperlink" Target="http://pbs.twimg.com/profile_images/528361854846779392/4ohHzXer_normal.jpeg" TargetMode="External" /><Relationship Id="rId163" Type="http://schemas.openxmlformats.org/officeDocument/2006/relationships/hyperlink" Target="https://pbs.twimg.com/ext_tw_video_thumb/1160309075818815488/pu/img/XGI5wxV_YOXZKPoK.jpg" TargetMode="External" /><Relationship Id="rId164" Type="http://schemas.openxmlformats.org/officeDocument/2006/relationships/hyperlink" Target="https://pbs.twimg.com/ext_tw_video_thumb/1160309075818815488/pu/img/XGI5wxV_YOXZKPoK.jpg" TargetMode="External" /><Relationship Id="rId165" Type="http://schemas.openxmlformats.org/officeDocument/2006/relationships/hyperlink" Target="https://pbs.twimg.com/ext_tw_video_thumb/1160309075818815488/pu/img/XGI5wxV_YOXZKPoK.jpg" TargetMode="External" /><Relationship Id="rId166" Type="http://schemas.openxmlformats.org/officeDocument/2006/relationships/hyperlink" Target="https://pbs.twimg.com/ext_tw_video_thumb/1160309075818815488/pu/img/XGI5wxV_YOXZKPoK.jpg" TargetMode="External" /><Relationship Id="rId167" Type="http://schemas.openxmlformats.org/officeDocument/2006/relationships/hyperlink" Target="https://pbs.twimg.com/ext_tw_video_thumb/1160309075818815488/pu/img/XGI5wxV_YOXZKPoK.jpg" TargetMode="External" /><Relationship Id="rId168" Type="http://schemas.openxmlformats.org/officeDocument/2006/relationships/hyperlink" Target="https://pbs.twimg.com/ext_tw_video_thumb/1160309075818815488/pu/img/XGI5wxV_YOXZKPoK.jpg" TargetMode="External" /><Relationship Id="rId169" Type="http://schemas.openxmlformats.org/officeDocument/2006/relationships/hyperlink" Target="https://pbs.twimg.com/ext_tw_video_thumb/1160309075818815488/pu/img/XGI5wxV_YOXZKPoK.jpg" TargetMode="External" /><Relationship Id="rId170" Type="http://schemas.openxmlformats.org/officeDocument/2006/relationships/hyperlink" Target="https://pbs.twimg.com/ext_tw_video_thumb/1160309075818815488/pu/img/XGI5wxV_YOXZKPoK.jpg" TargetMode="External" /><Relationship Id="rId171" Type="http://schemas.openxmlformats.org/officeDocument/2006/relationships/hyperlink" Target="https://pbs.twimg.com/ext_tw_video_thumb/1160309075818815488/pu/img/XGI5wxV_YOXZKPoK.jpg" TargetMode="External" /><Relationship Id="rId172" Type="http://schemas.openxmlformats.org/officeDocument/2006/relationships/hyperlink" Target="https://pbs.twimg.com/ext_tw_video_thumb/1160309075818815488/pu/img/XGI5wxV_YOXZKPoK.jpg" TargetMode="External" /><Relationship Id="rId173" Type="http://schemas.openxmlformats.org/officeDocument/2006/relationships/hyperlink" Target="http://pbs.twimg.com/profile_images/801980349626449921/dctHxhsP_normal.jpg" TargetMode="External" /><Relationship Id="rId174" Type="http://schemas.openxmlformats.org/officeDocument/2006/relationships/hyperlink" Target="https://pbs.twimg.com/ext_tw_video_thumb/1160309075818815488/pu/img/XGI5wxV_YOXZKPoK.jpg" TargetMode="External" /><Relationship Id="rId175" Type="http://schemas.openxmlformats.org/officeDocument/2006/relationships/hyperlink" Target="https://pbs.twimg.com/ext_tw_video_thumb/1160309075818815488/pu/img/XGI5wxV_YOXZKPoK.jpg" TargetMode="External" /><Relationship Id="rId176" Type="http://schemas.openxmlformats.org/officeDocument/2006/relationships/hyperlink" Target="https://pbs.twimg.com/ext_tw_video_thumb/1160309075818815488/pu/img/XGI5wxV_YOXZKPoK.jpg" TargetMode="External" /><Relationship Id="rId177" Type="http://schemas.openxmlformats.org/officeDocument/2006/relationships/hyperlink" Target="https://twitter.com/#!/cenk2552/status/1156677967155777538" TargetMode="External" /><Relationship Id="rId178" Type="http://schemas.openxmlformats.org/officeDocument/2006/relationships/hyperlink" Target="https://twitter.com/#!/patbahn/status/1157349563994390528" TargetMode="External" /><Relationship Id="rId179" Type="http://schemas.openxmlformats.org/officeDocument/2006/relationships/hyperlink" Target="https://twitter.com/#!/ivotekindness/status/1157496989195616256" TargetMode="External" /><Relationship Id="rId180" Type="http://schemas.openxmlformats.org/officeDocument/2006/relationships/hyperlink" Target="https://twitter.com/#!/ivotekindness/status/1157500689196756998" TargetMode="External" /><Relationship Id="rId181" Type="http://schemas.openxmlformats.org/officeDocument/2006/relationships/hyperlink" Target="https://twitter.com/#!/ivotekindness/status/1157512567314665473" TargetMode="External" /><Relationship Id="rId182" Type="http://schemas.openxmlformats.org/officeDocument/2006/relationships/hyperlink" Target="https://twitter.com/#!/ivotekindness/status/1157730211238223879" TargetMode="External" /><Relationship Id="rId183" Type="http://schemas.openxmlformats.org/officeDocument/2006/relationships/hyperlink" Target="https://twitter.com/#!/ivotekindness/status/1157730286643372032" TargetMode="External" /><Relationship Id="rId184" Type="http://schemas.openxmlformats.org/officeDocument/2006/relationships/hyperlink" Target="https://twitter.com/#!/ivotekindness/status/1157496989195616256" TargetMode="External" /><Relationship Id="rId185" Type="http://schemas.openxmlformats.org/officeDocument/2006/relationships/hyperlink" Target="https://twitter.com/#!/ivotekindness/status/1157500689196756998" TargetMode="External" /><Relationship Id="rId186" Type="http://schemas.openxmlformats.org/officeDocument/2006/relationships/hyperlink" Target="https://twitter.com/#!/ivotekindness/status/1157512567314665473" TargetMode="External" /><Relationship Id="rId187" Type="http://schemas.openxmlformats.org/officeDocument/2006/relationships/hyperlink" Target="https://twitter.com/#!/ivotekindness/status/1157730211238223879" TargetMode="External" /><Relationship Id="rId188" Type="http://schemas.openxmlformats.org/officeDocument/2006/relationships/hyperlink" Target="https://twitter.com/#!/ivotekindness/status/1157730286643372032" TargetMode="External" /><Relationship Id="rId189" Type="http://schemas.openxmlformats.org/officeDocument/2006/relationships/hyperlink" Target="https://twitter.com/#!/ivotekindness/status/1157496989195616256" TargetMode="External" /><Relationship Id="rId190" Type="http://schemas.openxmlformats.org/officeDocument/2006/relationships/hyperlink" Target="https://twitter.com/#!/ivotekindness/status/1157500689196756998" TargetMode="External" /><Relationship Id="rId191" Type="http://schemas.openxmlformats.org/officeDocument/2006/relationships/hyperlink" Target="https://twitter.com/#!/ivotekindness/status/1157512567314665473" TargetMode="External" /><Relationship Id="rId192" Type="http://schemas.openxmlformats.org/officeDocument/2006/relationships/hyperlink" Target="https://twitter.com/#!/ivotekindness/status/1157730211238223879" TargetMode="External" /><Relationship Id="rId193" Type="http://schemas.openxmlformats.org/officeDocument/2006/relationships/hyperlink" Target="https://twitter.com/#!/ivotekindness/status/1157730286643372032" TargetMode="External" /><Relationship Id="rId194" Type="http://schemas.openxmlformats.org/officeDocument/2006/relationships/hyperlink" Target="https://twitter.com/#!/ivotekindness/status/1157496989195616256" TargetMode="External" /><Relationship Id="rId195" Type="http://schemas.openxmlformats.org/officeDocument/2006/relationships/hyperlink" Target="https://twitter.com/#!/ivotekindness/status/1157500689196756998" TargetMode="External" /><Relationship Id="rId196" Type="http://schemas.openxmlformats.org/officeDocument/2006/relationships/hyperlink" Target="https://twitter.com/#!/ivotekindness/status/1157512567314665473" TargetMode="External" /><Relationship Id="rId197" Type="http://schemas.openxmlformats.org/officeDocument/2006/relationships/hyperlink" Target="https://twitter.com/#!/ivotekindness/status/1157730211238223879" TargetMode="External" /><Relationship Id="rId198" Type="http://schemas.openxmlformats.org/officeDocument/2006/relationships/hyperlink" Target="https://twitter.com/#!/ivotekindness/status/1157730224253132801" TargetMode="External" /><Relationship Id="rId199" Type="http://schemas.openxmlformats.org/officeDocument/2006/relationships/hyperlink" Target="https://twitter.com/#!/ivotekindness/status/1157730286643372032" TargetMode="External" /><Relationship Id="rId200" Type="http://schemas.openxmlformats.org/officeDocument/2006/relationships/hyperlink" Target="https://twitter.com/#!/ivotekindness/status/1157496989195616256" TargetMode="External" /><Relationship Id="rId201" Type="http://schemas.openxmlformats.org/officeDocument/2006/relationships/hyperlink" Target="https://twitter.com/#!/ivotekindness/status/1157500689196756998" TargetMode="External" /><Relationship Id="rId202" Type="http://schemas.openxmlformats.org/officeDocument/2006/relationships/hyperlink" Target="https://twitter.com/#!/ivotekindness/status/1157512567314665473" TargetMode="External" /><Relationship Id="rId203" Type="http://schemas.openxmlformats.org/officeDocument/2006/relationships/hyperlink" Target="https://twitter.com/#!/ivotekindness/status/1157730211238223879" TargetMode="External" /><Relationship Id="rId204" Type="http://schemas.openxmlformats.org/officeDocument/2006/relationships/hyperlink" Target="https://twitter.com/#!/ivotekindness/status/1157730286643372032" TargetMode="External" /><Relationship Id="rId205" Type="http://schemas.openxmlformats.org/officeDocument/2006/relationships/hyperlink" Target="https://twitter.com/#!/ad_gerhard/status/1157873457268482048" TargetMode="External" /><Relationship Id="rId206" Type="http://schemas.openxmlformats.org/officeDocument/2006/relationships/hyperlink" Target="https://twitter.com/#!/ad_gerhard/status/1157873457268482048" TargetMode="External" /><Relationship Id="rId207" Type="http://schemas.openxmlformats.org/officeDocument/2006/relationships/hyperlink" Target="https://twitter.com/#!/ad_gerhard/status/1157873457268482048" TargetMode="External" /><Relationship Id="rId208" Type="http://schemas.openxmlformats.org/officeDocument/2006/relationships/hyperlink" Target="https://twitter.com/#!/wunderflugcom/status/1157897452432875521" TargetMode="External" /><Relationship Id="rId209" Type="http://schemas.openxmlformats.org/officeDocument/2006/relationships/hyperlink" Target="https://twitter.com/#!/planespotiscool/status/1157898126365220865" TargetMode="External" /><Relationship Id="rId210" Type="http://schemas.openxmlformats.org/officeDocument/2006/relationships/hyperlink" Target="https://twitter.com/#!/dds0201/status/1157909472045649920" TargetMode="External" /><Relationship Id="rId211" Type="http://schemas.openxmlformats.org/officeDocument/2006/relationships/hyperlink" Target="https://twitter.com/#!/supra_fox/status/1158108193274380288" TargetMode="External" /><Relationship Id="rId212" Type="http://schemas.openxmlformats.org/officeDocument/2006/relationships/hyperlink" Target="https://twitter.com/#!/aidualac/status/1158472719903678464" TargetMode="External" /><Relationship Id="rId213" Type="http://schemas.openxmlformats.org/officeDocument/2006/relationships/hyperlink" Target="https://twitter.com/#!/queijolimiano/status/1158474683450347521" TargetMode="External" /><Relationship Id="rId214" Type="http://schemas.openxmlformats.org/officeDocument/2006/relationships/hyperlink" Target="https://twitter.com/#!/jhal9000/status/1158506271902851072" TargetMode="External" /><Relationship Id="rId215" Type="http://schemas.openxmlformats.org/officeDocument/2006/relationships/hyperlink" Target="https://twitter.com/#!/jhal9000/status/1158506271902851072" TargetMode="External" /><Relationship Id="rId216" Type="http://schemas.openxmlformats.org/officeDocument/2006/relationships/hyperlink" Target="https://twitter.com/#!/jhal9000/status/1158506271902851072" TargetMode="External" /><Relationship Id="rId217" Type="http://schemas.openxmlformats.org/officeDocument/2006/relationships/hyperlink" Target="https://twitter.com/#!/radisson52/status/1158555836400250880" TargetMode="External" /><Relationship Id="rId218" Type="http://schemas.openxmlformats.org/officeDocument/2006/relationships/hyperlink" Target="https://twitter.com/#!/bradyzoo/status/1158899386899939329" TargetMode="External" /><Relationship Id="rId219" Type="http://schemas.openxmlformats.org/officeDocument/2006/relationships/hyperlink" Target="https://twitter.com/#!/djsnm/status/1158913599584104448" TargetMode="External" /><Relationship Id="rId220" Type="http://schemas.openxmlformats.org/officeDocument/2006/relationships/hyperlink" Target="https://twitter.com/#!/djsnm/status/1158916686432489472" TargetMode="External" /><Relationship Id="rId221" Type="http://schemas.openxmlformats.org/officeDocument/2006/relationships/hyperlink" Target="https://twitter.com/#!/remrocketeer/status/1158919522197356545" TargetMode="External" /><Relationship Id="rId222" Type="http://schemas.openxmlformats.org/officeDocument/2006/relationships/hyperlink" Target="https://twitter.com/#!/djsnm/status/1158913599584104448" TargetMode="External" /><Relationship Id="rId223" Type="http://schemas.openxmlformats.org/officeDocument/2006/relationships/hyperlink" Target="https://twitter.com/#!/djsnm/status/1158916686432489472" TargetMode="External" /><Relationship Id="rId224" Type="http://schemas.openxmlformats.org/officeDocument/2006/relationships/hyperlink" Target="https://twitter.com/#!/remrocketeer/status/1158919522197356545" TargetMode="External" /><Relationship Id="rId225" Type="http://schemas.openxmlformats.org/officeDocument/2006/relationships/hyperlink" Target="https://twitter.com/#!/djsnm/status/1158913599584104448" TargetMode="External" /><Relationship Id="rId226" Type="http://schemas.openxmlformats.org/officeDocument/2006/relationships/hyperlink" Target="https://twitter.com/#!/djsnm/status/1158916686432489472" TargetMode="External" /><Relationship Id="rId227" Type="http://schemas.openxmlformats.org/officeDocument/2006/relationships/hyperlink" Target="https://twitter.com/#!/remrocketeer/status/1158919522197356545" TargetMode="External" /><Relationship Id="rId228" Type="http://schemas.openxmlformats.org/officeDocument/2006/relationships/hyperlink" Target="https://twitter.com/#!/mshnlp/status/1159086035164438528" TargetMode="External" /><Relationship Id="rId229" Type="http://schemas.openxmlformats.org/officeDocument/2006/relationships/hyperlink" Target="https://twitter.com/#!/garethswan/status/1155961407961063427" TargetMode="External" /><Relationship Id="rId230" Type="http://schemas.openxmlformats.org/officeDocument/2006/relationships/hyperlink" Target="https://twitter.com/#!/planetags/status/1159106573672898560" TargetMode="External" /><Relationship Id="rId231" Type="http://schemas.openxmlformats.org/officeDocument/2006/relationships/hyperlink" Target="https://twitter.com/#!/abcsohio/status/1159217950999662592" TargetMode="External" /><Relationship Id="rId232" Type="http://schemas.openxmlformats.org/officeDocument/2006/relationships/hyperlink" Target="https://twitter.com/#!/spotgabbiani/status/1159249924728528897" TargetMode="External" /><Relationship Id="rId233" Type="http://schemas.openxmlformats.org/officeDocument/2006/relationships/hyperlink" Target="https://twitter.com/#!/premkudva/status/1159339763037380608" TargetMode="External" /><Relationship Id="rId234" Type="http://schemas.openxmlformats.org/officeDocument/2006/relationships/hyperlink" Target="https://twitter.com/#!/life4winnlose/status/1159405506512982016" TargetMode="External" /><Relationship Id="rId235" Type="http://schemas.openxmlformats.org/officeDocument/2006/relationships/hyperlink" Target="https://twitter.com/#!/jeffoppw/status/1159883001179856896" TargetMode="External" /><Relationship Id="rId236" Type="http://schemas.openxmlformats.org/officeDocument/2006/relationships/hyperlink" Target="https://twitter.com/#!/jeffoppw/status/1159883001179856896" TargetMode="External" /><Relationship Id="rId237" Type="http://schemas.openxmlformats.org/officeDocument/2006/relationships/hyperlink" Target="https://twitter.com/#!/voahausa/status/1118527212284796929" TargetMode="External" /><Relationship Id="rId238" Type="http://schemas.openxmlformats.org/officeDocument/2006/relationships/hyperlink" Target="https://twitter.com/#!/yahayadogondaj/status/1160309059435814913" TargetMode="External" /><Relationship Id="rId239" Type="http://schemas.openxmlformats.org/officeDocument/2006/relationships/hyperlink" Target="https://twitter.com/#!/chiefofwolves/status/1160310586091147264" TargetMode="External" /><Relationship Id="rId240" Type="http://schemas.openxmlformats.org/officeDocument/2006/relationships/hyperlink" Target="https://twitter.com/#!/chiefofwolves/status/1160310586091147264" TargetMode="External" /><Relationship Id="rId241" Type="http://schemas.openxmlformats.org/officeDocument/2006/relationships/hyperlink" Target="https://twitter.com/#!/anatolleo1/status/1160311098756816896" TargetMode="External" /><Relationship Id="rId242" Type="http://schemas.openxmlformats.org/officeDocument/2006/relationships/hyperlink" Target="https://twitter.com/#!/anatolleo1/status/1160311098756816896" TargetMode="External" /><Relationship Id="rId243" Type="http://schemas.openxmlformats.org/officeDocument/2006/relationships/hyperlink" Target="https://twitter.com/#!/biomedicaldude/status/1160311252280729601" TargetMode="External" /><Relationship Id="rId244" Type="http://schemas.openxmlformats.org/officeDocument/2006/relationships/hyperlink" Target="https://twitter.com/#!/biomedicaldude/status/1160311252280729601" TargetMode="External" /><Relationship Id="rId245" Type="http://schemas.openxmlformats.org/officeDocument/2006/relationships/hyperlink" Target="https://twitter.com/#!/hakanuzuner/status/1160312042278084610" TargetMode="External" /><Relationship Id="rId246" Type="http://schemas.openxmlformats.org/officeDocument/2006/relationships/hyperlink" Target="https://twitter.com/#!/hakanuzuner/status/1160312042278084610" TargetMode="External" /><Relationship Id="rId247" Type="http://schemas.openxmlformats.org/officeDocument/2006/relationships/hyperlink" Target="https://twitter.com/#!/newsneus/status/1160312583855005696" TargetMode="External" /><Relationship Id="rId248" Type="http://schemas.openxmlformats.org/officeDocument/2006/relationships/hyperlink" Target="https://twitter.com/#!/newsneus/status/1160312583855005696" TargetMode="External" /><Relationship Id="rId249" Type="http://schemas.openxmlformats.org/officeDocument/2006/relationships/hyperlink" Target="https://twitter.com/#!/engrsawand/status/1160313782972952577" TargetMode="External" /><Relationship Id="rId250" Type="http://schemas.openxmlformats.org/officeDocument/2006/relationships/hyperlink" Target="https://twitter.com/#!/engrsawand/status/1160313782972952577" TargetMode="External" /><Relationship Id="rId251" Type="http://schemas.openxmlformats.org/officeDocument/2006/relationships/hyperlink" Target="https://twitter.com/#!/tozesilva/status/1160316388952727554" TargetMode="External" /><Relationship Id="rId252" Type="http://schemas.openxmlformats.org/officeDocument/2006/relationships/hyperlink" Target="https://twitter.com/#!/tozesilva/status/1160316388952727554" TargetMode="External" /><Relationship Id="rId253" Type="http://schemas.openxmlformats.org/officeDocument/2006/relationships/hyperlink" Target="https://twitter.com/#!/margare98757282/status/1160318923583184896" TargetMode="External" /><Relationship Id="rId254" Type="http://schemas.openxmlformats.org/officeDocument/2006/relationships/hyperlink" Target="https://twitter.com/#!/margare98757282/status/1160318923583184896" TargetMode="External" /><Relationship Id="rId255" Type="http://schemas.openxmlformats.org/officeDocument/2006/relationships/hyperlink" Target="https://twitter.com/#!/negro475/status/1160319224813895681" TargetMode="External" /><Relationship Id="rId256" Type="http://schemas.openxmlformats.org/officeDocument/2006/relationships/hyperlink" Target="https://twitter.com/#!/lukevogel26/status/1160329659097198597" TargetMode="External" /><Relationship Id="rId257" Type="http://schemas.openxmlformats.org/officeDocument/2006/relationships/hyperlink" Target="https://twitter.com/#!/lukevogel26/status/1160329659097198597" TargetMode="External" /><Relationship Id="rId258" Type="http://schemas.openxmlformats.org/officeDocument/2006/relationships/hyperlink" Target="https://twitter.com/#!/dralwingeorge/status/1160333953112428544" TargetMode="External" /><Relationship Id="rId259" Type="http://schemas.openxmlformats.org/officeDocument/2006/relationships/hyperlink" Target="https://twitter.com/#!/dralwingeorge/status/1160333953112428544" TargetMode="External" /><Relationship Id="rId260" Type="http://schemas.openxmlformats.org/officeDocument/2006/relationships/hyperlink" Target="https://twitter.com/#!/serg_141/status/1160337233116721152" TargetMode="External" /><Relationship Id="rId261" Type="http://schemas.openxmlformats.org/officeDocument/2006/relationships/hyperlink" Target="https://twitter.com/#!/serg_141/status/1160337233116721152" TargetMode="External" /><Relationship Id="rId262" Type="http://schemas.openxmlformats.org/officeDocument/2006/relationships/hyperlink" Target="https://twitter.com/#!/worldnewsrelay/status/1160359001856466945" TargetMode="External" /><Relationship Id="rId263" Type="http://schemas.openxmlformats.org/officeDocument/2006/relationships/hyperlink" Target="https://twitter.com/#!/worldnewsrelay/status/1160359001856466945" TargetMode="External" /><Relationship Id="rId264" Type="http://schemas.openxmlformats.org/officeDocument/2006/relationships/hyperlink" Target="https://twitter.com/#!/mirovira75/status/1160378762250334208" TargetMode="External" /><Relationship Id="rId265" Type="http://schemas.openxmlformats.org/officeDocument/2006/relationships/hyperlink" Target="https://twitter.com/#!/mirovira75/status/1160378762250334208" TargetMode="External" /><Relationship Id="rId266" Type="http://schemas.openxmlformats.org/officeDocument/2006/relationships/hyperlink" Target="https://twitter.com/#!/nyemplungdikali/status/1160386910604279808" TargetMode="External" /><Relationship Id="rId267" Type="http://schemas.openxmlformats.org/officeDocument/2006/relationships/hyperlink" Target="https://twitter.com/#!/nyemplungdikali/status/1160386910604279808" TargetMode="External" /><Relationship Id="rId268" Type="http://schemas.openxmlformats.org/officeDocument/2006/relationships/hyperlink" Target="https://twitter.com/#!/mekahajdarevic/status/1160411237248917504" TargetMode="External" /><Relationship Id="rId269" Type="http://schemas.openxmlformats.org/officeDocument/2006/relationships/hyperlink" Target="https://twitter.com/#!/mekahajdarevic/status/1160411237248917504" TargetMode="External" /><Relationship Id="rId270" Type="http://schemas.openxmlformats.org/officeDocument/2006/relationships/hyperlink" Target="https://twitter.com/#!/wyhtang/status/1160445512111337472" TargetMode="External" /><Relationship Id="rId271" Type="http://schemas.openxmlformats.org/officeDocument/2006/relationships/hyperlink" Target="https://twitter.com/#!/wyhtang/status/1160445512111337472" TargetMode="External" /><Relationship Id="rId272" Type="http://schemas.openxmlformats.org/officeDocument/2006/relationships/hyperlink" Target="https://twitter.com/#!/publicaccesspod/status/1160446488029343748" TargetMode="External" /><Relationship Id="rId273" Type="http://schemas.openxmlformats.org/officeDocument/2006/relationships/hyperlink" Target="https://twitter.com/#!/ldziewiecki/status/1160446664802557953" TargetMode="External" /><Relationship Id="rId274" Type="http://schemas.openxmlformats.org/officeDocument/2006/relationships/hyperlink" Target="https://twitter.com/#!/solfluori/status/1160513409475055616" TargetMode="External" /><Relationship Id="rId275" Type="http://schemas.openxmlformats.org/officeDocument/2006/relationships/hyperlink" Target="https://twitter.com/#!/solfluori/status/1160513409475055616" TargetMode="External" /><Relationship Id="rId276" Type="http://schemas.openxmlformats.org/officeDocument/2006/relationships/hyperlink" Target="https://twitter.com/#!/mikeargi/status/1160553413014425600" TargetMode="External" /><Relationship Id="rId277" Type="http://schemas.openxmlformats.org/officeDocument/2006/relationships/hyperlink" Target="https://twitter.com/#!/mikeargi/status/1160553413014425600" TargetMode="External" /><Relationship Id="rId278" Type="http://schemas.openxmlformats.org/officeDocument/2006/relationships/hyperlink" Target="https://twitter.com/#!/anamjemwak/status/1160577629122105344" TargetMode="External" /><Relationship Id="rId279" Type="http://schemas.openxmlformats.org/officeDocument/2006/relationships/hyperlink" Target="https://twitter.com/#!/andy95886838/status/1160606229074534403" TargetMode="External" /><Relationship Id="rId280" Type="http://schemas.openxmlformats.org/officeDocument/2006/relationships/hyperlink" Target="https://twitter.com/#!/andy95886838/status/1160606229074534403" TargetMode="External" /><Relationship Id="rId281" Type="http://schemas.openxmlformats.org/officeDocument/2006/relationships/hyperlink" Target="https://twitter.com/#!/prashan05624710/status/1160610611627040769" TargetMode="External" /><Relationship Id="rId282" Type="http://schemas.openxmlformats.org/officeDocument/2006/relationships/hyperlink" Target="https://twitter.com/#!/prashan05624710/status/1160610611627040769" TargetMode="External" /><Relationship Id="rId283" Type="http://schemas.openxmlformats.org/officeDocument/2006/relationships/hyperlink" Target="https://twitter.com/#!/karneison1/status/1160643136332402688" TargetMode="External" /><Relationship Id="rId284" Type="http://schemas.openxmlformats.org/officeDocument/2006/relationships/hyperlink" Target="https://twitter.com/#!/karneison1/status/1160643136332402688" TargetMode="External" /><Relationship Id="rId285" Type="http://schemas.openxmlformats.org/officeDocument/2006/relationships/hyperlink" Target="https://twitter.com/#!/pubaldi24/status/1160711125534695424" TargetMode="External" /><Relationship Id="rId286" Type="http://schemas.openxmlformats.org/officeDocument/2006/relationships/hyperlink" Target="https://twitter.com/#!/pubaldi24/status/1160711125534695424" TargetMode="External" /><Relationship Id="rId287" Type="http://schemas.openxmlformats.org/officeDocument/2006/relationships/hyperlink" Target="https://twitter.com/#!/dariosailor86/status/1160904928241639426" TargetMode="External" /><Relationship Id="rId288" Type="http://schemas.openxmlformats.org/officeDocument/2006/relationships/hyperlink" Target="https://twitter.com/#!/dariosailor86/status/1160904928241639426" TargetMode="External" /><Relationship Id="rId289" Type="http://schemas.openxmlformats.org/officeDocument/2006/relationships/hyperlink" Target="https://twitter.com/#!/zauvtest/status/1161010098346573830" TargetMode="External" /><Relationship Id="rId290" Type="http://schemas.openxmlformats.org/officeDocument/2006/relationships/hyperlink" Target="https://twitter.com/#!/intengineering/status/1160310033214783488" TargetMode="External" /><Relationship Id="rId291" Type="http://schemas.openxmlformats.org/officeDocument/2006/relationships/hyperlink" Target="https://twitter.com/#!/wboricua98/status/1161016246671937536" TargetMode="External" /><Relationship Id="rId292" Type="http://schemas.openxmlformats.org/officeDocument/2006/relationships/hyperlink" Target="https://twitter.com/#!/wboricua98/status/1161016246671937536" TargetMode="External" /><Relationship Id="rId293" Type="http://schemas.openxmlformats.org/officeDocument/2006/relationships/hyperlink" Target="https://api.twitter.com/1.1/geo/id/ab2f2fac83aa388d.json" TargetMode="External" /><Relationship Id="rId294" Type="http://schemas.openxmlformats.org/officeDocument/2006/relationships/hyperlink" Target="https://api.twitter.com/1.1/geo/id/ab2f2fac83aa388d.json" TargetMode="External" /><Relationship Id="rId295" Type="http://schemas.openxmlformats.org/officeDocument/2006/relationships/hyperlink" Target="https://api.twitter.com/1.1/geo/id/ab2f2fac83aa388d.json" TargetMode="External" /><Relationship Id="rId296" Type="http://schemas.openxmlformats.org/officeDocument/2006/relationships/hyperlink" Target="https://api.twitter.com/1.1/geo/id/ab2f2fac83aa388d.json" TargetMode="External" /><Relationship Id="rId297" Type="http://schemas.openxmlformats.org/officeDocument/2006/relationships/hyperlink" Target="https://api.twitter.com/1.1/geo/id/ab2f2fac83aa388d.json" TargetMode="External" /><Relationship Id="rId298" Type="http://schemas.openxmlformats.org/officeDocument/2006/relationships/hyperlink" Target="https://api.twitter.com/1.1/geo/id/ab2f2fac83aa388d.json" TargetMode="External" /><Relationship Id="rId299" Type="http://schemas.openxmlformats.org/officeDocument/2006/relationships/hyperlink" Target="https://api.twitter.com/1.1/geo/id/01931c017c8730a9.json" TargetMode="External" /><Relationship Id="rId300" Type="http://schemas.openxmlformats.org/officeDocument/2006/relationships/comments" Target="../comments1.xml" /><Relationship Id="rId301" Type="http://schemas.openxmlformats.org/officeDocument/2006/relationships/vmlDrawing" Target="../drawings/vmlDrawing1.vml" /><Relationship Id="rId302" Type="http://schemas.openxmlformats.org/officeDocument/2006/relationships/table" Target="../tables/table1.xml" /><Relationship Id="rId3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RyREb9a10xY" TargetMode="External" /><Relationship Id="rId2" Type="http://schemas.openxmlformats.org/officeDocument/2006/relationships/hyperlink" Target="https://wunderflug.com/magazine/aiming-high-the-stratolaunch-project/" TargetMode="External" /><Relationship Id="rId3" Type="http://schemas.openxmlformats.org/officeDocument/2006/relationships/hyperlink" Target="https://wunderflug.com/magazine/aiming-high-the-stratolaunch-project/" TargetMode="External" /><Relationship Id="rId4" Type="http://schemas.openxmlformats.org/officeDocument/2006/relationships/hyperlink" Target="https://wunderflug.com/magazine/aiming-high-the-stratolaunch-project/" TargetMode="External" /><Relationship Id="rId5" Type="http://schemas.openxmlformats.org/officeDocument/2006/relationships/hyperlink" Target="https://www.thedrive.com/the-war-zone/27427/stratolaunchs-roc-the-worlds-largest-aircraft-has-flown-for-the-first-time" TargetMode="External" /><Relationship Id="rId6" Type="http://schemas.openxmlformats.org/officeDocument/2006/relationships/hyperlink" Target="https://www.reuters.com/article/us-space-exploration-stratolaunch-exclus/exclusive-space-firm-founded-by-billionaire-paul-allen-closing-operations-sources-idUSKCN1T12FD" TargetMode="External" /><Relationship Id="rId7" Type="http://schemas.openxmlformats.org/officeDocument/2006/relationships/hyperlink" Target="https://twitter.com/i/web/status/1118527212284796929" TargetMode="External" /><Relationship Id="rId8" Type="http://schemas.openxmlformats.org/officeDocument/2006/relationships/hyperlink" Target="https://twitter.com/i/web/status/1160446664802557953" TargetMode="External" /><Relationship Id="rId9" Type="http://schemas.openxmlformats.org/officeDocument/2006/relationships/hyperlink" Target="https://twitter.com/i/web/status/1160577629122105344" TargetMode="External" /><Relationship Id="rId10" Type="http://schemas.openxmlformats.org/officeDocument/2006/relationships/hyperlink" Target="https://pbs.twimg.com/media/EBJtQjjXsAI5KmZ.jpg" TargetMode="External" /><Relationship Id="rId11" Type="http://schemas.openxmlformats.org/officeDocument/2006/relationships/hyperlink" Target="https://pbs.twimg.com/media/EArMwJpVUAIRfoK.jpg" TargetMode="External" /><Relationship Id="rId12" Type="http://schemas.openxmlformats.org/officeDocument/2006/relationships/hyperlink" Target="https://pbs.twimg.com/media/EBcJKaAWwAIG7QM.jpg" TargetMode="External" /><Relationship Id="rId13" Type="http://schemas.openxmlformats.org/officeDocument/2006/relationships/hyperlink" Target="https://pbs.twimg.com/ext_tw_video_thumb/1160309075818815488/pu/img/XGI5wxV_YOXZKPoK.jpg" TargetMode="External" /><Relationship Id="rId14" Type="http://schemas.openxmlformats.org/officeDocument/2006/relationships/hyperlink" Target="https://pbs.twimg.com/ext_tw_video_thumb/1160309075818815488/pu/img/XGI5wxV_YOXZKPoK.jpg" TargetMode="External" /><Relationship Id="rId15" Type="http://schemas.openxmlformats.org/officeDocument/2006/relationships/hyperlink" Target="https://pbs.twimg.com/ext_tw_video_thumb/1160309075818815488/pu/img/XGI5wxV_YOXZKPoK.jpg" TargetMode="External" /><Relationship Id="rId16" Type="http://schemas.openxmlformats.org/officeDocument/2006/relationships/hyperlink" Target="https://pbs.twimg.com/ext_tw_video_thumb/1160309075818815488/pu/img/XGI5wxV_YOXZKPoK.jpg" TargetMode="External" /><Relationship Id="rId17" Type="http://schemas.openxmlformats.org/officeDocument/2006/relationships/hyperlink" Target="https://pbs.twimg.com/ext_tw_video_thumb/1160309075818815488/pu/img/XGI5wxV_YOXZKPoK.jpg" TargetMode="External" /><Relationship Id="rId18" Type="http://schemas.openxmlformats.org/officeDocument/2006/relationships/hyperlink" Target="https://pbs.twimg.com/ext_tw_video_thumb/1160309075818815488/pu/img/XGI5wxV_YOXZKPoK.jpg" TargetMode="External" /><Relationship Id="rId19" Type="http://schemas.openxmlformats.org/officeDocument/2006/relationships/hyperlink" Target="https://pbs.twimg.com/ext_tw_video_thumb/1160309075818815488/pu/img/XGI5wxV_YOXZKPoK.jpg" TargetMode="External" /><Relationship Id="rId20" Type="http://schemas.openxmlformats.org/officeDocument/2006/relationships/hyperlink" Target="https://pbs.twimg.com/ext_tw_video_thumb/1160309075818815488/pu/img/XGI5wxV_YOXZKPoK.jpg" TargetMode="External" /><Relationship Id="rId21" Type="http://schemas.openxmlformats.org/officeDocument/2006/relationships/hyperlink" Target="https://pbs.twimg.com/ext_tw_video_thumb/1160309075818815488/pu/img/XGI5wxV_YOXZKPoK.jpg" TargetMode="External" /><Relationship Id="rId22" Type="http://schemas.openxmlformats.org/officeDocument/2006/relationships/hyperlink" Target="https://pbs.twimg.com/ext_tw_video_thumb/1160309075818815488/pu/img/XGI5wxV_YOXZKPoK.jpg" TargetMode="External" /><Relationship Id="rId23" Type="http://schemas.openxmlformats.org/officeDocument/2006/relationships/hyperlink" Target="https://pbs.twimg.com/ext_tw_video_thumb/1160309075818815488/pu/img/XGI5wxV_YOXZKPoK.jpg" TargetMode="External" /><Relationship Id="rId24" Type="http://schemas.openxmlformats.org/officeDocument/2006/relationships/hyperlink" Target="https://pbs.twimg.com/ext_tw_video_thumb/1160309075818815488/pu/img/XGI5wxV_YOXZKPoK.jpg" TargetMode="External" /><Relationship Id="rId25" Type="http://schemas.openxmlformats.org/officeDocument/2006/relationships/hyperlink" Target="https://pbs.twimg.com/ext_tw_video_thumb/1160309075818815488/pu/img/XGI5wxV_YOXZKPoK.jpg" TargetMode="External" /><Relationship Id="rId26" Type="http://schemas.openxmlformats.org/officeDocument/2006/relationships/hyperlink" Target="https://pbs.twimg.com/ext_tw_video_thumb/1160309075818815488/pu/img/XGI5wxV_YOXZKPoK.jpg" TargetMode="External" /><Relationship Id="rId27" Type="http://schemas.openxmlformats.org/officeDocument/2006/relationships/hyperlink" Target="https://pbs.twimg.com/ext_tw_video_thumb/1160309075818815488/pu/img/XGI5wxV_YOXZKPoK.jpg" TargetMode="External" /><Relationship Id="rId28" Type="http://schemas.openxmlformats.org/officeDocument/2006/relationships/hyperlink" Target="https://pbs.twimg.com/ext_tw_video_thumb/1160309075818815488/pu/img/XGI5wxV_YOXZKPoK.jpg" TargetMode="External" /><Relationship Id="rId29" Type="http://schemas.openxmlformats.org/officeDocument/2006/relationships/hyperlink" Target="https://pbs.twimg.com/ext_tw_video_thumb/1160309075818815488/pu/img/XGI5wxV_YOXZKPoK.jpg" TargetMode="External" /><Relationship Id="rId30" Type="http://schemas.openxmlformats.org/officeDocument/2006/relationships/hyperlink" Target="https://pbs.twimg.com/ext_tw_video_thumb/1160309075818815488/pu/img/XGI5wxV_YOXZKPoK.jpg" TargetMode="External" /><Relationship Id="rId31" Type="http://schemas.openxmlformats.org/officeDocument/2006/relationships/hyperlink" Target="https://pbs.twimg.com/ext_tw_video_thumb/1160309075818815488/pu/img/XGI5wxV_YOXZKPoK.jpg" TargetMode="External" /><Relationship Id="rId32" Type="http://schemas.openxmlformats.org/officeDocument/2006/relationships/hyperlink" Target="https://pbs.twimg.com/ext_tw_video_thumb/1160309075818815488/pu/img/XGI5wxV_YOXZKPoK.jpg" TargetMode="External" /><Relationship Id="rId33" Type="http://schemas.openxmlformats.org/officeDocument/2006/relationships/hyperlink" Target="https://pbs.twimg.com/ext_tw_video_thumb/1160309075818815488/pu/img/XGI5wxV_YOXZKPoK.jpg" TargetMode="External" /><Relationship Id="rId34" Type="http://schemas.openxmlformats.org/officeDocument/2006/relationships/hyperlink" Target="https://pbs.twimg.com/ext_tw_video_thumb/1160309075818815488/pu/img/XGI5wxV_YOXZKPoK.jpg" TargetMode="External" /><Relationship Id="rId35" Type="http://schemas.openxmlformats.org/officeDocument/2006/relationships/hyperlink" Target="https://pbs.twimg.com/ext_tw_video_thumb/1160309075818815488/pu/img/XGI5wxV_YOXZKPoK.jpg" TargetMode="External" /><Relationship Id="rId36" Type="http://schemas.openxmlformats.org/officeDocument/2006/relationships/hyperlink" Target="https://pbs.twimg.com/ext_tw_video_thumb/1160309075818815488/pu/img/XGI5wxV_YOXZKPoK.jpg" TargetMode="External" /><Relationship Id="rId37" Type="http://schemas.openxmlformats.org/officeDocument/2006/relationships/hyperlink" Target="https://pbs.twimg.com/ext_tw_video_thumb/1160309075818815488/pu/img/XGI5wxV_YOXZKPoK.jpg" TargetMode="External" /><Relationship Id="rId38" Type="http://schemas.openxmlformats.org/officeDocument/2006/relationships/hyperlink" Target="https://pbs.twimg.com/ext_tw_video_thumb/1160309075818815488/pu/img/XGI5wxV_YOXZKPoK.jpg" TargetMode="External" /><Relationship Id="rId39" Type="http://schemas.openxmlformats.org/officeDocument/2006/relationships/hyperlink" Target="http://pbs.twimg.com/profile_images/431465152957792256/SBjvjzl-_normal.jpeg" TargetMode="External" /><Relationship Id="rId40" Type="http://schemas.openxmlformats.org/officeDocument/2006/relationships/hyperlink" Target="http://pbs.twimg.com/profile_images/1106543611/pat_normal.jpg" TargetMode="External" /><Relationship Id="rId41" Type="http://schemas.openxmlformats.org/officeDocument/2006/relationships/hyperlink" Target="http://pbs.twimg.com/profile_images/937502332606070784/EJizUOcH_normal.jpg" TargetMode="External" /><Relationship Id="rId42" Type="http://schemas.openxmlformats.org/officeDocument/2006/relationships/hyperlink" Target="http://pbs.twimg.com/profile_images/937502332606070784/EJizUOcH_normal.jpg" TargetMode="External" /><Relationship Id="rId43" Type="http://schemas.openxmlformats.org/officeDocument/2006/relationships/hyperlink" Target="http://pbs.twimg.com/profile_images/937502332606070784/EJizUOcH_normal.jpg" TargetMode="External" /><Relationship Id="rId44" Type="http://schemas.openxmlformats.org/officeDocument/2006/relationships/hyperlink" Target="http://pbs.twimg.com/profile_images/937502332606070784/EJizUOcH_normal.jpg" TargetMode="External" /><Relationship Id="rId45" Type="http://schemas.openxmlformats.org/officeDocument/2006/relationships/hyperlink" Target="http://pbs.twimg.com/profile_images/937502332606070784/EJizUOcH_normal.jpg" TargetMode="External" /><Relationship Id="rId46" Type="http://schemas.openxmlformats.org/officeDocument/2006/relationships/hyperlink" Target="http://pbs.twimg.com/profile_images/937502332606070784/EJizUOcH_normal.jpg" TargetMode="External" /><Relationship Id="rId47" Type="http://schemas.openxmlformats.org/officeDocument/2006/relationships/hyperlink" Target="http://pbs.twimg.com/profile_images/825173283939168256/pXCNEgWX_normal.jpg" TargetMode="External" /><Relationship Id="rId48" Type="http://schemas.openxmlformats.org/officeDocument/2006/relationships/hyperlink" Target="http://pbs.twimg.com/profile_images/909817409263034368/bEJQw_u2_normal.jpg" TargetMode="External" /><Relationship Id="rId49" Type="http://schemas.openxmlformats.org/officeDocument/2006/relationships/hyperlink" Target="http://pbs.twimg.com/profile_images/875665682691764224/ml5CCics_normal.jpg" TargetMode="External" /><Relationship Id="rId50" Type="http://schemas.openxmlformats.org/officeDocument/2006/relationships/hyperlink" Target="http://pbs.twimg.com/profile_images/918772792866119680/RfN74_OQ_normal.jpg" TargetMode="External" /><Relationship Id="rId51" Type="http://schemas.openxmlformats.org/officeDocument/2006/relationships/hyperlink" Target="https://pbs.twimg.com/media/EBJtQjjXsAI5KmZ.jpg" TargetMode="External" /><Relationship Id="rId52" Type="http://schemas.openxmlformats.org/officeDocument/2006/relationships/hyperlink" Target="http://pbs.twimg.com/profile_images/1157715114629500930/JFj1mjCo_normal.jpg" TargetMode="External" /><Relationship Id="rId53" Type="http://schemas.openxmlformats.org/officeDocument/2006/relationships/hyperlink" Target="http://pbs.twimg.com/profile_images/1158362330637459463/QNFupelZ_normal.jpg" TargetMode="External" /><Relationship Id="rId54" Type="http://schemas.openxmlformats.org/officeDocument/2006/relationships/hyperlink" Target="http://pbs.twimg.com/profile_images/1057676973722427392/-8iB1iPz_normal.jpg" TargetMode="External" /><Relationship Id="rId55" Type="http://schemas.openxmlformats.org/officeDocument/2006/relationships/hyperlink" Target="http://pbs.twimg.com/profile_images/902299852683571201/qCujFKsX_normal.jpg" TargetMode="External" /><Relationship Id="rId56" Type="http://schemas.openxmlformats.org/officeDocument/2006/relationships/hyperlink" Target="http://pbs.twimg.com/profile_images/1680065947/IMG-20111019-00024.jpg_normal.rem" TargetMode="External" /><Relationship Id="rId57" Type="http://schemas.openxmlformats.org/officeDocument/2006/relationships/hyperlink" Target="http://pbs.twimg.com/profile_images/1283930478/topsy-52_normal.jpg" TargetMode="External" /><Relationship Id="rId58" Type="http://schemas.openxmlformats.org/officeDocument/2006/relationships/hyperlink" Target="http://pbs.twimg.com/profile_images/1283930478/topsy-52_normal.jpg" TargetMode="External" /><Relationship Id="rId59" Type="http://schemas.openxmlformats.org/officeDocument/2006/relationships/hyperlink" Target="http://pbs.twimg.com/profile_images/1076830795870990336/6sAOqZY2_normal.jpg" TargetMode="External" /><Relationship Id="rId60" Type="http://schemas.openxmlformats.org/officeDocument/2006/relationships/hyperlink" Target="http://pbs.twimg.com/profile_images/1002569324035559424/RqBeKoKl_normal.jpg" TargetMode="External" /><Relationship Id="rId61" Type="http://schemas.openxmlformats.org/officeDocument/2006/relationships/hyperlink" Target="https://pbs.twimg.com/media/EArMwJpVUAIRfoK.jpg" TargetMode="External" /><Relationship Id="rId62" Type="http://schemas.openxmlformats.org/officeDocument/2006/relationships/hyperlink" Target="http://pbs.twimg.com/profile_images/1119273892156252161/1nJoJsJt_normal.png" TargetMode="External" /><Relationship Id="rId63" Type="http://schemas.openxmlformats.org/officeDocument/2006/relationships/hyperlink" Target="http://pbs.twimg.com/profile_images/961268538823532545/YE4uqTHn_normal.jpg" TargetMode="External" /><Relationship Id="rId64" Type="http://schemas.openxmlformats.org/officeDocument/2006/relationships/hyperlink" Target="http://pbs.twimg.com/profile_images/839697930156036097/rb8K8zj3_normal.jpg" TargetMode="External" /><Relationship Id="rId65" Type="http://schemas.openxmlformats.org/officeDocument/2006/relationships/hyperlink" Target="http://pbs.twimg.com/profile_images/469002662252277760/PHqDgBYy_normal.jpeg" TargetMode="External" /><Relationship Id="rId66" Type="http://schemas.openxmlformats.org/officeDocument/2006/relationships/hyperlink" Target="https://pbs.twimg.com/media/EBcJKaAWwAIG7QM.jpg" TargetMode="External" /><Relationship Id="rId67" Type="http://schemas.openxmlformats.org/officeDocument/2006/relationships/hyperlink" Target="http://pbs.twimg.com/profile_images/1159835924227772424/vvHCUeo4_normal.jpg" TargetMode="External" /><Relationship Id="rId68" Type="http://schemas.openxmlformats.org/officeDocument/2006/relationships/hyperlink" Target="http://pbs.twimg.com/profile_images/518163803846868992/zXg15IYv_normal.jpeg" TargetMode="External" /><Relationship Id="rId69" Type="http://schemas.openxmlformats.org/officeDocument/2006/relationships/hyperlink" Target="http://pbs.twimg.com/profile_images/1150460151297708032/5Q8pG1uD_normal.jpg" TargetMode="External" /><Relationship Id="rId70" Type="http://schemas.openxmlformats.org/officeDocument/2006/relationships/hyperlink" Target="https://pbs.twimg.com/ext_tw_video_thumb/1160309075818815488/pu/img/XGI5wxV_YOXZKPoK.jpg" TargetMode="External" /><Relationship Id="rId71" Type="http://schemas.openxmlformats.org/officeDocument/2006/relationships/hyperlink" Target="https://pbs.twimg.com/ext_tw_video_thumb/1160309075818815488/pu/img/XGI5wxV_YOXZKPoK.jpg" TargetMode="External" /><Relationship Id="rId72" Type="http://schemas.openxmlformats.org/officeDocument/2006/relationships/hyperlink" Target="http://pbs.twimg.com/profile_images/2628580386/364caeae601eafd6b97cd16d534ad510_normal.png" TargetMode="External" /><Relationship Id="rId73" Type="http://schemas.openxmlformats.org/officeDocument/2006/relationships/hyperlink" Target="https://pbs.twimg.com/ext_tw_video_thumb/1160309075818815488/pu/img/XGI5wxV_YOXZKPoK.jpg" TargetMode="External" /><Relationship Id="rId74" Type="http://schemas.openxmlformats.org/officeDocument/2006/relationships/hyperlink" Target="https://pbs.twimg.com/ext_tw_video_thumb/1160309075818815488/pu/img/XGI5wxV_YOXZKPoK.jpg" TargetMode="External" /><Relationship Id="rId75" Type="http://schemas.openxmlformats.org/officeDocument/2006/relationships/hyperlink" Target="https://pbs.twimg.com/ext_tw_video_thumb/1160309075818815488/pu/img/XGI5wxV_YOXZKPoK.jpg" TargetMode="External" /><Relationship Id="rId76" Type="http://schemas.openxmlformats.org/officeDocument/2006/relationships/hyperlink" Target="https://pbs.twimg.com/ext_tw_video_thumb/1160309075818815488/pu/img/XGI5wxV_YOXZKPoK.jpg" TargetMode="External" /><Relationship Id="rId77" Type="http://schemas.openxmlformats.org/officeDocument/2006/relationships/hyperlink" Target="https://pbs.twimg.com/ext_tw_video_thumb/1160309075818815488/pu/img/XGI5wxV_YOXZKPoK.jpg" TargetMode="External" /><Relationship Id="rId78" Type="http://schemas.openxmlformats.org/officeDocument/2006/relationships/hyperlink" Target="https://pbs.twimg.com/ext_tw_video_thumb/1160309075818815488/pu/img/XGI5wxV_YOXZKPoK.jpg" TargetMode="External" /><Relationship Id="rId79" Type="http://schemas.openxmlformats.org/officeDocument/2006/relationships/hyperlink" Target="https://pbs.twimg.com/ext_tw_video_thumb/1160309075818815488/pu/img/XGI5wxV_YOXZKPoK.jpg" TargetMode="External" /><Relationship Id="rId80" Type="http://schemas.openxmlformats.org/officeDocument/2006/relationships/hyperlink" Target="https://pbs.twimg.com/ext_tw_video_thumb/1160309075818815488/pu/img/XGI5wxV_YOXZKPoK.jpg" TargetMode="External" /><Relationship Id="rId81" Type="http://schemas.openxmlformats.org/officeDocument/2006/relationships/hyperlink" Target="https://pbs.twimg.com/ext_tw_video_thumb/1160309075818815488/pu/img/XGI5wxV_YOXZKPoK.jpg" TargetMode="External" /><Relationship Id="rId82" Type="http://schemas.openxmlformats.org/officeDocument/2006/relationships/hyperlink" Target="https://pbs.twimg.com/ext_tw_video_thumb/1160309075818815488/pu/img/XGI5wxV_YOXZKPoK.jpg" TargetMode="External" /><Relationship Id="rId83" Type="http://schemas.openxmlformats.org/officeDocument/2006/relationships/hyperlink" Target="https://pbs.twimg.com/ext_tw_video_thumb/1160309075818815488/pu/img/XGI5wxV_YOXZKPoK.jpg" TargetMode="External" /><Relationship Id="rId84" Type="http://schemas.openxmlformats.org/officeDocument/2006/relationships/hyperlink" Target="http://pbs.twimg.com/profile_images/1155546260025167872/ENBZuN8j_normal.jpg" TargetMode="External" /><Relationship Id="rId85" Type="http://schemas.openxmlformats.org/officeDocument/2006/relationships/hyperlink" Target="https://pbs.twimg.com/ext_tw_video_thumb/1160309075818815488/pu/img/XGI5wxV_YOXZKPoK.jpg" TargetMode="External" /><Relationship Id="rId86" Type="http://schemas.openxmlformats.org/officeDocument/2006/relationships/hyperlink" Target="https://pbs.twimg.com/ext_tw_video_thumb/1160309075818815488/pu/img/XGI5wxV_YOXZKPoK.jpg" TargetMode="External" /><Relationship Id="rId87" Type="http://schemas.openxmlformats.org/officeDocument/2006/relationships/hyperlink" Target="https://pbs.twimg.com/ext_tw_video_thumb/1160309075818815488/pu/img/XGI5wxV_YOXZKPoK.jpg" TargetMode="External" /><Relationship Id="rId88" Type="http://schemas.openxmlformats.org/officeDocument/2006/relationships/hyperlink" Target="https://pbs.twimg.com/ext_tw_video_thumb/1160309075818815488/pu/img/XGI5wxV_YOXZKPoK.jpg" TargetMode="External" /><Relationship Id="rId89" Type="http://schemas.openxmlformats.org/officeDocument/2006/relationships/hyperlink" Target="https://pbs.twimg.com/ext_tw_video_thumb/1160309075818815488/pu/img/XGI5wxV_YOXZKPoK.jpg" TargetMode="External" /><Relationship Id="rId90" Type="http://schemas.openxmlformats.org/officeDocument/2006/relationships/hyperlink" Target="https://pbs.twimg.com/ext_tw_video_thumb/1160309075818815488/pu/img/XGI5wxV_YOXZKPoK.jpg" TargetMode="External" /><Relationship Id="rId91" Type="http://schemas.openxmlformats.org/officeDocument/2006/relationships/hyperlink" Target="http://pbs.twimg.com/profile_images/528361854846779392/4ohHzXer_normal.jpeg" TargetMode="External" /><Relationship Id="rId92" Type="http://schemas.openxmlformats.org/officeDocument/2006/relationships/hyperlink" Target="https://pbs.twimg.com/ext_tw_video_thumb/1160309075818815488/pu/img/XGI5wxV_YOXZKPoK.jpg" TargetMode="External" /><Relationship Id="rId93" Type="http://schemas.openxmlformats.org/officeDocument/2006/relationships/hyperlink" Target="https://pbs.twimg.com/ext_tw_video_thumb/1160309075818815488/pu/img/XGI5wxV_YOXZKPoK.jpg" TargetMode="External" /><Relationship Id="rId94" Type="http://schemas.openxmlformats.org/officeDocument/2006/relationships/hyperlink" Target="https://pbs.twimg.com/ext_tw_video_thumb/1160309075818815488/pu/img/XGI5wxV_YOXZKPoK.jpg" TargetMode="External" /><Relationship Id="rId95" Type="http://schemas.openxmlformats.org/officeDocument/2006/relationships/hyperlink" Target="https://pbs.twimg.com/ext_tw_video_thumb/1160309075818815488/pu/img/XGI5wxV_YOXZKPoK.jpg" TargetMode="External" /><Relationship Id="rId96" Type="http://schemas.openxmlformats.org/officeDocument/2006/relationships/hyperlink" Target="https://pbs.twimg.com/ext_tw_video_thumb/1160309075818815488/pu/img/XGI5wxV_YOXZKPoK.jpg" TargetMode="External" /><Relationship Id="rId97" Type="http://schemas.openxmlformats.org/officeDocument/2006/relationships/hyperlink" Target="http://pbs.twimg.com/profile_images/801980349626449921/dctHxhsP_normal.jpg" TargetMode="External" /><Relationship Id="rId98" Type="http://schemas.openxmlformats.org/officeDocument/2006/relationships/hyperlink" Target="https://pbs.twimg.com/ext_tw_video_thumb/1160309075818815488/pu/img/XGI5wxV_YOXZKPoK.jpg" TargetMode="External" /><Relationship Id="rId99" Type="http://schemas.openxmlformats.org/officeDocument/2006/relationships/hyperlink" Target="https://pbs.twimg.com/ext_tw_video_thumb/1160309075818815488/pu/img/XGI5wxV_YOXZKPoK.jpg" TargetMode="External" /><Relationship Id="rId100" Type="http://schemas.openxmlformats.org/officeDocument/2006/relationships/hyperlink" Target="https://twitter.com/#!/cenk2552/status/1156677967155777538" TargetMode="External" /><Relationship Id="rId101" Type="http://schemas.openxmlformats.org/officeDocument/2006/relationships/hyperlink" Target="https://twitter.com/#!/patbahn/status/1157349563994390528" TargetMode="External" /><Relationship Id="rId102" Type="http://schemas.openxmlformats.org/officeDocument/2006/relationships/hyperlink" Target="https://twitter.com/#!/ivotekindness/status/1157496989195616256" TargetMode="External" /><Relationship Id="rId103" Type="http://schemas.openxmlformats.org/officeDocument/2006/relationships/hyperlink" Target="https://twitter.com/#!/ivotekindness/status/1157500689196756998" TargetMode="External" /><Relationship Id="rId104" Type="http://schemas.openxmlformats.org/officeDocument/2006/relationships/hyperlink" Target="https://twitter.com/#!/ivotekindness/status/1157512567314665473" TargetMode="External" /><Relationship Id="rId105" Type="http://schemas.openxmlformats.org/officeDocument/2006/relationships/hyperlink" Target="https://twitter.com/#!/ivotekindness/status/1157730211238223879" TargetMode="External" /><Relationship Id="rId106" Type="http://schemas.openxmlformats.org/officeDocument/2006/relationships/hyperlink" Target="https://twitter.com/#!/ivotekindness/status/1157730286643372032" TargetMode="External" /><Relationship Id="rId107" Type="http://schemas.openxmlformats.org/officeDocument/2006/relationships/hyperlink" Target="https://twitter.com/#!/ivotekindness/status/1157730224253132801" TargetMode="External" /><Relationship Id="rId108" Type="http://schemas.openxmlformats.org/officeDocument/2006/relationships/hyperlink" Target="https://twitter.com/#!/ad_gerhard/status/1157873457268482048" TargetMode="External" /><Relationship Id="rId109" Type="http://schemas.openxmlformats.org/officeDocument/2006/relationships/hyperlink" Target="https://twitter.com/#!/wunderflugcom/status/1157897452432875521" TargetMode="External" /><Relationship Id="rId110" Type="http://schemas.openxmlformats.org/officeDocument/2006/relationships/hyperlink" Target="https://twitter.com/#!/planespotiscool/status/1157898126365220865" TargetMode="External" /><Relationship Id="rId111" Type="http://schemas.openxmlformats.org/officeDocument/2006/relationships/hyperlink" Target="https://twitter.com/#!/dds0201/status/1157909472045649920" TargetMode="External" /><Relationship Id="rId112" Type="http://schemas.openxmlformats.org/officeDocument/2006/relationships/hyperlink" Target="https://twitter.com/#!/supra_fox/status/1158108193274380288" TargetMode="External" /><Relationship Id="rId113" Type="http://schemas.openxmlformats.org/officeDocument/2006/relationships/hyperlink" Target="https://twitter.com/#!/aidualac/status/1158472719903678464" TargetMode="External" /><Relationship Id="rId114" Type="http://schemas.openxmlformats.org/officeDocument/2006/relationships/hyperlink" Target="https://twitter.com/#!/queijolimiano/status/1158474683450347521" TargetMode="External" /><Relationship Id="rId115" Type="http://schemas.openxmlformats.org/officeDocument/2006/relationships/hyperlink" Target="https://twitter.com/#!/jhal9000/status/1158506271902851072" TargetMode="External" /><Relationship Id="rId116" Type="http://schemas.openxmlformats.org/officeDocument/2006/relationships/hyperlink" Target="https://twitter.com/#!/radisson52/status/1158555836400250880" TargetMode="External" /><Relationship Id="rId117" Type="http://schemas.openxmlformats.org/officeDocument/2006/relationships/hyperlink" Target="https://twitter.com/#!/bradyzoo/status/1158899386899939329" TargetMode="External" /><Relationship Id="rId118" Type="http://schemas.openxmlformats.org/officeDocument/2006/relationships/hyperlink" Target="https://twitter.com/#!/djsnm/status/1158913599584104448" TargetMode="External" /><Relationship Id="rId119" Type="http://schemas.openxmlformats.org/officeDocument/2006/relationships/hyperlink" Target="https://twitter.com/#!/djsnm/status/1158916686432489472" TargetMode="External" /><Relationship Id="rId120" Type="http://schemas.openxmlformats.org/officeDocument/2006/relationships/hyperlink" Target="https://twitter.com/#!/remrocketeer/status/1158919522197356545" TargetMode="External" /><Relationship Id="rId121" Type="http://schemas.openxmlformats.org/officeDocument/2006/relationships/hyperlink" Target="https://twitter.com/#!/mshnlp/status/1159086035164438528" TargetMode="External" /><Relationship Id="rId122" Type="http://schemas.openxmlformats.org/officeDocument/2006/relationships/hyperlink" Target="https://twitter.com/#!/garethswan/status/1155961407961063427" TargetMode="External" /><Relationship Id="rId123" Type="http://schemas.openxmlformats.org/officeDocument/2006/relationships/hyperlink" Target="https://twitter.com/#!/planetags/status/1159106573672898560" TargetMode="External" /><Relationship Id="rId124" Type="http://schemas.openxmlformats.org/officeDocument/2006/relationships/hyperlink" Target="https://twitter.com/#!/abcsohio/status/1159217950999662592" TargetMode="External" /><Relationship Id="rId125" Type="http://schemas.openxmlformats.org/officeDocument/2006/relationships/hyperlink" Target="https://twitter.com/#!/spotgabbiani/status/1159249924728528897" TargetMode="External" /><Relationship Id="rId126" Type="http://schemas.openxmlformats.org/officeDocument/2006/relationships/hyperlink" Target="https://twitter.com/#!/premkudva/status/1159339763037380608" TargetMode="External" /><Relationship Id="rId127" Type="http://schemas.openxmlformats.org/officeDocument/2006/relationships/hyperlink" Target="https://twitter.com/#!/life4winnlose/status/1159405506512982016" TargetMode="External" /><Relationship Id="rId128" Type="http://schemas.openxmlformats.org/officeDocument/2006/relationships/hyperlink" Target="https://twitter.com/#!/jeffoppw/status/1159883001179856896" TargetMode="External" /><Relationship Id="rId129" Type="http://schemas.openxmlformats.org/officeDocument/2006/relationships/hyperlink" Target="https://twitter.com/#!/voahausa/status/1118527212284796929" TargetMode="External" /><Relationship Id="rId130" Type="http://schemas.openxmlformats.org/officeDocument/2006/relationships/hyperlink" Target="https://twitter.com/#!/yahayadogondaj/status/1160309059435814913" TargetMode="External" /><Relationship Id="rId131" Type="http://schemas.openxmlformats.org/officeDocument/2006/relationships/hyperlink" Target="https://twitter.com/#!/chiefofwolves/status/1160310586091147264" TargetMode="External" /><Relationship Id="rId132" Type="http://schemas.openxmlformats.org/officeDocument/2006/relationships/hyperlink" Target="https://twitter.com/#!/anatolleo1/status/1160311098756816896" TargetMode="External" /><Relationship Id="rId133" Type="http://schemas.openxmlformats.org/officeDocument/2006/relationships/hyperlink" Target="https://twitter.com/#!/biomedicaldude/status/1160311252280729601" TargetMode="External" /><Relationship Id="rId134" Type="http://schemas.openxmlformats.org/officeDocument/2006/relationships/hyperlink" Target="https://twitter.com/#!/hakanuzuner/status/1160312042278084610" TargetMode="External" /><Relationship Id="rId135" Type="http://schemas.openxmlformats.org/officeDocument/2006/relationships/hyperlink" Target="https://twitter.com/#!/newsneus/status/1160312583855005696" TargetMode="External" /><Relationship Id="rId136" Type="http://schemas.openxmlformats.org/officeDocument/2006/relationships/hyperlink" Target="https://twitter.com/#!/engrsawand/status/1160313782972952577" TargetMode="External" /><Relationship Id="rId137" Type="http://schemas.openxmlformats.org/officeDocument/2006/relationships/hyperlink" Target="https://twitter.com/#!/tozesilva/status/1160316388952727554" TargetMode="External" /><Relationship Id="rId138" Type="http://schemas.openxmlformats.org/officeDocument/2006/relationships/hyperlink" Target="https://twitter.com/#!/margare98757282/status/1160318923583184896" TargetMode="External" /><Relationship Id="rId139" Type="http://schemas.openxmlformats.org/officeDocument/2006/relationships/hyperlink" Target="https://twitter.com/#!/negro475/status/1160319224813895681" TargetMode="External" /><Relationship Id="rId140" Type="http://schemas.openxmlformats.org/officeDocument/2006/relationships/hyperlink" Target="https://twitter.com/#!/lukevogel26/status/1160329659097198597" TargetMode="External" /><Relationship Id="rId141" Type="http://schemas.openxmlformats.org/officeDocument/2006/relationships/hyperlink" Target="https://twitter.com/#!/dralwingeorge/status/1160333953112428544" TargetMode="External" /><Relationship Id="rId142" Type="http://schemas.openxmlformats.org/officeDocument/2006/relationships/hyperlink" Target="https://twitter.com/#!/serg_141/status/1160337233116721152" TargetMode="External" /><Relationship Id="rId143" Type="http://schemas.openxmlformats.org/officeDocument/2006/relationships/hyperlink" Target="https://twitter.com/#!/worldnewsrelay/status/1160359001856466945" TargetMode="External" /><Relationship Id="rId144" Type="http://schemas.openxmlformats.org/officeDocument/2006/relationships/hyperlink" Target="https://twitter.com/#!/mirovira75/status/1160378762250334208" TargetMode="External" /><Relationship Id="rId145" Type="http://schemas.openxmlformats.org/officeDocument/2006/relationships/hyperlink" Target="https://twitter.com/#!/nyemplungdikali/status/1160386910604279808" TargetMode="External" /><Relationship Id="rId146" Type="http://schemas.openxmlformats.org/officeDocument/2006/relationships/hyperlink" Target="https://twitter.com/#!/mekahajdarevic/status/1160411237248917504" TargetMode="External" /><Relationship Id="rId147" Type="http://schemas.openxmlformats.org/officeDocument/2006/relationships/hyperlink" Target="https://twitter.com/#!/wyhtang/status/1160445512111337472" TargetMode="External" /><Relationship Id="rId148" Type="http://schemas.openxmlformats.org/officeDocument/2006/relationships/hyperlink" Target="https://twitter.com/#!/publicaccesspod/status/1160446488029343748" TargetMode="External" /><Relationship Id="rId149" Type="http://schemas.openxmlformats.org/officeDocument/2006/relationships/hyperlink" Target="https://twitter.com/#!/ldziewiecki/status/1160446664802557953" TargetMode="External" /><Relationship Id="rId150" Type="http://schemas.openxmlformats.org/officeDocument/2006/relationships/hyperlink" Target="https://twitter.com/#!/solfluori/status/1160513409475055616" TargetMode="External" /><Relationship Id="rId151" Type="http://schemas.openxmlformats.org/officeDocument/2006/relationships/hyperlink" Target="https://twitter.com/#!/mikeargi/status/1160553413014425600" TargetMode="External" /><Relationship Id="rId152" Type="http://schemas.openxmlformats.org/officeDocument/2006/relationships/hyperlink" Target="https://twitter.com/#!/anamjemwak/status/1160577629122105344" TargetMode="External" /><Relationship Id="rId153" Type="http://schemas.openxmlformats.org/officeDocument/2006/relationships/hyperlink" Target="https://twitter.com/#!/andy95886838/status/1160606229074534403" TargetMode="External" /><Relationship Id="rId154" Type="http://schemas.openxmlformats.org/officeDocument/2006/relationships/hyperlink" Target="https://twitter.com/#!/prashan05624710/status/1160610611627040769" TargetMode="External" /><Relationship Id="rId155" Type="http://schemas.openxmlformats.org/officeDocument/2006/relationships/hyperlink" Target="https://twitter.com/#!/karneison1/status/1160643136332402688" TargetMode="External" /><Relationship Id="rId156" Type="http://schemas.openxmlformats.org/officeDocument/2006/relationships/hyperlink" Target="https://twitter.com/#!/pubaldi24/status/1160711125534695424" TargetMode="External" /><Relationship Id="rId157" Type="http://schemas.openxmlformats.org/officeDocument/2006/relationships/hyperlink" Target="https://twitter.com/#!/dariosailor86/status/1160904928241639426" TargetMode="External" /><Relationship Id="rId158" Type="http://schemas.openxmlformats.org/officeDocument/2006/relationships/hyperlink" Target="https://twitter.com/#!/zauvtest/status/1161010098346573830" TargetMode="External" /><Relationship Id="rId159" Type="http://schemas.openxmlformats.org/officeDocument/2006/relationships/hyperlink" Target="https://twitter.com/#!/intengineering/status/1160310033214783488" TargetMode="External" /><Relationship Id="rId160" Type="http://schemas.openxmlformats.org/officeDocument/2006/relationships/hyperlink" Target="https://twitter.com/#!/wboricua98/status/1161016246671937536" TargetMode="External" /><Relationship Id="rId161" Type="http://schemas.openxmlformats.org/officeDocument/2006/relationships/hyperlink" Target="https://api.twitter.com/1.1/geo/id/ab2f2fac83aa388d.json" TargetMode="External" /><Relationship Id="rId162" Type="http://schemas.openxmlformats.org/officeDocument/2006/relationships/hyperlink" Target="https://api.twitter.com/1.1/geo/id/ab2f2fac83aa388d.json" TargetMode="External" /><Relationship Id="rId163" Type="http://schemas.openxmlformats.org/officeDocument/2006/relationships/hyperlink" Target="https://api.twitter.com/1.1/geo/id/01931c017c8730a9.json" TargetMode="External" /><Relationship Id="rId164" Type="http://schemas.openxmlformats.org/officeDocument/2006/relationships/comments" Target="../comments13.xml" /><Relationship Id="rId165" Type="http://schemas.openxmlformats.org/officeDocument/2006/relationships/vmlDrawing" Target="../drawings/vmlDrawing6.vml" /><Relationship Id="rId166" Type="http://schemas.openxmlformats.org/officeDocument/2006/relationships/table" Target="../tables/table23.xml" /><Relationship Id="rId16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LQ1gdhHHZp" TargetMode="External" /><Relationship Id="rId2" Type="http://schemas.openxmlformats.org/officeDocument/2006/relationships/hyperlink" Target="http://t.co/PRW2KXqiWH" TargetMode="External" /><Relationship Id="rId3" Type="http://schemas.openxmlformats.org/officeDocument/2006/relationships/hyperlink" Target="http://www.parabolicarc.com/" TargetMode="External" /><Relationship Id="rId4" Type="http://schemas.openxmlformats.org/officeDocument/2006/relationships/hyperlink" Target="https://t.co/xYPulc9OdU" TargetMode="External" /><Relationship Id="rId5" Type="http://schemas.openxmlformats.org/officeDocument/2006/relationships/hyperlink" Target="http://t.co/pWM2y98gTu" TargetMode="External" /><Relationship Id="rId6" Type="http://schemas.openxmlformats.org/officeDocument/2006/relationships/hyperlink" Target="https://t.co/V4RkZkfWyy" TargetMode="External" /><Relationship Id="rId7" Type="http://schemas.openxmlformats.org/officeDocument/2006/relationships/hyperlink" Target="http://stratolaunch.com/" TargetMode="External" /><Relationship Id="rId8" Type="http://schemas.openxmlformats.org/officeDocument/2006/relationships/hyperlink" Target="https://t.co/l11jZ9nrvr" TargetMode="External" /><Relationship Id="rId9" Type="http://schemas.openxmlformats.org/officeDocument/2006/relationships/hyperlink" Target="http://www.rocketlabusa.com/" TargetMode="External" /><Relationship Id="rId10" Type="http://schemas.openxmlformats.org/officeDocument/2006/relationships/hyperlink" Target="http://youtube.com/everydayastronaut" TargetMode="External" /><Relationship Id="rId11" Type="http://schemas.openxmlformats.org/officeDocument/2006/relationships/hyperlink" Target="http://t.co/aj9wVHJPFP" TargetMode="External" /><Relationship Id="rId12" Type="http://schemas.openxmlformats.org/officeDocument/2006/relationships/hyperlink" Target="https://t.co/Rr1hwGje0G" TargetMode="External" /><Relationship Id="rId13" Type="http://schemas.openxmlformats.org/officeDocument/2006/relationships/hyperlink" Target="http://t.co/pCSOrGJyp8" TargetMode="External" /><Relationship Id="rId14" Type="http://schemas.openxmlformats.org/officeDocument/2006/relationships/hyperlink" Target="https://t.co/AB20PIALhd" TargetMode="External" /><Relationship Id="rId15" Type="http://schemas.openxmlformats.org/officeDocument/2006/relationships/hyperlink" Target="https://t.co/HrsQHKESkQ" TargetMode="External" /><Relationship Id="rId16" Type="http://schemas.openxmlformats.org/officeDocument/2006/relationships/hyperlink" Target="https://t.co/5p7T8YmtuC" TargetMode="External" /><Relationship Id="rId17" Type="http://schemas.openxmlformats.org/officeDocument/2006/relationships/hyperlink" Target="https://t.co/DhG36avhv6" TargetMode="External" /><Relationship Id="rId18" Type="http://schemas.openxmlformats.org/officeDocument/2006/relationships/hyperlink" Target="https://spaceflighthistory.blogspot.com/" TargetMode="External" /><Relationship Id="rId19" Type="http://schemas.openxmlformats.org/officeDocument/2006/relationships/hyperlink" Target="https://t.co/Ui7ym0ydBz" TargetMode="External" /><Relationship Id="rId20" Type="http://schemas.openxmlformats.org/officeDocument/2006/relationships/hyperlink" Target="http://hakkiocal.wordpress.com/" TargetMode="External" /><Relationship Id="rId21" Type="http://schemas.openxmlformats.org/officeDocument/2006/relationships/hyperlink" Target="http://t.co/4b5oiGTvY3" TargetMode="External" /><Relationship Id="rId22" Type="http://schemas.openxmlformats.org/officeDocument/2006/relationships/hyperlink" Target="https://t.co/m4GYzI3lqu" TargetMode="External" /><Relationship Id="rId23" Type="http://schemas.openxmlformats.org/officeDocument/2006/relationships/hyperlink" Target="https://t.co/4WBuK7ZeMD" TargetMode="External" /><Relationship Id="rId24" Type="http://schemas.openxmlformats.org/officeDocument/2006/relationships/hyperlink" Target="https://t.co/VKDHkxLjz4" TargetMode="External" /><Relationship Id="rId25" Type="http://schemas.openxmlformats.org/officeDocument/2006/relationships/hyperlink" Target="https://www.youtube.com/channel/UCp9GWYL9nztXO2cykqoRCFA" TargetMode="External" /><Relationship Id="rId26" Type="http://schemas.openxmlformats.org/officeDocument/2006/relationships/hyperlink" Target="http://t.co/kX9xIC03F1" TargetMode="External" /><Relationship Id="rId27" Type="http://schemas.openxmlformats.org/officeDocument/2006/relationships/hyperlink" Target="http://t.co/egl5rfrKLP" TargetMode="External" /><Relationship Id="rId28" Type="http://schemas.openxmlformats.org/officeDocument/2006/relationships/hyperlink" Target="http://t.co/xLVxsFbXVH" TargetMode="External" /><Relationship Id="rId29" Type="http://schemas.openxmlformats.org/officeDocument/2006/relationships/hyperlink" Target="https://t.co/990q7Opv1s" TargetMode="External" /><Relationship Id="rId30" Type="http://schemas.openxmlformats.org/officeDocument/2006/relationships/hyperlink" Target="https://www.interestingengineering.com/" TargetMode="External" /><Relationship Id="rId31" Type="http://schemas.openxmlformats.org/officeDocument/2006/relationships/hyperlink" Target="http://www.biomedicaldude.org/" TargetMode="External" /><Relationship Id="rId32" Type="http://schemas.openxmlformats.org/officeDocument/2006/relationships/hyperlink" Target="https://t.co/Z8pOYdEeN5" TargetMode="External" /><Relationship Id="rId33" Type="http://schemas.openxmlformats.org/officeDocument/2006/relationships/hyperlink" Target="http://transformationsociety.net/transforming-organizations-how-and-why/" TargetMode="External" /><Relationship Id="rId34" Type="http://schemas.openxmlformats.org/officeDocument/2006/relationships/hyperlink" Target="https://t.co/egNLtPF0bb" TargetMode="External" /><Relationship Id="rId35" Type="http://schemas.openxmlformats.org/officeDocument/2006/relationships/hyperlink" Target="https://t.co/bYuzvbKqRx" TargetMode="External" /><Relationship Id="rId36" Type="http://schemas.openxmlformats.org/officeDocument/2006/relationships/hyperlink" Target="https://designbureau141.hatenablog.com/" TargetMode="External" /><Relationship Id="rId37" Type="http://schemas.openxmlformats.org/officeDocument/2006/relationships/hyperlink" Target="https://t.co/c3EbVkHMTb" TargetMode="External" /><Relationship Id="rId38" Type="http://schemas.openxmlformats.org/officeDocument/2006/relationships/hyperlink" Target="https://t.co/qRYphH8Clf" TargetMode="External" /><Relationship Id="rId39" Type="http://schemas.openxmlformats.org/officeDocument/2006/relationships/hyperlink" Target="https://soundcloud.com/publicaccessamerica" TargetMode="External" /><Relationship Id="rId40" Type="http://schemas.openxmlformats.org/officeDocument/2006/relationships/hyperlink" Target="http://www.facebook.com/solfluor" TargetMode="External" /><Relationship Id="rId41" Type="http://schemas.openxmlformats.org/officeDocument/2006/relationships/hyperlink" Target="https://pbs.twimg.com/profile_banners/63298865/1357649609" TargetMode="External" /><Relationship Id="rId42" Type="http://schemas.openxmlformats.org/officeDocument/2006/relationships/hyperlink" Target="https://pbs.twimg.com/profile_banners/932670591689199616/1512353121" TargetMode="External" /><Relationship Id="rId43" Type="http://schemas.openxmlformats.org/officeDocument/2006/relationships/hyperlink" Target="https://pbs.twimg.com/profile_banners/8161232/1528276974" TargetMode="External" /><Relationship Id="rId44" Type="http://schemas.openxmlformats.org/officeDocument/2006/relationships/hyperlink" Target="https://pbs.twimg.com/profile_banners/15506669/1448361938" TargetMode="External" /><Relationship Id="rId45" Type="http://schemas.openxmlformats.org/officeDocument/2006/relationships/hyperlink" Target="https://pbs.twimg.com/profile_banners/44196397/1556675519" TargetMode="External" /><Relationship Id="rId46" Type="http://schemas.openxmlformats.org/officeDocument/2006/relationships/hyperlink" Target="https://pbs.twimg.com/profile_banners/216881337/1508431224" TargetMode="External" /><Relationship Id="rId47" Type="http://schemas.openxmlformats.org/officeDocument/2006/relationships/hyperlink" Target="https://pbs.twimg.com/profile_banners/275795914/1516752297" TargetMode="External" /><Relationship Id="rId48" Type="http://schemas.openxmlformats.org/officeDocument/2006/relationships/hyperlink" Target="https://pbs.twimg.com/profile_banners/976574172468936704/1521669063" TargetMode="External" /><Relationship Id="rId49" Type="http://schemas.openxmlformats.org/officeDocument/2006/relationships/hyperlink" Target="https://pbs.twimg.com/profile_banners/91145174/1523853603" TargetMode="External" /><Relationship Id="rId50" Type="http://schemas.openxmlformats.org/officeDocument/2006/relationships/hyperlink" Target="https://pbs.twimg.com/profile_banners/3167257102/1547140362" TargetMode="External" /><Relationship Id="rId51" Type="http://schemas.openxmlformats.org/officeDocument/2006/relationships/hyperlink" Target="https://pbs.twimg.com/profile_banners/3697976237/1515013855" TargetMode="External" /><Relationship Id="rId52" Type="http://schemas.openxmlformats.org/officeDocument/2006/relationships/hyperlink" Target="https://pbs.twimg.com/profile_banners/875637231112683522/1497608954" TargetMode="External" /><Relationship Id="rId53" Type="http://schemas.openxmlformats.org/officeDocument/2006/relationships/hyperlink" Target="https://pbs.twimg.com/profile_banners/2888130536/1509069933" TargetMode="External" /><Relationship Id="rId54" Type="http://schemas.openxmlformats.org/officeDocument/2006/relationships/hyperlink" Target="https://pbs.twimg.com/profile_banners/800808338560692228/1563546074" TargetMode="External" /><Relationship Id="rId55" Type="http://schemas.openxmlformats.org/officeDocument/2006/relationships/hyperlink" Target="https://pbs.twimg.com/profile_banners/4537931067/1514944435" TargetMode="External" /><Relationship Id="rId56" Type="http://schemas.openxmlformats.org/officeDocument/2006/relationships/hyperlink" Target="https://pbs.twimg.com/profile_banners/1137792114/1565308621" TargetMode="External" /><Relationship Id="rId57" Type="http://schemas.openxmlformats.org/officeDocument/2006/relationships/hyperlink" Target="https://pbs.twimg.com/profile_banners/2243144856/1564004553" TargetMode="External" /><Relationship Id="rId58" Type="http://schemas.openxmlformats.org/officeDocument/2006/relationships/hyperlink" Target="https://pbs.twimg.com/profile_banners/706663514845401088/1563569915" TargetMode="External" /><Relationship Id="rId59" Type="http://schemas.openxmlformats.org/officeDocument/2006/relationships/hyperlink" Target="https://pbs.twimg.com/profile_banners/568253024/1444676285" TargetMode="External" /><Relationship Id="rId60" Type="http://schemas.openxmlformats.org/officeDocument/2006/relationships/hyperlink" Target="https://pbs.twimg.com/profile_banners/4717113855/1503329331" TargetMode="External" /><Relationship Id="rId61" Type="http://schemas.openxmlformats.org/officeDocument/2006/relationships/hyperlink" Target="https://pbs.twimg.com/profile_banners/92356429/1468437650" TargetMode="External" /><Relationship Id="rId62" Type="http://schemas.openxmlformats.org/officeDocument/2006/relationships/hyperlink" Target="https://pbs.twimg.com/profile_banners/15726728/1347992964" TargetMode="External" /><Relationship Id="rId63" Type="http://schemas.openxmlformats.org/officeDocument/2006/relationships/hyperlink" Target="https://pbs.twimg.com/profile_banners/1076830716711895040/1555643300" TargetMode="External" /><Relationship Id="rId64" Type="http://schemas.openxmlformats.org/officeDocument/2006/relationships/hyperlink" Target="https://pbs.twimg.com/profile_banners/3282975180/1564710840" TargetMode="External" /><Relationship Id="rId65" Type="http://schemas.openxmlformats.org/officeDocument/2006/relationships/hyperlink" Target="https://pbs.twimg.com/profile_banners/919108723/1515760152" TargetMode="External" /><Relationship Id="rId66" Type="http://schemas.openxmlformats.org/officeDocument/2006/relationships/hyperlink" Target="https://pbs.twimg.com/profile_banners/19149088/1431444171" TargetMode="External" /><Relationship Id="rId67" Type="http://schemas.openxmlformats.org/officeDocument/2006/relationships/hyperlink" Target="https://pbs.twimg.com/profile_banners/28568859/1434393929" TargetMode="External" /><Relationship Id="rId68" Type="http://schemas.openxmlformats.org/officeDocument/2006/relationships/hyperlink" Target="https://pbs.twimg.com/profile_banners/1104115581903622145/1555690955" TargetMode="External" /><Relationship Id="rId69" Type="http://schemas.openxmlformats.org/officeDocument/2006/relationships/hyperlink" Target="https://pbs.twimg.com/profile_banners/4767786743/1495736413" TargetMode="External" /><Relationship Id="rId70" Type="http://schemas.openxmlformats.org/officeDocument/2006/relationships/hyperlink" Target="https://pbs.twimg.com/profile_banners/87556135/1489034611" TargetMode="External" /><Relationship Id="rId71" Type="http://schemas.openxmlformats.org/officeDocument/2006/relationships/hyperlink" Target="https://pbs.twimg.com/profile_banners/941773589665206272/1532383276" TargetMode="External" /><Relationship Id="rId72" Type="http://schemas.openxmlformats.org/officeDocument/2006/relationships/hyperlink" Target="https://pbs.twimg.com/profile_banners/2511724760/1517756183" TargetMode="External" /><Relationship Id="rId73" Type="http://schemas.openxmlformats.org/officeDocument/2006/relationships/hyperlink" Target="https://pbs.twimg.com/profile_banners/1145243060248297473/1565495117" TargetMode="External" /><Relationship Id="rId74" Type="http://schemas.openxmlformats.org/officeDocument/2006/relationships/hyperlink" Target="https://pbs.twimg.com/profile_banners/1159825229860024322/1565361409" TargetMode="External" /><Relationship Id="rId75" Type="http://schemas.openxmlformats.org/officeDocument/2006/relationships/hyperlink" Target="https://pbs.twimg.com/profile_banners/36782237/1450385321" TargetMode="External" /><Relationship Id="rId76" Type="http://schemas.openxmlformats.org/officeDocument/2006/relationships/hyperlink" Target="https://pbs.twimg.com/profile_banners/26208862/1551181478" TargetMode="External" /><Relationship Id="rId77" Type="http://schemas.openxmlformats.org/officeDocument/2006/relationships/hyperlink" Target="https://pbs.twimg.com/profile_banners/136297538/1537535505" TargetMode="External" /><Relationship Id="rId78" Type="http://schemas.openxmlformats.org/officeDocument/2006/relationships/hyperlink" Target="https://pbs.twimg.com/profile_banners/479426643/1563125397" TargetMode="External" /><Relationship Id="rId79" Type="http://schemas.openxmlformats.org/officeDocument/2006/relationships/hyperlink" Target="https://pbs.twimg.com/profile_banners/126023990/1373841232" TargetMode="External" /><Relationship Id="rId80" Type="http://schemas.openxmlformats.org/officeDocument/2006/relationships/hyperlink" Target="https://pbs.twimg.com/profile_banners/564053183/1491340470" TargetMode="External" /><Relationship Id="rId81" Type="http://schemas.openxmlformats.org/officeDocument/2006/relationships/hyperlink" Target="https://pbs.twimg.com/profile_banners/45284563/1467776692" TargetMode="External" /><Relationship Id="rId82" Type="http://schemas.openxmlformats.org/officeDocument/2006/relationships/hyperlink" Target="https://pbs.twimg.com/profile_banners/65323842/1554317850" TargetMode="External" /><Relationship Id="rId83" Type="http://schemas.openxmlformats.org/officeDocument/2006/relationships/hyperlink" Target="https://pbs.twimg.com/profile_banners/822694122/1464892183" TargetMode="External" /><Relationship Id="rId84" Type="http://schemas.openxmlformats.org/officeDocument/2006/relationships/hyperlink" Target="https://pbs.twimg.com/profile_banners/15239837/1554314401" TargetMode="External" /><Relationship Id="rId85" Type="http://schemas.openxmlformats.org/officeDocument/2006/relationships/hyperlink" Target="https://pbs.twimg.com/profile_banners/827666012/1523605306" TargetMode="External" /><Relationship Id="rId86" Type="http://schemas.openxmlformats.org/officeDocument/2006/relationships/hyperlink" Target="https://pbs.twimg.com/profile_banners/77531463/1536204498" TargetMode="External" /><Relationship Id="rId87" Type="http://schemas.openxmlformats.org/officeDocument/2006/relationships/hyperlink" Target="https://pbs.twimg.com/profile_banners/3467459232/1512753013" TargetMode="External" /><Relationship Id="rId88" Type="http://schemas.openxmlformats.org/officeDocument/2006/relationships/hyperlink" Target="https://pbs.twimg.com/profile_banners/273631657/1536594441" TargetMode="External" /><Relationship Id="rId89" Type="http://schemas.openxmlformats.org/officeDocument/2006/relationships/hyperlink" Target="https://pbs.twimg.com/profile_banners/100909767/1562915467" TargetMode="External" /><Relationship Id="rId90" Type="http://schemas.openxmlformats.org/officeDocument/2006/relationships/hyperlink" Target="https://pbs.twimg.com/profile_banners/3425367297/1520082733" TargetMode="External" /><Relationship Id="rId91" Type="http://schemas.openxmlformats.org/officeDocument/2006/relationships/hyperlink" Target="https://pbs.twimg.com/profile_banners/39635084/1536174545" TargetMode="External" /><Relationship Id="rId92" Type="http://schemas.openxmlformats.org/officeDocument/2006/relationships/hyperlink" Target="https://pbs.twimg.com/profile_banners/1113005772336697344/1558353621" TargetMode="External" /><Relationship Id="rId93" Type="http://schemas.openxmlformats.org/officeDocument/2006/relationships/hyperlink" Target="https://pbs.twimg.com/profile_banners/952606762145845248/1515961104" TargetMode="External" /><Relationship Id="rId94" Type="http://schemas.openxmlformats.org/officeDocument/2006/relationships/hyperlink" Target="https://pbs.twimg.com/profile_banners/339534214/1557608061" TargetMode="External" /><Relationship Id="rId95" Type="http://schemas.openxmlformats.org/officeDocument/2006/relationships/hyperlink" Target="https://pbs.twimg.com/profile_banners/967789195/1402526121" TargetMode="External" /><Relationship Id="rId96" Type="http://schemas.openxmlformats.org/officeDocument/2006/relationships/hyperlink" Target="https://pbs.twimg.com/profile_banners/1044578984791404544/1561556442" TargetMode="External" /><Relationship Id="rId97" Type="http://schemas.openxmlformats.org/officeDocument/2006/relationships/hyperlink" Target="https://pbs.twimg.com/profile_banners/571917936/1540728257" TargetMode="External" /><Relationship Id="rId98" Type="http://schemas.openxmlformats.org/officeDocument/2006/relationships/hyperlink" Target="https://pbs.twimg.com/profile_banners/114770953/1357943426"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5/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5/bg.png" TargetMode="External" /><Relationship Id="rId123" Type="http://schemas.openxmlformats.org/officeDocument/2006/relationships/hyperlink" Target="http://abs.twimg.com/images/themes/theme2/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6/bg.gif" TargetMode="External" /><Relationship Id="rId126" Type="http://schemas.openxmlformats.org/officeDocument/2006/relationships/hyperlink" Target="http://abs.twimg.com/images/themes/theme17/bg.gif" TargetMode="External" /><Relationship Id="rId127" Type="http://schemas.openxmlformats.org/officeDocument/2006/relationships/hyperlink" Target="http://abs.twimg.com/images/themes/theme10/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4/bg.gif"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6/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9/bg.gif" TargetMode="External" /><Relationship Id="rId141" Type="http://schemas.openxmlformats.org/officeDocument/2006/relationships/hyperlink" Target="http://abs.twimg.com/images/themes/theme13/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6/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pbs.twimg.com/profile_images/431465152957792256/SBjvjzl-_normal.jpeg" TargetMode="External" /><Relationship Id="rId162" Type="http://schemas.openxmlformats.org/officeDocument/2006/relationships/hyperlink" Target="http://pbs.twimg.com/profile_images/1106543611/pat_normal.jpg" TargetMode="External" /><Relationship Id="rId163" Type="http://schemas.openxmlformats.org/officeDocument/2006/relationships/hyperlink" Target="http://pbs.twimg.com/profile_images/378800000602146873/75492271e2d1d83edeb6c0314f84353d_normal.jpeg" TargetMode="External" /><Relationship Id="rId164" Type="http://schemas.openxmlformats.org/officeDocument/2006/relationships/hyperlink" Target="http://pbs.twimg.com/profile_images/937502332606070784/EJizUOcH_normal.jpg" TargetMode="External" /><Relationship Id="rId165" Type="http://schemas.openxmlformats.org/officeDocument/2006/relationships/hyperlink" Target="http://pbs.twimg.com/profile_images/876792863459352577/SBLRu4VV_normal.jpg" TargetMode="External" /><Relationship Id="rId166" Type="http://schemas.openxmlformats.org/officeDocument/2006/relationships/hyperlink" Target="http://pbs.twimg.com/profile_images/669103856106668033/UF3cgUk4_normal.jpg" TargetMode="External" /><Relationship Id="rId167" Type="http://schemas.openxmlformats.org/officeDocument/2006/relationships/hyperlink" Target="http://pbs.twimg.com/profile_images/1158585073404301312/9gwqG3DA_normal.jpg" TargetMode="External" /><Relationship Id="rId168" Type="http://schemas.openxmlformats.org/officeDocument/2006/relationships/hyperlink" Target="http://pbs.twimg.com/profile_images/681152691461042177/_PrgDgFA_normal.jpg" TargetMode="External" /><Relationship Id="rId169" Type="http://schemas.openxmlformats.org/officeDocument/2006/relationships/hyperlink" Target="http://pbs.twimg.com/profile_images/875107792335421440/wmGodq9j_normal.jpg" TargetMode="External" /><Relationship Id="rId170" Type="http://schemas.openxmlformats.org/officeDocument/2006/relationships/hyperlink" Target="http://pbs.twimg.com/profile_images/825173283939168256/pXCNEgWX_normal.jpg" TargetMode="External" /><Relationship Id="rId171" Type="http://schemas.openxmlformats.org/officeDocument/2006/relationships/hyperlink" Target="http://pbs.twimg.com/profile_images/976576412923584512/JyVLFVTW_normal.jpg" TargetMode="External" /><Relationship Id="rId172" Type="http://schemas.openxmlformats.org/officeDocument/2006/relationships/hyperlink" Target="http://pbs.twimg.com/profile_images/988162982835179520/YWs_IwJ3_normal.jpg" TargetMode="External" /><Relationship Id="rId173" Type="http://schemas.openxmlformats.org/officeDocument/2006/relationships/hyperlink" Target="http://pbs.twimg.com/profile_images/1083409183012093952/JkoPwmFX_normal.jpg" TargetMode="External" /><Relationship Id="rId174" Type="http://schemas.openxmlformats.org/officeDocument/2006/relationships/hyperlink" Target="http://pbs.twimg.com/profile_images/909817409263034368/bEJQw_u2_normal.jpg" TargetMode="External" /><Relationship Id="rId175" Type="http://schemas.openxmlformats.org/officeDocument/2006/relationships/hyperlink" Target="http://pbs.twimg.com/profile_images/875665682691764224/ml5CCics_normal.jpg" TargetMode="External" /><Relationship Id="rId176" Type="http://schemas.openxmlformats.org/officeDocument/2006/relationships/hyperlink" Target="http://pbs.twimg.com/profile_images/918772792866119680/RfN74_OQ_normal.jpg" TargetMode="External" /><Relationship Id="rId177" Type="http://schemas.openxmlformats.org/officeDocument/2006/relationships/hyperlink" Target="http://pbs.twimg.com/profile_images/1161271217258749953/PwokT4rs_normal.jpg" TargetMode="External" /><Relationship Id="rId178" Type="http://schemas.openxmlformats.org/officeDocument/2006/relationships/hyperlink" Target="http://pbs.twimg.com/profile_images/1157715114629500930/JFj1mjCo_normal.jpg" TargetMode="External" /><Relationship Id="rId179" Type="http://schemas.openxmlformats.org/officeDocument/2006/relationships/hyperlink" Target="http://pbs.twimg.com/profile_images/1158362330637459463/QNFupelZ_normal.jpg" TargetMode="External" /><Relationship Id="rId180" Type="http://schemas.openxmlformats.org/officeDocument/2006/relationships/hyperlink" Target="http://pbs.twimg.com/profile_images/1057676973722427392/-8iB1iPz_normal.jpg" TargetMode="External" /><Relationship Id="rId181" Type="http://schemas.openxmlformats.org/officeDocument/2006/relationships/hyperlink" Target="http://pbs.twimg.com/profile_images/33735522/tsr-logo-square_normal.gif" TargetMode="External" /><Relationship Id="rId182" Type="http://schemas.openxmlformats.org/officeDocument/2006/relationships/hyperlink" Target="http://pbs.twimg.com/profile_images/1045824800088829953/katbcu2r_normal.jpg" TargetMode="External" /><Relationship Id="rId183" Type="http://schemas.openxmlformats.org/officeDocument/2006/relationships/hyperlink" Target="http://pbs.twimg.com/profile_images/2810790448/b35827447e0a161ff0f7222b882358a2_normal.png" TargetMode="External" /><Relationship Id="rId184" Type="http://schemas.openxmlformats.org/officeDocument/2006/relationships/hyperlink" Target="http://pbs.twimg.com/profile_images/902299852683571201/qCujFKsX_normal.jpg" TargetMode="External" /><Relationship Id="rId185" Type="http://schemas.openxmlformats.org/officeDocument/2006/relationships/hyperlink" Target="http://pbs.twimg.com/profile_images/1680065947/IMG-20111019-00024.jpg_normal.rem"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pbs.twimg.com/profile_images/1283930478/topsy-52_normal.jpg" TargetMode="External" /><Relationship Id="rId188" Type="http://schemas.openxmlformats.org/officeDocument/2006/relationships/hyperlink" Target="http://pbs.twimg.com/profile_images/584065468337623040/eVtOSdRl_normal.jpg" TargetMode="External" /><Relationship Id="rId189" Type="http://schemas.openxmlformats.org/officeDocument/2006/relationships/hyperlink" Target="http://pbs.twimg.com/profile_images/1076830795870990336/6sAOqZY2_normal.jpg" TargetMode="External" /><Relationship Id="rId190" Type="http://schemas.openxmlformats.org/officeDocument/2006/relationships/hyperlink" Target="http://pbs.twimg.com/profile_images/1153128570551537670/ZN_wbE56_normal.png" TargetMode="External" /><Relationship Id="rId191" Type="http://schemas.openxmlformats.org/officeDocument/2006/relationships/hyperlink" Target="http://pbs.twimg.com/profile_images/1002569324035559424/RqBeKoKl_normal.jpg" TargetMode="External" /><Relationship Id="rId192" Type="http://schemas.openxmlformats.org/officeDocument/2006/relationships/hyperlink" Target="http://pbs.twimg.com/profile_images/1153020421144535040/9ULXQHOK_normal.jpg" TargetMode="External" /><Relationship Id="rId193" Type="http://schemas.openxmlformats.org/officeDocument/2006/relationships/hyperlink" Target="http://pbs.twimg.com/profile_images/610517676704833536/PUFdpzsi_normal.jpg" TargetMode="External" /><Relationship Id="rId194" Type="http://schemas.openxmlformats.org/officeDocument/2006/relationships/hyperlink" Target="http://pbs.twimg.com/profile_images/1119273892156252161/1nJoJsJt_normal.png" TargetMode="External" /><Relationship Id="rId195" Type="http://schemas.openxmlformats.org/officeDocument/2006/relationships/hyperlink" Target="http://pbs.twimg.com/profile_images/961268538823532545/YE4uqTHn_normal.jpg" TargetMode="External" /><Relationship Id="rId196" Type="http://schemas.openxmlformats.org/officeDocument/2006/relationships/hyperlink" Target="http://pbs.twimg.com/profile_images/839697930156036097/rb8K8zj3_normal.jpg" TargetMode="External" /><Relationship Id="rId197" Type="http://schemas.openxmlformats.org/officeDocument/2006/relationships/hyperlink" Target="http://pbs.twimg.com/profile_images/1021522415233495040/URd2Vv8b_normal.jpg" TargetMode="External" /><Relationship Id="rId198" Type="http://schemas.openxmlformats.org/officeDocument/2006/relationships/hyperlink" Target="http://pbs.twimg.com/profile_images/469002662252277760/PHqDgBYy_normal.jpeg" TargetMode="External" /><Relationship Id="rId199" Type="http://schemas.openxmlformats.org/officeDocument/2006/relationships/hyperlink" Target="http://pbs.twimg.com/profile_images/1158726675200380929/Vt1mW-if_normal.jpg" TargetMode="External" /><Relationship Id="rId200" Type="http://schemas.openxmlformats.org/officeDocument/2006/relationships/hyperlink" Target="http://pbs.twimg.com/profile_images/1159835924227772424/vvHCUeo4_normal.jpg" TargetMode="External" /><Relationship Id="rId201" Type="http://schemas.openxmlformats.org/officeDocument/2006/relationships/hyperlink" Target="http://pbs.twimg.com/profile_images/2365515285/9re7kx4xmc0eu9ppmado_normal.png" TargetMode="External" /><Relationship Id="rId202" Type="http://schemas.openxmlformats.org/officeDocument/2006/relationships/hyperlink" Target="http://pbs.twimg.com/profile_images/1148172519326846976/u758lQMJ_normal.png" TargetMode="External" /><Relationship Id="rId203" Type="http://schemas.openxmlformats.org/officeDocument/2006/relationships/hyperlink" Target="http://pbs.twimg.com/profile_images/518163803846868992/zXg15IYv_normal.jpeg" TargetMode="External" /><Relationship Id="rId204" Type="http://schemas.openxmlformats.org/officeDocument/2006/relationships/hyperlink" Target="http://pbs.twimg.com/profile_images/1150460151297708032/5Q8pG1uD_normal.jpg" TargetMode="External" /><Relationship Id="rId205" Type="http://schemas.openxmlformats.org/officeDocument/2006/relationships/hyperlink" Target="http://pbs.twimg.com/profile_images/378800000807382205/931d8697f0e66892dc6c62d99aa9f0d5_normal.jpeg" TargetMode="External" /><Relationship Id="rId206" Type="http://schemas.openxmlformats.org/officeDocument/2006/relationships/hyperlink" Target="http://pbs.twimg.com/profile_images/849700875555786752/Mf2TSlBn_normal.jpg" TargetMode="External" /><Relationship Id="rId207" Type="http://schemas.openxmlformats.org/officeDocument/2006/relationships/hyperlink" Target="http://pbs.twimg.com/profile_images/378800000570021572/c821de5c4fbbf3b4ae038f4ec83be7b3_normal.jpeg" TargetMode="External" /><Relationship Id="rId208" Type="http://schemas.openxmlformats.org/officeDocument/2006/relationships/hyperlink" Target="http://pbs.twimg.com/profile_images/2628580386/364caeae601eafd6b97cd16d534ad510_normal.png" TargetMode="External" /><Relationship Id="rId209" Type="http://schemas.openxmlformats.org/officeDocument/2006/relationships/hyperlink" Target="http://pbs.twimg.com/profile_images/891418459900456966/rMSC4weM_normal.jpg" TargetMode="External" /><Relationship Id="rId210" Type="http://schemas.openxmlformats.org/officeDocument/2006/relationships/hyperlink" Target="http://pbs.twimg.com/profile_images/915398058300583937/HNwaosY8_normal.jpg" TargetMode="External" /><Relationship Id="rId211" Type="http://schemas.openxmlformats.org/officeDocument/2006/relationships/hyperlink" Target="http://pbs.twimg.com/profile_images/1141232428557709312/w9ZLTL93_normal.jpg" TargetMode="External" /><Relationship Id="rId212" Type="http://schemas.openxmlformats.org/officeDocument/2006/relationships/hyperlink" Target="http://pbs.twimg.com/profile_images/1040301890112770053/eFFFNL50_normal.jpg" TargetMode="External" /><Relationship Id="rId213" Type="http://schemas.openxmlformats.org/officeDocument/2006/relationships/hyperlink" Target="http://pbs.twimg.com/profile_images/1049015549643161600/RM1I-HKk_normal.jpg" TargetMode="External" /><Relationship Id="rId214" Type="http://schemas.openxmlformats.org/officeDocument/2006/relationships/hyperlink" Target="http://pbs.twimg.com/profile_images/853234695928254464/Cep3VDBi_normal.jpg" TargetMode="External" /><Relationship Id="rId215" Type="http://schemas.openxmlformats.org/officeDocument/2006/relationships/hyperlink" Target="http://pbs.twimg.com/profile_images/1082459657782919168/Sh_SFUtN_normal.jpg" TargetMode="External" /><Relationship Id="rId216" Type="http://schemas.openxmlformats.org/officeDocument/2006/relationships/hyperlink" Target="http://pbs.twimg.com/profile_images/1093056006811254784/guqY9JJ9_normal.jpg" TargetMode="External" /><Relationship Id="rId217" Type="http://schemas.openxmlformats.org/officeDocument/2006/relationships/hyperlink" Target="http://pbs.twimg.com/profile_images/939207258994438144/HUrdaIOe_normal.jpg" TargetMode="External" /><Relationship Id="rId218" Type="http://schemas.openxmlformats.org/officeDocument/2006/relationships/hyperlink" Target="http://pbs.twimg.com/profile_images/443186196718419969/ajg4Bo3__normal.jpeg" TargetMode="External" /><Relationship Id="rId219" Type="http://schemas.openxmlformats.org/officeDocument/2006/relationships/hyperlink" Target="http://pbs.twimg.com/profile_images/1290675683/city_normal.jpg" TargetMode="External" /><Relationship Id="rId220" Type="http://schemas.openxmlformats.org/officeDocument/2006/relationships/hyperlink" Target="http://pbs.twimg.com/profile_images/1155546260025167872/ENBZuN8j_normal.jpg" TargetMode="External" /><Relationship Id="rId221" Type="http://schemas.openxmlformats.org/officeDocument/2006/relationships/hyperlink" Target="http://pbs.twimg.com/profile_images/969923743635202050/qR49xj1J_normal.jpg" TargetMode="External" /><Relationship Id="rId222" Type="http://schemas.openxmlformats.org/officeDocument/2006/relationships/hyperlink" Target="http://pbs.twimg.com/profile_images/1826581238/Will__Julian_Opie_Style__normal.jpg" TargetMode="External" /><Relationship Id="rId223" Type="http://schemas.openxmlformats.org/officeDocument/2006/relationships/hyperlink" Target="http://pbs.twimg.com/profile_images/1114167617684688896/5ft5npAY_normal.jpg" TargetMode="External" /><Relationship Id="rId224" Type="http://schemas.openxmlformats.org/officeDocument/2006/relationships/hyperlink" Target="http://pbs.twimg.com/profile_images/1113005940608045056/i9yopPkx_normal.jpg" TargetMode="External" /><Relationship Id="rId225" Type="http://schemas.openxmlformats.org/officeDocument/2006/relationships/hyperlink" Target="http://pbs.twimg.com/profile_images/952635747470839809/Zvbsd8e6_normal.jpg" TargetMode="External" /><Relationship Id="rId226" Type="http://schemas.openxmlformats.org/officeDocument/2006/relationships/hyperlink" Target="http://pbs.twimg.com/profile_images/1127304174394322946/2-XM41NH_normal.jpg" TargetMode="External" /><Relationship Id="rId227" Type="http://schemas.openxmlformats.org/officeDocument/2006/relationships/hyperlink" Target="http://pbs.twimg.com/profile_images/528361854846779392/4ohHzXer_normal.jpeg" TargetMode="External" /><Relationship Id="rId228" Type="http://schemas.openxmlformats.org/officeDocument/2006/relationships/hyperlink" Target="http://pbs.twimg.com/profile_images/1102293748388646913/wOpSA3Ja_normal.jpg" TargetMode="External" /><Relationship Id="rId229" Type="http://schemas.openxmlformats.org/officeDocument/2006/relationships/hyperlink" Target="http://pbs.twimg.com/profile_images/1128363908954083328/AG5_MY94_normal.jpg" TargetMode="External" /><Relationship Id="rId230" Type="http://schemas.openxmlformats.org/officeDocument/2006/relationships/hyperlink" Target="http://pbs.twimg.com/profile_images/654709810949033984/d5bJn_bY_normal.jpg" TargetMode="External" /><Relationship Id="rId231" Type="http://schemas.openxmlformats.org/officeDocument/2006/relationships/hyperlink" Target="http://pbs.twimg.com/profile_images/1056517007833812992/Luqhm17m_normal.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801980349626449921/dctHxhsP_normal.jpg" TargetMode="External" /><Relationship Id="rId234" Type="http://schemas.openxmlformats.org/officeDocument/2006/relationships/hyperlink" Target="http://pbs.twimg.com/profile_images/3096228942/936a94d553ce4c9b453f4f6e32bbc755_normal.jpeg" TargetMode="External" /><Relationship Id="rId235" Type="http://schemas.openxmlformats.org/officeDocument/2006/relationships/hyperlink" Target="https://twitter.com/cenk2552" TargetMode="External" /><Relationship Id="rId236" Type="http://schemas.openxmlformats.org/officeDocument/2006/relationships/hyperlink" Target="https://twitter.com/patbahn" TargetMode="External" /><Relationship Id="rId237" Type="http://schemas.openxmlformats.org/officeDocument/2006/relationships/hyperlink" Target="https://twitter.com/spacecom" TargetMode="External" /><Relationship Id="rId238" Type="http://schemas.openxmlformats.org/officeDocument/2006/relationships/hyperlink" Target="https://twitter.com/ivotekindness" TargetMode="External" /><Relationship Id="rId239" Type="http://schemas.openxmlformats.org/officeDocument/2006/relationships/hyperlink" Target="https://twitter.com/richardbranson" TargetMode="External" /><Relationship Id="rId240" Type="http://schemas.openxmlformats.org/officeDocument/2006/relationships/hyperlink" Target="https://twitter.com/jeffbezos" TargetMode="External" /><Relationship Id="rId241" Type="http://schemas.openxmlformats.org/officeDocument/2006/relationships/hyperlink" Target="https://twitter.com/elonmusk" TargetMode="External" /><Relationship Id="rId242" Type="http://schemas.openxmlformats.org/officeDocument/2006/relationships/hyperlink" Target="https://twitter.com/randpaul" TargetMode="External" /><Relationship Id="rId243" Type="http://schemas.openxmlformats.org/officeDocument/2006/relationships/hyperlink" Target="https://twitter.com/stratolaunch" TargetMode="External" /><Relationship Id="rId244" Type="http://schemas.openxmlformats.org/officeDocument/2006/relationships/hyperlink" Target="https://twitter.com/ad_gerhard" TargetMode="External" /><Relationship Id="rId245" Type="http://schemas.openxmlformats.org/officeDocument/2006/relationships/hyperlink" Target="https://twitter.com/peter_j_beck" TargetMode="External" /><Relationship Id="rId246" Type="http://schemas.openxmlformats.org/officeDocument/2006/relationships/hyperlink" Target="https://twitter.com/rocketlab" TargetMode="External" /><Relationship Id="rId247" Type="http://schemas.openxmlformats.org/officeDocument/2006/relationships/hyperlink" Target="https://twitter.com/erdayastronaut" TargetMode="External" /><Relationship Id="rId248" Type="http://schemas.openxmlformats.org/officeDocument/2006/relationships/hyperlink" Target="https://twitter.com/wunderflugcom" TargetMode="External" /><Relationship Id="rId249" Type="http://schemas.openxmlformats.org/officeDocument/2006/relationships/hyperlink" Target="https://twitter.com/planespotiscool" TargetMode="External" /><Relationship Id="rId250" Type="http://schemas.openxmlformats.org/officeDocument/2006/relationships/hyperlink" Target="https://twitter.com/dds0201" TargetMode="External" /><Relationship Id="rId251" Type="http://schemas.openxmlformats.org/officeDocument/2006/relationships/hyperlink" Target="https://twitter.com/supra_fox" TargetMode="External" /><Relationship Id="rId252" Type="http://schemas.openxmlformats.org/officeDocument/2006/relationships/hyperlink" Target="https://twitter.com/aidualac" TargetMode="External" /><Relationship Id="rId253" Type="http://schemas.openxmlformats.org/officeDocument/2006/relationships/hyperlink" Target="https://twitter.com/queijolimiano" TargetMode="External" /><Relationship Id="rId254" Type="http://schemas.openxmlformats.org/officeDocument/2006/relationships/hyperlink" Target="https://twitter.com/jhal9000" TargetMode="External" /><Relationship Id="rId255" Type="http://schemas.openxmlformats.org/officeDocument/2006/relationships/hyperlink" Target="https://twitter.com/tsr" TargetMode="External" /><Relationship Id="rId256" Type="http://schemas.openxmlformats.org/officeDocument/2006/relationships/hyperlink" Target="https://twitter.com/toughsf" TargetMode="External" /><Relationship Id="rId257" Type="http://schemas.openxmlformats.org/officeDocument/2006/relationships/hyperlink" Target="https://twitter.com/handsoffeverywh" TargetMode="External" /><Relationship Id="rId258" Type="http://schemas.openxmlformats.org/officeDocument/2006/relationships/hyperlink" Target="https://twitter.com/radisson52" TargetMode="External" /><Relationship Id="rId259" Type="http://schemas.openxmlformats.org/officeDocument/2006/relationships/hyperlink" Target="https://twitter.com/bradyzoo" TargetMode="External" /><Relationship Id="rId260" Type="http://schemas.openxmlformats.org/officeDocument/2006/relationships/hyperlink" Target="https://twitter.com/bradybrewery" TargetMode="External" /><Relationship Id="rId261" Type="http://schemas.openxmlformats.org/officeDocument/2006/relationships/hyperlink" Target="https://twitter.com/djsnm" TargetMode="External" /><Relationship Id="rId262" Type="http://schemas.openxmlformats.org/officeDocument/2006/relationships/hyperlink" Target="https://twitter.com/sciguyspace" TargetMode="External" /><Relationship Id="rId263" Type="http://schemas.openxmlformats.org/officeDocument/2006/relationships/hyperlink" Target="https://twitter.com/remrocketeer" TargetMode="External" /><Relationship Id="rId264" Type="http://schemas.openxmlformats.org/officeDocument/2006/relationships/hyperlink" Target="https://twitter.com/dsfpspacefl1ght" TargetMode="External" /><Relationship Id="rId265" Type="http://schemas.openxmlformats.org/officeDocument/2006/relationships/hyperlink" Target="https://twitter.com/mshnlp" TargetMode="External" /><Relationship Id="rId266" Type="http://schemas.openxmlformats.org/officeDocument/2006/relationships/hyperlink" Target="https://twitter.com/hakkiocal" TargetMode="External" /><Relationship Id="rId267" Type="http://schemas.openxmlformats.org/officeDocument/2006/relationships/hyperlink" Target="https://twitter.com/garethswan" TargetMode="External" /><Relationship Id="rId268" Type="http://schemas.openxmlformats.org/officeDocument/2006/relationships/hyperlink" Target="https://twitter.com/planetags" TargetMode="External" /><Relationship Id="rId269" Type="http://schemas.openxmlformats.org/officeDocument/2006/relationships/hyperlink" Target="https://twitter.com/abcsohio" TargetMode="External" /><Relationship Id="rId270" Type="http://schemas.openxmlformats.org/officeDocument/2006/relationships/hyperlink" Target="https://twitter.com/spotgabbiani" TargetMode="External" /><Relationship Id="rId271" Type="http://schemas.openxmlformats.org/officeDocument/2006/relationships/hyperlink" Target="https://twitter.com/gado_choga" TargetMode="External" /><Relationship Id="rId272" Type="http://schemas.openxmlformats.org/officeDocument/2006/relationships/hyperlink" Target="https://twitter.com/premkudva" TargetMode="External" /><Relationship Id="rId273" Type="http://schemas.openxmlformats.org/officeDocument/2006/relationships/hyperlink" Target="https://twitter.com/life4winnlose" TargetMode="External" /><Relationship Id="rId274" Type="http://schemas.openxmlformats.org/officeDocument/2006/relationships/hyperlink" Target="https://twitter.com/jeffoppw" TargetMode="External" /><Relationship Id="rId275" Type="http://schemas.openxmlformats.org/officeDocument/2006/relationships/hyperlink" Target="https://twitter.com/spaceport_nm" TargetMode="External" /><Relationship Id="rId276" Type="http://schemas.openxmlformats.org/officeDocument/2006/relationships/hyperlink" Target="https://twitter.com/virgingalactic" TargetMode="External" /><Relationship Id="rId277" Type="http://schemas.openxmlformats.org/officeDocument/2006/relationships/hyperlink" Target="https://twitter.com/voahausa" TargetMode="External" /><Relationship Id="rId278" Type="http://schemas.openxmlformats.org/officeDocument/2006/relationships/hyperlink" Target="https://twitter.com/yahayadogondaj" TargetMode="External" /><Relationship Id="rId279" Type="http://schemas.openxmlformats.org/officeDocument/2006/relationships/hyperlink" Target="https://twitter.com/chiefofwolves" TargetMode="External" /><Relationship Id="rId280" Type="http://schemas.openxmlformats.org/officeDocument/2006/relationships/hyperlink" Target="https://twitter.com/intengineering" TargetMode="External" /><Relationship Id="rId281" Type="http://schemas.openxmlformats.org/officeDocument/2006/relationships/hyperlink" Target="https://twitter.com/anatolleo1" TargetMode="External" /><Relationship Id="rId282" Type="http://schemas.openxmlformats.org/officeDocument/2006/relationships/hyperlink" Target="https://twitter.com/biomedicaldude" TargetMode="External" /><Relationship Id="rId283" Type="http://schemas.openxmlformats.org/officeDocument/2006/relationships/hyperlink" Target="https://twitter.com/hakanuzuner" TargetMode="External" /><Relationship Id="rId284" Type="http://schemas.openxmlformats.org/officeDocument/2006/relationships/hyperlink" Target="https://twitter.com/newsneus" TargetMode="External" /><Relationship Id="rId285" Type="http://schemas.openxmlformats.org/officeDocument/2006/relationships/hyperlink" Target="https://twitter.com/engrsawand" TargetMode="External" /><Relationship Id="rId286" Type="http://schemas.openxmlformats.org/officeDocument/2006/relationships/hyperlink" Target="https://twitter.com/tozesilva" TargetMode="External" /><Relationship Id="rId287" Type="http://schemas.openxmlformats.org/officeDocument/2006/relationships/hyperlink" Target="https://twitter.com/margare98757282" TargetMode="External" /><Relationship Id="rId288" Type="http://schemas.openxmlformats.org/officeDocument/2006/relationships/hyperlink" Target="https://twitter.com/negro475" TargetMode="External" /><Relationship Id="rId289" Type="http://schemas.openxmlformats.org/officeDocument/2006/relationships/hyperlink" Target="https://twitter.com/lukevogel26" TargetMode="External" /><Relationship Id="rId290" Type="http://schemas.openxmlformats.org/officeDocument/2006/relationships/hyperlink" Target="https://twitter.com/dralwingeorge" TargetMode="External" /><Relationship Id="rId291" Type="http://schemas.openxmlformats.org/officeDocument/2006/relationships/hyperlink" Target="https://twitter.com/serg_141" TargetMode="External" /><Relationship Id="rId292" Type="http://schemas.openxmlformats.org/officeDocument/2006/relationships/hyperlink" Target="https://twitter.com/worldnewsrelay" TargetMode="External" /><Relationship Id="rId293" Type="http://schemas.openxmlformats.org/officeDocument/2006/relationships/hyperlink" Target="https://twitter.com/mirovira75" TargetMode="External" /><Relationship Id="rId294" Type="http://schemas.openxmlformats.org/officeDocument/2006/relationships/hyperlink" Target="https://twitter.com/nyemplungdikali" TargetMode="External" /><Relationship Id="rId295" Type="http://schemas.openxmlformats.org/officeDocument/2006/relationships/hyperlink" Target="https://twitter.com/mekahajdarevic" TargetMode="External" /><Relationship Id="rId296" Type="http://schemas.openxmlformats.org/officeDocument/2006/relationships/hyperlink" Target="https://twitter.com/wyhtang" TargetMode="External" /><Relationship Id="rId297" Type="http://schemas.openxmlformats.org/officeDocument/2006/relationships/hyperlink" Target="https://twitter.com/publicaccesspod" TargetMode="External" /><Relationship Id="rId298" Type="http://schemas.openxmlformats.org/officeDocument/2006/relationships/hyperlink" Target="https://twitter.com/ldziewiecki" TargetMode="External" /><Relationship Id="rId299" Type="http://schemas.openxmlformats.org/officeDocument/2006/relationships/hyperlink" Target="https://twitter.com/solfluori" TargetMode="External" /><Relationship Id="rId300" Type="http://schemas.openxmlformats.org/officeDocument/2006/relationships/hyperlink" Target="https://twitter.com/mikeargi" TargetMode="External" /><Relationship Id="rId301" Type="http://schemas.openxmlformats.org/officeDocument/2006/relationships/hyperlink" Target="https://twitter.com/anamjemwak" TargetMode="External" /><Relationship Id="rId302" Type="http://schemas.openxmlformats.org/officeDocument/2006/relationships/hyperlink" Target="https://twitter.com/andy95886838" TargetMode="External" /><Relationship Id="rId303" Type="http://schemas.openxmlformats.org/officeDocument/2006/relationships/hyperlink" Target="https://twitter.com/prashan05624710" TargetMode="External" /><Relationship Id="rId304" Type="http://schemas.openxmlformats.org/officeDocument/2006/relationships/hyperlink" Target="https://twitter.com/karneison1" TargetMode="External" /><Relationship Id="rId305" Type="http://schemas.openxmlformats.org/officeDocument/2006/relationships/hyperlink" Target="https://twitter.com/pubaldi24" TargetMode="External" /><Relationship Id="rId306" Type="http://schemas.openxmlformats.org/officeDocument/2006/relationships/hyperlink" Target="https://twitter.com/dariosailor86" TargetMode="External" /><Relationship Id="rId307" Type="http://schemas.openxmlformats.org/officeDocument/2006/relationships/hyperlink" Target="https://twitter.com/zauvtest" TargetMode="External" /><Relationship Id="rId308" Type="http://schemas.openxmlformats.org/officeDocument/2006/relationships/hyperlink" Target="https://twitter.com/wboricua98" TargetMode="External" /><Relationship Id="rId309" Type="http://schemas.openxmlformats.org/officeDocument/2006/relationships/comments" Target="../comments2.xml" /><Relationship Id="rId310" Type="http://schemas.openxmlformats.org/officeDocument/2006/relationships/vmlDrawing" Target="../drawings/vmlDrawing2.vml" /><Relationship Id="rId311" Type="http://schemas.openxmlformats.org/officeDocument/2006/relationships/table" Target="../tables/table2.xml" /><Relationship Id="rId3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underflug.com/magazine/aiming-high-the-stratolaunch-project/" TargetMode="External" /><Relationship Id="rId2" Type="http://schemas.openxmlformats.org/officeDocument/2006/relationships/hyperlink" Target="https://www.cnet.com/pictures/meet-the-stratolaunch-the-worlds-largest-airplane/" TargetMode="External" /><Relationship Id="rId3" Type="http://schemas.openxmlformats.org/officeDocument/2006/relationships/hyperlink" Target="http://feeds.reuters.com/~r/reuters/scienceNews/~3/fyX2b3eP58E/exclusive-space-firm-founded-by-billionaire-paul-allen-closing-operations-sources-idUSKCN1T12FD" TargetMode="External" /><Relationship Id="rId4" Type="http://schemas.openxmlformats.org/officeDocument/2006/relationships/hyperlink" Target="http://absolutelyremarkable.com/" TargetMode="External" /><Relationship Id="rId5" Type="http://schemas.openxmlformats.org/officeDocument/2006/relationships/hyperlink" Target="https://twitter.com/i/web/status/1160577629122105344" TargetMode="External" /><Relationship Id="rId6" Type="http://schemas.openxmlformats.org/officeDocument/2006/relationships/hyperlink" Target="https://twitter.com/i/web/status/1160446664802557953" TargetMode="External" /><Relationship Id="rId7" Type="http://schemas.openxmlformats.org/officeDocument/2006/relationships/hyperlink" Target="https://twitter.com/i/web/status/1118527212284796929" TargetMode="External" /><Relationship Id="rId8" Type="http://schemas.openxmlformats.org/officeDocument/2006/relationships/hyperlink" Target="https://www.reuters.com/article/us-space-exploration-stratolaunch-exclus/exclusive-space-firm-founded-by-billionaire-paul-allen-closing-operations-sources-idUSKCN1T12FD" TargetMode="External" /><Relationship Id="rId9" Type="http://schemas.openxmlformats.org/officeDocument/2006/relationships/hyperlink" Target="https://www.thedrive.com/the-war-zone/27427/stratolaunchs-roc-the-worlds-largest-aircraft-has-flown-for-the-first-time" TargetMode="External" /><Relationship Id="rId10" Type="http://schemas.openxmlformats.org/officeDocument/2006/relationships/hyperlink" Target="https://www.youtube.com/watch?v=RyREb9a10xY" TargetMode="External" /><Relationship Id="rId11" Type="http://schemas.openxmlformats.org/officeDocument/2006/relationships/hyperlink" Target="https://www.reuters.com/article/us-space-exploration-stratolaunch-exclus/exclusive-space-firm-founded-by-billionaire-paul-allen-closing-operations-sources-idUSKCN1T12FD" TargetMode="External" /><Relationship Id="rId12" Type="http://schemas.openxmlformats.org/officeDocument/2006/relationships/hyperlink" Target="https://www.cnet.com/pictures/meet-the-stratolaunch-the-worlds-largest-airplane/" TargetMode="External" /><Relationship Id="rId13" Type="http://schemas.openxmlformats.org/officeDocument/2006/relationships/hyperlink" Target="https://www.youtube.com/watch?v=RyREb9a10xY" TargetMode="External" /><Relationship Id="rId14" Type="http://schemas.openxmlformats.org/officeDocument/2006/relationships/hyperlink" Target="https://wunderflug.com/magazine/aiming-high-the-stratolaunch-project/" TargetMode="External" /><Relationship Id="rId15" Type="http://schemas.openxmlformats.org/officeDocument/2006/relationships/hyperlink" Target="https://www.thedrive.com/the-war-zone/27427/stratolaunchs-roc-the-worlds-largest-aircraft-has-flown-for-the-first-time" TargetMode="External" /><Relationship Id="rId16" Type="http://schemas.openxmlformats.org/officeDocument/2006/relationships/hyperlink" Target="https://twitter.com/i/web/status/1160446664802557953" TargetMode="External" /><Relationship Id="rId17" Type="http://schemas.openxmlformats.org/officeDocument/2006/relationships/hyperlink" Target="https://twitter.com/i/web/status/1160577629122105344" TargetMode="External" /><Relationship Id="rId18" Type="http://schemas.openxmlformats.org/officeDocument/2006/relationships/hyperlink" Target="http://feeds.reuters.com/~r/reuters/scienceNews/~3/fyX2b3eP58E/exclusive-space-firm-founded-by-billionaire-paul-allen-closing-operations-sources-idUSKCN1T12FD" TargetMode="External" /><Relationship Id="rId19" Type="http://schemas.openxmlformats.org/officeDocument/2006/relationships/hyperlink" Target="http://absolutelyremarkable.com/" TargetMode="External" /><Relationship Id="rId20" Type="http://schemas.openxmlformats.org/officeDocument/2006/relationships/hyperlink" Target="https://twitter.com/i/web/status/1118527212284796929" TargetMode="External" /><Relationship Id="rId21" Type="http://schemas.openxmlformats.org/officeDocument/2006/relationships/table" Target="../tables/table11.xm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1102</v>
      </c>
      <c r="BB2" s="13" t="s">
        <v>1131</v>
      </c>
      <c r="BC2" s="13" t="s">
        <v>1132</v>
      </c>
      <c r="BD2" s="119" t="s">
        <v>1515</v>
      </c>
      <c r="BE2" s="119" t="s">
        <v>1516</v>
      </c>
      <c r="BF2" s="119" t="s">
        <v>1517</v>
      </c>
      <c r="BG2" s="119" t="s">
        <v>1518</v>
      </c>
      <c r="BH2" s="119" t="s">
        <v>1519</v>
      </c>
      <c r="BI2" s="119" t="s">
        <v>1520</v>
      </c>
      <c r="BJ2" s="119" t="s">
        <v>1521</v>
      </c>
      <c r="BK2" s="119" t="s">
        <v>1522</v>
      </c>
      <c r="BL2" s="119" t="s">
        <v>1523</v>
      </c>
    </row>
    <row r="3" spans="1:64" ht="15" customHeight="1">
      <c r="A3" s="64" t="s">
        <v>212</v>
      </c>
      <c r="B3" s="64" t="s">
        <v>212</v>
      </c>
      <c r="C3" s="65" t="s">
        <v>1588</v>
      </c>
      <c r="D3" s="66">
        <v>3</v>
      </c>
      <c r="E3" s="67" t="s">
        <v>132</v>
      </c>
      <c r="F3" s="68">
        <v>35</v>
      </c>
      <c r="G3" s="65"/>
      <c r="H3" s="69"/>
      <c r="I3" s="70"/>
      <c r="J3" s="70"/>
      <c r="K3" s="34" t="s">
        <v>65</v>
      </c>
      <c r="L3" s="71">
        <v>3</v>
      </c>
      <c r="M3" s="71"/>
      <c r="N3" s="72"/>
      <c r="O3" s="78" t="s">
        <v>176</v>
      </c>
      <c r="P3" s="80">
        <v>43677.894583333335</v>
      </c>
      <c r="Q3" s="78" t="s">
        <v>288</v>
      </c>
      <c r="R3" s="82" t="s">
        <v>328</v>
      </c>
      <c r="S3" s="78" t="s">
        <v>337</v>
      </c>
      <c r="T3" s="78"/>
      <c r="U3" s="78"/>
      <c r="V3" s="82" t="s">
        <v>351</v>
      </c>
      <c r="W3" s="80">
        <v>43677.894583333335</v>
      </c>
      <c r="X3" s="82" t="s">
        <v>377</v>
      </c>
      <c r="Y3" s="78"/>
      <c r="Z3" s="78"/>
      <c r="AA3" s="84" t="s">
        <v>438</v>
      </c>
      <c r="AB3" s="78"/>
      <c r="AC3" s="78" t="b">
        <v>0</v>
      </c>
      <c r="AD3" s="78">
        <v>0</v>
      </c>
      <c r="AE3" s="84" t="s">
        <v>510</v>
      </c>
      <c r="AF3" s="78" t="b">
        <v>0</v>
      </c>
      <c r="AG3" s="78" t="s">
        <v>524</v>
      </c>
      <c r="AH3" s="78"/>
      <c r="AI3" s="84" t="s">
        <v>510</v>
      </c>
      <c r="AJ3" s="78" t="b">
        <v>0</v>
      </c>
      <c r="AK3" s="78">
        <v>0</v>
      </c>
      <c r="AL3" s="84" t="s">
        <v>510</v>
      </c>
      <c r="AM3" s="78" t="s">
        <v>529</v>
      </c>
      <c r="AN3" s="78" t="b">
        <v>0</v>
      </c>
      <c r="AO3" s="84" t="s">
        <v>438</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11</v>
      </c>
      <c r="BK3" s="49">
        <v>100</v>
      </c>
      <c r="BL3" s="48">
        <v>11</v>
      </c>
    </row>
    <row r="4" spans="1:64" ht="15" customHeight="1">
      <c r="A4" s="64" t="s">
        <v>213</v>
      </c>
      <c r="B4" s="64" t="s">
        <v>267</v>
      </c>
      <c r="C4" s="65" t="s">
        <v>1588</v>
      </c>
      <c r="D4" s="66">
        <v>3</v>
      </c>
      <c r="E4" s="67" t="s">
        <v>132</v>
      </c>
      <c r="F4" s="68">
        <v>35</v>
      </c>
      <c r="G4" s="65"/>
      <c r="H4" s="69"/>
      <c r="I4" s="70"/>
      <c r="J4" s="70"/>
      <c r="K4" s="34" t="s">
        <v>65</v>
      </c>
      <c r="L4" s="77">
        <v>4</v>
      </c>
      <c r="M4" s="77"/>
      <c r="N4" s="72"/>
      <c r="O4" s="79" t="s">
        <v>286</v>
      </c>
      <c r="P4" s="81">
        <v>43679.74783564815</v>
      </c>
      <c r="Q4" s="79" t="s">
        <v>289</v>
      </c>
      <c r="R4" s="79"/>
      <c r="S4" s="79"/>
      <c r="T4" s="79"/>
      <c r="U4" s="79"/>
      <c r="V4" s="83" t="s">
        <v>352</v>
      </c>
      <c r="W4" s="81">
        <v>43679.74783564815</v>
      </c>
      <c r="X4" s="83" t="s">
        <v>378</v>
      </c>
      <c r="Y4" s="79"/>
      <c r="Z4" s="79"/>
      <c r="AA4" s="85" t="s">
        <v>439</v>
      </c>
      <c r="AB4" s="85" t="s">
        <v>499</v>
      </c>
      <c r="AC4" s="79" t="b">
        <v>0</v>
      </c>
      <c r="AD4" s="79">
        <v>0</v>
      </c>
      <c r="AE4" s="85" t="s">
        <v>511</v>
      </c>
      <c r="AF4" s="79" t="b">
        <v>0</v>
      </c>
      <c r="AG4" s="79" t="s">
        <v>525</v>
      </c>
      <c r="AH4" s="79"/>
      <c r="AI4" s="85" t="s">
        <v>510</v>
      </c>
      <c r="AJ4" s="79" t="b">
        <v>0</v>
      </c>
      <c r="AK4" s="79">
        <v>0</v>
      </c>
      <c r="AL4" s="85" t="s">
        <v>510</v>
      </c>
      <c r="AM4" s="79" t="s">
        <v>530</v>
      </c>
      <c r="AN4" s="79" t="b">
        <v>0</v>
      </c>
      <c r="AO4" s="85" t="s">
        <v>499</v>
      </c>
      <c r="AP4" s="79" t="s">
        <v>176</v>
      </c>
      <c r="AQ4" s="79">
        <v>0</v>
      </c>
      <c r="AR4" s="79">
        <v>0</v>
      </c>
      <c r="AS4" s="79"/>
      <c r="AT4" s="79"/>
      <c r="AU4" s="79"/>
      <c r="AV4" s="79"/>
      <c r="AW4" s="79"/>
      <c r="AX4" s="79"/>
      <c r="AY4" s="79"/>
      <c r="AZ4" s="79"/>
      <c r="BA4">
        <v>1</v>
      </c>
      <c r="BB4" s="78" t="str">
        <f>REPLACE(INDEX(GroupVertices[Group],MATCH(Edges[[#This Row],[Vertex 1]],GroupVertices[Vertex],0)),1,1,"")</f>
        <v>15</v>
      </c>
      <c r="BC4" s="78" t="str">
        <f>REPLACE(INDEX(GroupVertices[Group],MATCH(Edges[[#This Row],[Vertex 2]],GroupVertices[Vertex],0)),1,1,"")</f>
        <v>15</v>
      </c>
      <c r="BD4" s="48">
        <v>0</v>
      </c>
      <c r="BE4" s="49">
        <v>0</v>
      </c>
      <c r="BF4" s="48">
        <v>0</v>
      </c>
      <c r="BG4" s="49">
        <v>0</v>
      </c>
      <c r="BH4" s="48">
        <v>0</v>
      </c>
      <c r="BI4" s="49">
        <v>0</v>
      </c>
      <c r="BJ4" s="48">
        <v>9</v>
      </c>
      <c r="BK4" s="49">
        <v>100</v>
      </c>
      <c r="BL4" s="48">
        <v>9</v>
      </c>
    </row>
    <row r="5" spans="1:64" ht="15">
      <c r="A5" s="64" t="s">
        <v>214</v>
      </c>
      <c r="B5" s="64" t="s">
        <v>268</v>
      </c>
      <c r="C5" s="65" t="s">
        <v>1589</v>
      </c>
      <c r="D5" s="66">
        <v>10</v>
      </c>
      <c r="E5" s="67" t="s">
        <v>136</v>
      </c>
      <c r="F5" s="68">
        <v>12</v>
      </c>
      <c r="G5" s="65"/>
      <c r="H5" s="69"/>
      <c r="I5" s="70"/>
      <c r="J5" s="70"/>
      <c r="K5" s="34" t="s">
        <v>65</v>
      </c>
      <c r="L5" s="77">
        <v>5</v>
      </c>
      <c r="M5" s="77"/>
      <c r="N5" s="72"/>
      <c r="O5" s="79" t="s">
        <v>287</v>
      </c>
      <c r="P5" s="81">
        <v>43680.154652777775</v>
      </c>
      <c r="Q5" s="79" t="s">
        <v>290</v>
      </c>
      <c r="R5" s="79"/>
      <c r="S5" s="79"/>
      <c r="T5" s="79"/>
      <c r="U5" s="79"/>
      <c r="V5" s="83" t="s">
        <v>353</v>
      </c>
      <c r="W5" s="81">
        <v>43680.154652777775</v>
      </c>
      <c r="X5" s="83" t="s">
        <v>379</v>
      </c>
      <c r="Y5" s="79"/>
      <c r="Z5" s="79"/>
      <c r="AA5" s="85" t="s">
        <v>440</v>
      </c>
      <c r="AB5" s="85" t="s">
        <v>500</v>
      </c>
      <c r="AC5" s="79" t="b">
        <v>0</v>
      </c>
      <c r="AD5" s="79">
        <v>0</v>
      </c>
      <c r="AE5" s="85" t="s">
        <v>512</v>
      </c>
      <c r="AF5" s="79" t="b">
        <v>0</v>
      </c>
      <c r="AG5" s="79" t="s">
        <v>525</v>
      </c>
      <c r="AH5" s="79"/>
      <c r="AI5" s="85" t="s">
        <v>510</v>
      </c>
      <c r="AJ5" s="79" t="b">
        <v>0</v>
      </c>
      <c r="AK5" s="79">
        <v>1</v>
      </c>
      <c r="AL5" s="85" t="s">
        <v>510</v>
      </c>
      <c r="AM5" s="79" t="s">
        <v>530</v>
      </c>
      <c r="AN5" s="79" t="b">
        <v>0</v>
      </c>
      <c r="AO5" s="85" t="s">
        <v>500</v>
      </c>
      <c r="AP5" s="79" t="s">
        <v>176</v>
      </c>
      <c r="AQ5" s="79">
        <v>0</v>
      </c>
      <c r="AR5" s="79">
        <v>0</v>
      </c>
      <c r="AS5" s="79"/>
      <c r="AT5" s="79"/>
      <c r="AU5" s="79"/>
      <c r="AV5" s="79"/>
      <c r="AW5" s="79"/>
      <c r="AX5" s="79"/>
      <c r="AY5" s="79"/>
      <c r="AZ5" s="79"/>
      <c r="BA5">
        <v>5</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268</v>
      </c>
      <c r="C6" s="65" t="s">
        <v>1589</v>
      </c>
      <c r="D6" s="66">
        <v>10</v>
      </c>
      <c r="E6" s="67" t="s">
        <v>136</v>
      </c>
      <c r="F6" s="68">
        <v>12</v>
      </c>
      <c r="G6" s="65"/>
      <c r="H6" s="69"/>
      <c r="I6" s="70"/>
      <c r="J6" s="70"/>
      <c r="K6" s="34" t="s">
        <v>65</v>
      </c>
      <c r="L6" s="77">
        <v>6</v>
      </c>
      <c r="M6" s="77"/>
      <c r="N6" s="72"/>
      <c r="O6" s="79" t="s">
        <v>287</v>
      </c>
      <c r="P6" s="81">
        <v>43680.16486111111</v>
      </c>
      <c r="Q6" s="79" t="s">
        <v>291</v>
      </c>
      <c r="R6" s="79"/>
      <c r="S6" s="79"/>
      <c r="T6" s="79"/>
      <c r="U6" s="79"/>
      <c r="V6" s="83" t="s">
        <v>353</v>
      </c>
      <c r="W6" s="81">
        <v>43680.16486111111</v>
      </c>
      <c r="X6" s="83" t="s">
        <v>380</v>
      </c>
      <c r="Y6" s="79"/>
      <c r="Z6" s="79"/>
      <c r="AA6" s="85" t="s">
        <v>441</v>
      </c>
      <c r="AB6" s="85" t="s">
        <v>440</v>
      </c>
      <c r="AC6" s="79" t="b">
        <v>0</v>
      </c>
      <c r="AD6" s="79">
        <v>0</v>
      </c>
      <c r="AE6" s="85" t="s">
        <v>513</v>
      </c>
      <c r="AF6" s="79" t="b">
        <v>0</v>
      </c>
      <c r="AG6" s="79" t="s">
        <v>525</v>
      </c>
      <c r="AH6" s="79"/>
      <c r="AI6" s="85" t="s">
        <v>510</v>
      </c>
      <c r="AJ6" s="79" t="b">
        <v>0</v>
      </c>
      <c r="AK6" s="79">
        <v>1</v>
      </c>
      <c r="AL6" s="85" t="s">
        <v>510</v>
      </c>
      <c r="AM6" s="79" t="s">
        <v>530</v>
      </c>
      <c r="AN6" s="79" t="b">
        <v>0</v>
      </c>
      <c r="AO6" s="85" t="s">
        <v>440</v>
      </c>
      <c r="AP6" s="79" t="s">
        <v>176</v>
      </c>
      <c r="AQ6" s="79">
        <v>0</v>
      </c>
      <c r="AR6" s="79">
        <v>0</v>
      </c>
      <c r="AS6" s="79"/>
      <c r="AT6" s="79"/>
      <c r="AU6" s="79"/>
      <c r="AV6" s="79"/>
      <c r="AW6" s="79"/>
      <c r="AX6" s="79"/>
      <c r="AY6" s="79"/>
      <c r="AZ6" s="79"/>
      <c r="BA6">
        <v>5</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214</v>
      </c>
      <c r="B7" s="64" t="s">
        <v>268</v>
      </c>
      <c r="C7" s="65" t="s">
        <v>1589</v>
      </c>
      <c r="D7" s="66">
        <v>10</v>
      </c>
      <c r="E7" s="67" t="s">
        <v>136</v>
      </c>
      <c r="F7" s="68">
        <v>12</v>
      </c>
      <c r="G7" s="65"/>
      <c r="H7" s="69"/>
      <c r="I7" s="70"/>
      <c r="J7" s="70"/>
      <c r="K7" s="34" t="s">
        <v>65</v>
      </c>
      <c r="L7" s="77">
        <v>7</v>
      </c>
      <c r="M7" s="77"/>
      <c r="N7" s="72"/>
      <c r="O7" s="79" t="s">
        <v>287</v>
      </c>
      <c r="P7" s="81">
        <v>43680.19763888889</v>
      </c>
      <c r="Q7" s="79" t="s">
        <v>292</v>
      </c>
      <c r="R7" s="79"/>
      <c r="S7" s="79"/>
      <c r="T7" s="79"/>
      <c r="U7" s="79"/>
      <c r="V7" s="83" t="s">
        <v>353</v>
      </c>
      <c r="W7" s="81">
        <v>43680.19763888889</v>
      </c>
      <c r="X7" s="83" t="s">
        <v>381</v>
      </c>
      <c r="Y7" s="79"/>
      <c r="Z7" s="79"/>
      <c r="AA7" s="85" t="s">
        <v>442</v>
      </c>
      <c r="AB7" s="85" t="s">
        <v>441</v>
      </c>
      <c r="AC7" s="79" t="b">
        <v>0</v>
      </c>
      <c r="AD7" s="79">
        <v>0</v>
      </c>
      <c r="AE7" s="85" t="s">
        <v>513</v>
      </c>
      <c r="AF7" s="79" t="b">
        <v>0</v>
      </c>
      <c r="AG7" s="79" t="s">
        <v>525</v>
      </c>
      <c r="AH7" s="79"/>
      <c r="AI7" s="85" t="s">
        <v>510</v>
      </c>
      <c r="AJ7" s="79" t="b">
        <v>0</v>
      </c>
      <c r="AK7" s="79">
        <v>1</v>
      </c>
      <c r="AL7" s="85" t="s">
        <v>510</v>
      </c>
      <c r="AM7" s="79" t="s">
        <v>530</v>
      </c>
      <c r="AN7" s="79" t="b">
        <v>0</v>
      </c>
      <c r="AO7" s="85" t="s">
        <v>441</v>
      </c>
      <c r="AP7" s="79" t="s">
        <v>176</v>
      </c>
      <c r="AQ7" s="79">
        <v>0</v>
      </c>
      <c r="AR7" s="79">
        <v>0</v>
      </c>
      <c r="AS7" s="79"/>
      <c r="AT7" s="79"/>
      <c r="AU7" s="79"/>
      <c r="AV7" s="79"/>
      <c r="AW7" s="79"/>
      <c r="AX7" s="79"/>
      <c r="AY7" s="79"/>
      <c r="AZ7" s="79"/>
      <c r="BA7">
        <v>5</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214</v>
      </c>
      <c r="B8" s="64" t="s">
        <v>268</v>
      </c>
      <c r="C8" s="65" t="s">
        <v>1589</v>
      </c>
      <c r="D8" s="66">
        <v>10</v>
      </c>
      <c r="E8" s="67" t="s">
        <v>136</v>
      </c>
      <c r="F8" s="68">
        <v>12</v>
      </c>
      <c r="G8" s="65"/>
      <c r="H8" s="69"/>
      <c r="I8" s="70"/>
      <c r="J8" s="70"/>
      <c r="K8" s="34" t="s">
        <v>65</v>
      </c>
      <c r="L8" s="77">
        <v>8</v>
      </c>
      <c r="M8" s="77"/>
      <c r="N8" s="72"/>
      <c r="O8" s="79" t="s">
        <v>287</v>
      </c>
      <c r="P8" s="81">
        <v>43680.79821759259</v>
      </c>
      <c r="Q8" s="79" t="s">
        <v>293</v>
      </c>
      <c r="R8" s="79"/>
      <c r="S8" s="79"/>
      <c r="T8" s="79"/>
      <c r="U8" s="79"/>
      <c r="V8" s="83" t="s">
        <v>353</v>
      </c>
      <c r="W8" s="81">
        <v>43680.79821759259</v>
      </c>
      <c r="X8" s="83" t="s">
        <v>382</v>
      </c>
      <c r="Y8" s="79"/>
      <c r="Z8" s="79"/>
      <c r="AA8" s="85" t="s">
        <v>443</v>
      </c>
      <c r="AB8" s="79"/>
      <c r="AC8" s="79" t="b">
        <v>0</v>
      </c>
      <c r="AD8" s="79">
        <v>0</v>
      </c>
      <c r="AE8" s="85" t="s">
        <v>510</v>
      </c>
      <c r="AF8" s="79" t="b">
        <v>0</v>
      </c>
      <c r="AG8" s="79" t="s">
        <v>525</v>
      </c>
      <c r="AH8" s="79"/>
      <c r="AI8" s="85" t="s">
        <v>510</v>
      </c>
      <c r="AJ8" s="79" t="b">
        <v>0</v>
      </c>
      <c r="AK8" s="79">
        <v>1</v>
      </c>
      <c r="AL8" s="85" t="s">
        <v>441</v>
      </c>
      <c r="AM8" s="79" t="s">
        <v>531</v>
      </c>
      <c r="AN8" s="79" t="b">
        <v>0</v>
      </c>
      <c r="AO8" s="85" t="s">
        <v>441</v>
      </c>
      <c r="AP8" s="79" t="s">
        <v>176</v>
      </c>
      <c r="AQ8" s="79">
        <v>0</v>
      </c>
      <c r="AR8" s="79">
        <v>0</v>
      </c>
      <c r="AS8" s="79"/>
      <c r="AT8" s="79"/>
      <c r="AU8" s="79"/>
      <c r="AV8" s="79"/>
      <c r="AW8" s="79"/>
      <c r="AX8" s="79"/>
      <c r="AY8" s="79"/>
      <c r="AZ8" s="79"/>
      <c r="BA8">
        <v>5</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214</v>
      </c>
      <c r="B9" s="64" t="s">
        <v>268</v>
      </c>
      <c r="C9" s="65" t="s">
        <v>1589</v>
      </c>
      <c r="D9" s="66">
        <v>10</v>
      </c>
      <c r="E9" s="67" t="s">
        <v>136</v>
      </c>
      <c r="F9" s="68">
        <v>12</v>
      </c>
      <c r="G9" s="65"/>
      <c r="H9" s="69"/>
      <c r="I9" s="70"/>
      <c r="J9" s="70"/>
      <c r="K9" s="34" t="s">
        <v>65</v>
      </c>
      <c r="L9" s="77">
        <v>9</v>
      </c>
      <c r="M9" s="77"/>
      <c r="N9" s="72"/>
      <c r="O9" s="79" t="s">
        <v>287</v>
      </c>
      <c r="P9" s="81">
        <v>43680.798425925925</v>
      </c>
      <c r="Q9" s="79" t="s">
        <v>294</v>
      </c>
      <c r="R9" s="79"/>
      <c r="S9" s="79"/>
      <c r="T9" s="79"/>
      <c r="U9" s="79"/>
      <c r="V9" s="83" t="s">
        <v>353</v>
      </c>
      <c r="W9" s="81">
        <v>43680.798425925925</v>
      </c>
      <c r="X9" s="83" t="s">
        <v>383</v>
      </c>
      <c r="Y9" s="79"/>
      <c r="Z9" s="79"/>
      <c r="AA9" s="85" t="s">
        <v>444</v>
      </c>
      <c r="AB9" s="79"/>
      <c r="AC9" s="79" t="b">
        <v>0</v>
      </c>
      <c r="AD9" s="79">
        <v>0</v>
      </c>
      <c r="AE9" s="85" t="s">
        <v>510</v>
      </c>
      <c r="AF9" s="79" t="b">
        <v>0</v>
      </c>
      <c r="AG9" s="79" t="s">
        <v>525</v>
      </c>
      <c r="AH9" s="79"/>
      <c r="AI9" s="85" t="s">
        <v>510</v>
      </c>
      <c r="AJ9" s="79" t="b">
        <v>0</v>
      </c>
      <c r="AK9" s="79">
        <v>1</v>
      </c>
      <c r="AL9" s="85" t="s">
        <v>442</v>
      </c>
      <c r="AM9" s="79" t="s">
        <v>531</v>
      </c>
      <c r="AN9" s="79" t="b">
        <v>0</v>
      </c>
      <c r="AO9" s="85" t="s">
        <v>442</v>
      </c>
      <c r="AP9" s="79" t="s">
        <v>176</v>
      </c>
      <c r="AQ9" s="79">
        <v>0</v>
      </c>
      <c r="AR9" s="79">
        <v>0</v>
      </c>
      <c r="AS9" s="79"/>
      <c r="AT9" s="79"/>
      <c r="AU9" s="79"/>
      <c r="AV9" s="79"/>
      <c r="AW9" s="79"/>
      <c r="AX9" s="79"/>
      <c r="AY9" s="79"/>
      <c r="AZ9" s="79"/>
      <c r="BA9">
        <v>5</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214</v>
      </c>
      <c r="B10" s="64" t="s">
        <v>269</v>
      </c>
      <c r="C10" s="65" t="s">
        <v>1589</v>
      </c>
      <c r="D10" s="66">
        <v>10</v>
      </c>
      <c r="E10" s="67" t="s">
        <v>136</v>
      </c>
      <c r="F10" s="68">
        <v>12</v>
      </c>
      <c r="G10" s="65"/>
      <c r="H10" s="69"/>
      <c r="I10" s="70"/>
      <c r="J10" s="70"/>
      <c r="K10" s="34" t="s">
        <v>65</v>
      </c>
      <c r="L10" s="77">
        <v>10</v>
      </c>
      <c r="M10" s="77"/>
      <c r="N10" s="72"/>
      <c r="O10" s="79" t="s">
        <v>287</v>
      </c>
      <c r="P10" s="81">
        <v>43680.154652777775</v>
      </c>
      <c r="Q10" s="79" t="s">
        <v>290</v>
      </c>
      <c r="R10" s="79"/>
      <c r="S10" s="79"/>
      <c r="T10" s="79"/>
      <c r="U10" s="79"/>
      <c r="V10" s="83" t="s">
        <v>353</v>
      </c>
      <c r="W10" s="81">
        <v>43680.154652777775</v>
      </c>
      <c r="X10" s="83" t="s">
        <v>379</v>
      </c>
      <c r="Y10" s="79"/>
      <c r="Z10" s="79"/>
      <c r="AA10" s="85" t="s">
        <v>440</v>
      </c>
      <c r="AB10" s="85" t="s">
        <v>500</v>
      </c>
      <c r="AC10" s="79" t="b">
        <v>0</v>
      </c>
      <c r="AD10" s="79">
        <v>0</v>
      </c>
      <c r="AE10" s="85" t="s">
        <v>512</v>
      </c>
      <c r="AF10" s="79" t="b">
        <v>0</v>
      </c>
      <c r="AG10" s="79" t="s">
        <v>525</v>
      </c>
      <c r="AH10" s="79"/>
      <c r="AI10" s="85" t="s">
        <v>510</v>
      </c>
      <c r="AJ10" s="79" t="b">
        <v>0</v>
      </c>
      <c r="AK10" s="79">
        <v>1</v>
      </c>
      <c r="AL10" s="85" t="s">
        <v>510</v>
      </c>
      <c r="AM10" s="79" t="s">
        <v>530</v>
      </c>
      <c r="AN10" s="79" t="b">
        <v>0</v>
      </c>
      <c r="AO10" s="85" t="s">
        <v>500</v>
      </c>
      <c r="AP10" s="79" t="s">
        <v>176</v>
      </c>
      <c r="AQ10" s="79">
        <v>0</v>
      </c>
      <c r="AR10" s="79">
        <v>0</v>
      </c>
      <c r="AS10" s="79"/>
      <c r="AT10" s="79"/>
      <c r="AU10" s="79"/>
      <c r="AV10" s="79"/>
      <c r="AW10" s="79"/>
      <c r="AX10" s="79"/>
      <c r="AY10" s="79"/>
      <c r="AZ10" s="79"/>
      <c r="BA10">
        <v>5</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214</v>
      </c>
      <c r="B11" s="64" t="s">
        <v>269</v>
      </c>
      <c r="C11" s="65" t="s">
        <v>1589</v>
      </c>
      <c r="D11" s="66">
        <v>10</v>
      </c>
      <c r="E11" s="67" t="s">
        <v>136</v>
      </c>
      <c r="F11" s="68">
        <v>12</v>
      </c>
      <c r="G11" s="65"/>
      <c r="H11" s="69"/>
      <c r="I11" s="70"/>
      <c r="J11" s="70"/>
      <c r="K11" s="34" t="s">
        <v>65</v>
      </c>
      <c r="L11" s="77">
        <v>11</v>
      </c>
      <c r="M11" s="77"/>
      <c r="N11" s="72"/>
      <c r="O11" s="79" t="s">
        <v>287</v>
      </c>
      <c r="P11" s="81">
        <v>43680.16486111111</v>
      </c>
      <c r="Q11" s="79" t="s">
        <v>291</v>
      </c>
      <c r="R11" s="79"/>
      <c r="S11" s="79"/>
      <c r="T11" s="79"/>
      <c r="U11" s="79"/>
      <c r="V11" s="83" t="s">
        <v>353</v>
      </c>
      <c r="W11" s="81">
        <v>43680.16486111111</v>
      </c>
      <c r="X11" s="83" t="s">
        <v>380</v>
      </c>
      <c r="Y11" s="79"/>
      <c r="Z11" s="79"/>
      <c r="AA11" s="85" t="s">
        <v>441</v>
      </c>
      <c r="AB11" s="85" t="s">
        <v>440</v>
      </c>
      <c r="AC11" s="79" t="b">
        <v>0</v>
      </c>
      <c r="AD11" s="79">
        <v>0</v>
      </c>
      <c r="AE11" s="85" t="s">
        <v>513</v>
      </c>
      <c r="AF11" s="79" t="b">
        <v>0</v>
      </c>
      <c r="AG11" s="79" t="s">
        <v>525</v>
      </c>
      <c r="AH11" s="79"/>
      <c r="AI11" s="85" t="s">
        <v>510</v>
      </c>
      <c r="AJ11" s="79" t="b">
        <v>0</v>
      </c>
      <c r="AK11" s="79">
        <v>1</v>
      </c>
      <c r="AL11" s="85" t="s">
        <v>510</v>
      </c>
      <c r="AM11" s="79" t="s">
        <v>530</v>
      </c>
      <c r="AN11" s="79" t="b">
        <v>0</v>
      </c>
      <c r="AO11" s="85" t="s">
        <v>440</v>
      </c>
      <c r="AP11" s="79" t="s">
        <v>176</v>
      </c>
      <c r="AQ11" s="79">
        <v>0</v>
      </c>
      <c r="AR11" s="79">
        <v>0</v>
      </c>
      <c r="AS11" s="79"/>
      <c r="AT11" s="79"/>
      <c r="AU11" s="79"/>
      <c r="AV11" s="79"/>
      <c r="AW11" s="79"/>
      <c r="AX11" s="79"/>
      <c r="AY11" s="79"/>
      <c r="AZ11" s="79"/>
      <c r="BA11">
        <v>5</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214</v>
      </c>
      <c r="B12" s="64" t="s">
        <v>269</v>
      </c>
      <c r="C12" s="65" t="s">
        <v>1589</v>
      </c>
      <c r="D12" s="66">
        <v>10</v>
      </c>
      <c r="E12" s="67" t="s">
        <v>136</v>
      </c>
      <c r="F12" s="68">
        <v>12</v>
      </c>
      <c r="G12" s="65"/>
      <c r="H12" s="69"/>
      <c r="I12" s="70"/>
      <c r="J12" s="70"/>
      <c r="K12" s="34" t="s">
        <v>65</v>
      </c>
      <c r="L12" s="77">
        <v>12</v>
      </c>
      <c r="M12" s="77"/>
      <c r="N12" s="72"/>
      <c r="O12" s="79" t="s">
        <v>287</v>
      </c>
      <c r="P12" s="81">
        <v>43680.19763888889</v>
      </c>
      <c r="Q12" s="79" t="s">
        <v>292</v>
      </c>
      <c r="R12" s="79"/>
      <c r="S12" s="79"/>
      <c r="T12" s="79"/>
      <c r="U12" s="79"/>
      <c r="V12" s="83" t="s">
        <v>353</v>
      </c>
      <c r="W12" s="81">
        <v>43680.19763888889</v>
      </c>
      <c r="X12" s="83" t="s">
        <v>381</v>
      </c>
      <c r="Y12" s="79"/>
      <c r="Z12" s="79"/>
      <c r="AA12" s="85" t="s">
        <v>442</v>
      </c>
      <c r="AB12" s="85" t="s">
        <v>441</v>
      </c>
      <c r="AC12" s="79" t="b">
        <v>0</v>
      </c>
      <c r="AD12" s="79">
        <v>0</v>
      </c>
      <c r="AE12" s="85" t="s">
        <v>513</v>
      </c>
      <c r="AF12" s="79" t="b">
        <v>0</v>
      </c>
      <c r="AG12" s="79" t="s">
        <v>525</v>
      </c>
      <c r="AH12" s="79"/>
      <c r="AI12" s="85" t="s">
        <v>510</v>
      </c>
      <c r="AJ12" s="79" t="b">
        <v>0</v>
      </c>
      <c r="AK12" s="79">
        <v>1</v>
      </c>
      <c r="AL12" s="85" t="s">
        <v>510</v>
      </c>
      <c r="AM12" s="79" t="s">
        <v>530</v>
      </c>
      <c r="AN12" s="79" t="b">
        <v>0</v>
      </c>
      <c r="AO12" s="85" t="s">
        <v>441</v>
      </c>
      <c r="AP12" s="79" t="s">
        <v>176</v>
      </c>
      <c r="AQ12" s="79">
        <v>0</v>
      </c>
      <c r="AR12" s="79">
        <v>0</v>
      </c>
      <c r="AS12" s="79"/>
      <c r="AT12" s="79"/>
      <c r="AU12" s="79"/>
      <c r="AV12" s="79"/>
      <c r="AW12" s="79"/>
      <c r="AX12" s="79"/>
      <c r="AY12" s="79"/>
      <c r="AZ12" s="79"/>
      <c r="BA12">
        <v>5</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269</v>
      </c>
      <c r="C13" s="65" t="s">
        <v>1589</v>
      </c>
      <c r="D13" s="66">
        <v>10</v>
      </c>
      <c r="E13" s="67" t="s">
        <v>136</v>
      </c>
      <c r="F13" s="68">
        <v>12</v>
      </c>
      <c r="G13" s="65"/>
      <c r="H13" s="69"/>
      <c r="I13" s="70"/>
      <c r="J13" s="70"/>
      <c r="K13" s="34" t="s">
        <v>65</v>
      </c>
      <c r="L13" s="77">
        <v>13</v>
      </c>
      <c r="M13" s="77"/>
      <c r="N13" s="72"/>
      <c r="O13" s="79" t="s">
        <v>287</v>
      </c>
      <c r="P13" s="81">
        <v>43680.79821759259</v>
      </c>
      <c r="Q13" s="79" t="s">
        <v>293</v>
      </c>
      <c r="R13" s="79"/>
      <c r="S13" s="79"/>
      <c r="T13" s="79"/>
      <c r="U13" s="79"/>
      <c r="V13" s="83" t="s">
        <v>353</v>
      </c>
      <c r="W13" s="81">
        <v>43680.79821759259</v>
      </c>
      <c r="X13" s="83" t="s">
        <v>382</v>
      </c>
      <c r="Y13" s="79"/>
      <c r="Z13" s="79"/>
      <c r="AA13" s="85" t="s">
        <v>443</v>
      </c>
      <c r="AB13" s="79"/>
      <c r="AC13" s="79" t="b">
        <v>0</v>
      </c>
      <c r="AD13" s="79">
        <v>0</v>
      </c>
      <c r="AE13" s="85" t="s">
        <v>510</v>
      </c>
      <c r="AF13" s="79" t="b">
        <v>0</v>
      </c>
      <c r="AG13" s="79" t="s">
        <v>525</v>
      </c>
      <c r="AH13" s="79"/>
      <c r="AI13" s="85" t="s">
        <v>510</v>
      </c>
      <c r="AJ13" s="79" t="b">
        <v>0</v>
      </c>
      <c r="AK13" s="79">
        <v>1</v>
      </c>
      <c r="AL13" s="85" t="s">
        <v>441</v>
      </c>
      <c r="AM13" s="79" t="s">
        <v>531</v>
      </c>
      <c r="AN13" s="79" t="b">
        <v>0</v>
      </c>
      <c r="AO13" s="85" t="s">
        <v>441</v>
      </c>
      <c r="AP13" s="79" t="s">
        <v>176</v>
      </c>
      <c r="AQ13" s="79">
        <v>0</v>
      </c>
      <c r="AR13" s="79">
        <v>0</v>
      </c>
      <c r="AS13" s="79"/>
      <c r="AT13" s="79"/>
      <c r="AU13" s="79"/>
      <c r="AV13" s="79"/>
      <c r="AW13" s="79"/>
      <c r="AX13" s="79"/>
      <c r="AY13" s="79"/>
      <c r="AZ13" s="79"/>
      <c r="BA13">
        <v>5</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269</v>
      </c>
      <c r="C14" s="65" t="s">
        <v>1589</v>
      </c>
      <c r="D14" s="66">
        <v>10</v>
      </c>
      <c r="E14" s="67" t="s">
        <v>136</v>
      </c>
      <c r="F14" s="68">
        <v>12</v>
      </c>
      <c r="G14" s="65"/>
      <c r="H14" s="69"/>
      <c r="I14" s="70"/>
      <c r="J14" s="70"/>
      <c r="K14" s="34" t="s">
        <v>65</v>
      </c>
      <c r="L14" s="77">
        <v>14</v>
      </c>
      <c r="M14" s="77"/>
      <c r="N14" s="72"/>
      <c r="O14" s="79" t="s">
        <v>287</v>
      </c>
      <c r="P14" s="81">
        <v>43680.798425925925</v>
      </c>
      <c r="Q14" s="79" t="s">
        <v>294</v>
      </c>
      <c r="R14" s="79"/>
      <c r="S14" s="79"/>
      <c r="T14" s="79"/>
      <c r="U14" s="79"/>
      <c r="V14" s="83" t="s">
        <v>353</v>
      </c>
      <c r="W14" s="81">
        <v>43680.798425925925</v>
      </c>
      <c r="X14" s="83" t="s">
        <v>383</v>
      </c>
      <c r="Y14" s="79"/>
      <c r="Z14" s="79"/>
      <c r="AA14" s="85" t="s">
        <v>444</v>
      </c>
      <c r="AB14" s="79"/>
      <c r="AC14" s="79" t="b">
        <v>0</v>
      </c>
      <c r="AD14" s="79">
        <v>0</v>
      </c>
      <c r="AE14" s="85" t="s">
        <v>510</v>
      </c>
      <c r="AF14" s="79" t="b">
        <v>0</v>
      </c>
      <c r="AG14" s="79" t="s">
        <v>525</v>
      </c>
      <c r="AH14" s="79"/>
      <c r="AI14" s="85" t="s">
        <v>510</v>
      </c>
      <c r="AJ14" s="79" t="b">
        <v>0</v>
      </c>
      <c r="AK14" s="79">
        <v>1</v>
      </c>
      <c r="AL14" s="85" t="s">
        <v>442</v>
      </c>
      <c r="AM14" s="79" t="s">
        <v>531</v>
      </c>
      <c r="AN14" s="79" t="b">
        <v>0</v>
      </c>
      <c r="AO14" s="85" t="s">
        <v>442</v>
      </c>
      <c r="AP14" s="79" t="s">
        <v>176</v>
      </c>
      <c r="AQ14" s="79">
        <v>0</v>
      </c>
      <c r="AR14" s="79">
        <v>0</v>
      </c>
      <c r="AS14" s="79"/>
      <c r="AT14" s="79"/>
      <c r="AU14" s="79"/>
      <c r="AV14" s="79"/>
      <c r="AW14" s="79"/>
      <c r="AX14" s="79"/>
      <c r="AY14" s="79"/>
      <c r="AZ14" s="79"/>
      <c r="BA14">
        <v>5</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214</v>
      </c>
      <c r="B15" s="64" t="s">
        <v>270</v>
      </c>
      <c r="C15" s="65" t="s">
        <v>1589</v>
      </c>
      <c r="D15" s="66">
        <v>10</v>
      </c>
      <c r="E15" s="67" t="s">
        <v>136</v>
      </c>
      <c r="F15" s="68">
        <v>12</v>
      </c>
      <c r="G15" s="65"/>
      <c r="H15" s="69"/>
      <c r="I15" s="70"/>
      <c r="J15" s="70"/>
      <c r="K15" s="34" t="s">
        <v>65</v>
      </c>
      <c r="L15" s="77">
        <v>15</v>
      </c>
      <c r="M15" s="77"/>
      <c r="N15" s="72"/>
      <c r="O15" s="79" t="s">
        <v>287</v>
      </c>
      <c r="P15" s="81">
        <v>43680.154652777775</v>
      </c>
      <c r="Q15" s="79" t="s">
        <v>290</v>
      </c>
      <c r="R15" s="79"/>
      <c r="S15" s="79"/>
      <c r="T15" s="79"/>
      <c r="U15" s="79"/>
      <c r="V15" s="83" t="s">
        <v>353</v>
      </c>
      <c r="W15" s="81">
        <v>43680.154652777775</v>
      </c>
      <c r="X15" s="83" t="s">
        <v>379</v>
      </c>
      <c r="Y15" s="79"/>
      <c r="Z15" s="79"/>
      <c r="AA15" s="85" t="s">
        <v>440</v>
      </c>
      <c r="AB15" s="85" t="s">
        <v>500</v>
      </c>
      <c r="AC15" s="79" t="b">
        <v>0</v>
      </c>
      <c r="AD15" s="79">
        <v>0</v>
      </c>
      <c r="AE15" s="85" t="s">
        <v>512</v>
      </c>
      <c r="AF15" s="79" t="b">
        <v>0</v>
      </c>
      <c r="AG15" s="79" t="s">
        <v>525</v>
      </c>
      <c r="AH15" s="79"/>
      <c r="AI15" s="85" t="s">
        <v>510</v>
      </c>
      <c r="AJ15" s="79" t="b">
        <v>0</v>
      </c>
      <c r="AK15" s="79">
        <v>1</v>
      </c>
      <c r="AL15" s="85" t="s">
        <v>510</v>
      </c>
      <c r="AM15" s="79" t="s">
        <v>530</v>
      </c>
      <c r="AN15" s="79" t="b">
        <v>0</v>
      </c>
      <c r="AO15" s="85" t="s">
        <v>500</v>
      </c>
      <c r="AP15" s="79" t="s">
        <v>176</v>
      </c>
      <c r="AQ15" s="79">
        <v>0</v>
      </c>
      <c r="AR15" s="79">
        <v>0</v>
      </c>
      <c r="AS15" s="79"/>
      <c r="AT15" s="79"/>
      <c r="AU15" s="79"/>
      <c r="AV15" s="79"/>
      <c r="AW15" s="79"/>
      <c r="AX15" s="79"/>
      <c r="AY15" s="79"/>
      <c r="AZ15" s="79"/>
      <c r="BA15">
        <v>5</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270</v>
      </c>
      <c r="C16" s="65" t="s">
        <v>1589</v>
      </c>
      <c r="D16" s="66">
        <v>10</v>
      </c>
      <c r="E16" s="67" t="s">
        <v>136</v>
      </c>
      <c r="F16" s="68">
        <v>12</v>
      </c>
      <c r="G16" s="65"/>
      <c r="H16" s="69"/>
      <c r="I16" s="70"/>
      <c r="J16" s="70"/>
      <c r="K16" s="34" t="s">
        <v>65</v>
      </c>
      <c r="L16" s="77">
        <v>16</v>
      </c>
      <c r="M16" s="77"/>
      <c r="N16" s="72"/>
      <c r="O16" s="79" t="s">
        <v>287</v>
      </c>
      <c r="P16" s="81">
        <v>43680.16486111111</v>
      </c>
      <c r="Q16" s="79" t="s">
        <v>291</v>
      </c>
      <c r="R16" s="79"/>
      <c r="S16" s="79"/>
      <c r="T16" s="79"/>
      <c r="U16" s="79"/>
      <c r="V16" s="83" t="s">
        <v>353</v>
      </c>
      <c r="W16" s="81">
        <v>43680.16486111111</v>
      </c>
      <c r="X16" s="83" t="s">
        <v>380</v>
      </c>
      <c r="Y16" s="79"/>
      <c r="Z16" s="79"/>
      <c r="AA16" s="85" t="s">
        <v>441</v>
      </c>
      <c r="AB16" s="85" t="s">
        <v>440</v>
      </c>
      <c r="AC16" s="79" t="b">
        <v>0</v>
      </c>
      <c r="AD16" s="79">
        <v>0</v>
      </c>
      <c r="AE16" s="85" t="s">
        <v>513</v>
      </c>
      <c r="AF16" s="79" t="b">
        <v>0</v>
      </c>
      <c r="AG16" s="79" t="s">
        <v>525</v>
      </c>
      <c r="AH16" s="79"/>
      <c r="AI16" s="85" t="s">
        <v>510</v>
      </c>
      <c r="AJ16" s="79" t="b">
        <v>0</v>
      </c>
      <c r="AK16" s="79">
        <v>1</v>
      </c>
      <c r="AL16" s="85" t="s">
        <v>510</v>
      </c>
      <c r="AM16" s="79" t="s">
        <v>530</v>
      </c>
      <c r="AN16" s="79" t="b">
        <v>0</v>
      </c>
      <c r="AO16" s="85" t="s">
        <v>440</v>
      </c>
      <c r="AP16" s="79" t="s">
        <v>176</v>
      </c>
      <c r="AQ16" s="79">
        <v>0</v>
      </c>
      <c r="AR16" s="79">
        <v>0</v>
      </c>
      <c r="AS16" s="79"/>
      <c r="AT16" s="79"/>
      <c r="AU16" s="79"/>
      <c r="AV16" s="79"/>
      <c r="AW16" s="79"/>
      <c r="AX16" s="79"/>
      <c r="AY16" s="79"/>
      <c r="AZ16" s="79"/>
      <c r="BA16">
        <v>5</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214</v>
      </c>
      <c r="B17" s="64" t="s">
        <v>270</v>
      </c>
      <c r="C17" s="65" t="s">
        <v>1589</v>
      </c>
      <c r="D17" s="66">
        <v>10</v>
      </c>
      <c r="E17" s="67" t="s">
        <v>136</v>
      </c>
      <c r="F17" s="68">
        <v>12</v>
      </c>
      <c r="G17" s="65"/>
      <c r="H17" s="69"/>
      <c r="I17" s="70"/>
      <c r="J17" s="70"/>
      <c r="K17" s="34" t="s">
        <v>65</v>
      </c>
      <c r="L17" s="77">
        <v>17</v>
      </c>
      <c r="M17" s="77"/>
      <c r="N17" s="72"/>
      <c r="O17" s="79" t="s">
        <v>287</v>
      </c>
      <c r="P17" s="81">
        <v>43680.19763888889</v>
      </c>
      <c r="Q17" s="79" t="s">
        <v>292</v>
      </c>
      <c r="R17" s="79"/>
      <c r="S17" s="79"/>
      <c r="T17" s="79"/>
      <c r="U17" s="79"/>
      <c r="V17" s="83" t="s">
        <v>353</v>
      </c>
      <c r="W17" s="81">
        <v>43680.19763888889</v>
      </c>
      <c r="X17" s="83" t="s">
        <v>381</v>
      </c>
      <c r="Y17" s="79"/>
      <c r="Z17" s="79"/>
      <c r="AA17" s="85" t="s">
        <v>442</v>
      </c>
      <c r="AB17" s="85" t="s">
        <v>441</v>
      </c>
      <c r="AC17" s="79" t="b">
        <v>0</v>
      </c>
      <c r="AD17" s="79">
        <v>0</v>
      </c>
      <c r="AE17" s="85" t="s">
        <v>513</v>
      </c>
      <c r="AF17" s="79" t="b">
        <v>0</v>
      </c>
      <c r="AG17" s="79" t="s">
        <v>525</v>
      </c>
      <c r="AH17" s="79"/>
      <c r="AI17" s="85" t="s">
        <v>510</v>
      </c>
      <c r="AJ17" s="79" t="b">
        <v>0</v>
      </c>
      <c r="AK17" s="79">
        <v>1</v>
      </c>
      <c r="AL17" s="85" t="s">
        <v>510</v>
      </c>
      <c r="AM17" s="79" t="s">
        <v>530</v>
      </c>
      <c r="AN17" s="79" t="b">
        <v>0</v>
      </c>
      <c r="AO17" s="85" t="s">
        <v>441</v>
      </c>
      <c r="AP17" s="79" t="s">
        <v>176</v>
      </c>
      <c r="AQ17" s="79">
        <v>0</v>
      </c>
      <c r="AR17" s="79">
        <v>0</v>
      </c>
      <c r="AS17" s="79"/>
      <c r="AT17" s="79"/>
      <c r="AU17" s="79"/>
      <c r="AV17" s="79"/>
      <c r="AW17" s="79"/>
      <c r="AX17" s="79"/>
      <c r="AY17" s="79"/>
      <c r="AZ17" s="79"/>
      <c r="BA17">
        <v>5</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214</v>
      </c>
      <c r="B18" s="64" t="s">
        <v>270</v>
      </c>
      <c r="C18" s="65" t="s">
        <v>1589</v>
      </c>
      <c r="D18" s="66">
        <v>10</v>
      </c>
      <c r="E18" s="67" t="s">
        <v>136</v>
      </c>
      <c r="F18" s="68">
        <v>12</v>
      </c>
      <c r="G18" s="65"/>
      <c r="H18" s="69"/>
      <c r="I18" s="70"/>
      <c r="J18" s="70"/>
      <c r="K18" s="34" t="s">
        <v>65</v>
      </c>
      <c r="L18" s="77">
        <v>18</v>
      </c>
      <c r="M18" s="77"/>
      <c r="N18" s="72"/>
      <c r="O18" s="79" t="s">
        <v>287</v>
      </c>
      <c r="P18" s="81">
        <v>43680.79821759259</v>
      </c>
      <c r="Q18" s="79" t="s">
        <v>293</v>
      </c>
      <c r="R18" s="79"/>
      <c r="S18" s="79"/>
      <c r="T18" s="79"/>
      <c r="U18" s="79"/>
      <c r="V18" s="83" t="s">
        <v>353</v>
      </c>
      <c r="W18" s="81">
        <v>43680.79821759259</v>
      </c>
      <c r="X18" s="83" t="s">
        <v>382</v>
      </c>
      <c r="Y18" s="79"/>
      <c r="Z18" s="79"/>
      <c r="AA18" s="85" t="s">
        <v>443</v>
      </c>
      <c r="AB18" s="79"/>
      <c r="AC18" s="79" t="b">
        <v>0</v>
      </c>
      <c r="AD18" s="79">
        <v>0</v>
      </c>
      <c r="AE18" s="85" t="s">
        <v>510</v>
      </c>
      <c r="AF18" s="79" t="b">
        <v>0</v>
      </c>
      <c r="AG18" s="79" t="s">
        <v>525</v>
      </c>
      <c r="AH18" s="79"/>
      <c r="AI18" s="85" t="s">
        <v>510</v>
      </c>
      <c r="AJ18" s="79" t="b">
        <v>0</v>
      </c>
      <c r="AK18" s="79">
        <v>1</v>
      </c>
      <c r="AL18" s="85" t="s">
        <v>441</v>
      </c>
      <c r="AM18" s="79" t="s">
        <v>531</v>
      </c>
      <c r="AN18" s="79" t="b">
        <v>0</v>
      </c>
      <c r="AO18" s="85" t="s">
        <v>441</v>
      </c>
      <c r="AP18" s="79" t="s">
        <v>176</v>
      </c>
      <c r="AQ18" s="79">
        <v>0</v>
      </c>
      <c r="AR18" s="79">
        <v>0</v>
      </c>
      <c r="AS18" s="79"/>
      <c r="AT18" s="79"/>
      <c r="AU18" s="79"/>
      <c r="AV18" s="79"/>
      <c r="AW18" s="79"/>
      <c r="AX18" s="79"/>
      <c r="AY18" s="79"/>
      <c r="AZ18" s="79"/>
      <c r="BA18">
        <v>5</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270</v>
      </c>
      <c r="C19" s="65" t="s">
        <v>1589</v>
      </c>
      <c r="D19" s="66">
        <v>10</v>
      </c>
      <c r="E19" s="67" t="s">
        <v>136</v>
      </c>
      <c r="F19" s="68">
        <v>12</v>
      </c>
      <c r="G19" s="65"/>
      <c r="H19" s="69"/>
      <c r="I19" s="70"/>
      <c r="J19" s="70"/>
      <c r="K19" s="34" t="s">
        <v>65</v>
      </c>
      <c r="L19" s="77">
        <v>19</v>
      </c>
      <c r="M19" s="77"/>
      <c r="N19" s="72"/>
      <c r="O19" s="79" t="s">
        <v>287</v>
      </c>
      <c r="P19" s="81">
        <v>43680.798425925925</v>
      </c>
      <c r="Q19" s="79" t="s">
        <v>294</v>
      </c>
      <c r="R19" s="79"/>
      <c r="S19" s="79"/>
      <c r="T19" s="79"/>
      <c r="U19" s="79"/>
      <c r="V19" s="83" t="s">
        <v>353</v>
      </c>
      <c r="W19" s="81">
        <v>43680.798425925925</v>
      </c>
      <c r="X19" s="83" t="s">
        <v>383</v>
      </c>
      <c r="Y19" s="79"/>
      <c r="Z19" s="79"/>
      <c r="AA19" s="85" t="s">
        <v>444</v>
      </c>
      <c r="AB19" s="79"/>
      <c r="AC19" s="79" t="b">
        <v>0</v>
      </c>
      <c r="AD19" s="79">
        <v>0</v>
      </c>
      <c r="AE19" s="85" t="s">
        <v>510</v>
      </c>
      <c r="AF19" s="79" t="b">
        <v>0</v>
      </c>
      <c r="AG19" s="79" t="s">
        <v>525</v>
      </c>
      <c r="AH19" s="79"/>
      <c r="AI19" s="85" t="s">
        <v>510</v>
      </c>
      <c r="AJ19" s="79" t="b">
        <v>0</v>
      </c>
      <c r="AK19" s="79">
        <v>1</v>
      </c>
      <c r="AL19" s="85" t="s">
        <v>442</v>
      </c>
      <c r="AM19" s="79" t="s">
        <v>531</v>
      </c>
      <c r="AN19" s="79" t="b">
        <v>0</v>
      </c>
      <c r="AO19" s="85" t="s">
        <v>442</v>
      </c>
      <c r="AP19" s="79" t="s">
        <v>176</v>
      </c>
      <c r="AQ19" s="79">
        <v>0</v>
      </c>
      <c r="AR19" s="79">
        <v>0</v>
      </c>
      <c r="AS19" s="79"/>
      <c r="AT19" s="79"/>
      <c r="AU19" s="79"/>
      <c r="AV19" s="79"/>
      <c r="AW19" s="79"/>
      <c r="AX19" s="79"/>
      <c r="AY19" s="79"/>
      <c r="AZ19" s="79"/>
      <c r="BA19">
        <v>5</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214</v>
      </c>
      <c r="B20" s="64" t="s">
        <v>271</v>
      </c>
      <c r="C20" s="65" t="s">
        <v>1589</v>
      </c>
      <c r="D20" s="66">
        <v>10</v>
      </c>
      <c r="E20" s="67" t="s">
        <v>136</v>
      </c>
      <c r="F20" s="68">
        <v>12</v>
      </c>
      <c r="G20" s="65"/>
      <c r="H20" s="69"/>
      <c r="I20" s="70"/>
      <c r="J20" s="70"/>
      <c r="K20" s="34" t="s">
        <v>65</v>
      </c>
      <c r="L20" s="77">
        <v>20</v>
      </c>
      <c r="M20" s="77"/>
      <c r="N20" s="72"/>
      <c r="O20" s="79" t="s">
        <v>286</v>
      </c>
      <c r="P20" s="81">
        <v>43680.154652777775</v>
      </c>
      <c r="Q20" s="79" t="s">
        <v>290</v>
      </c>
      <c r="R20" s="79"/>
      <c r="S20" s="79"/>
      <c r="T20" s="79"/>
      <c r="U20" s="79"/>
      <c r="V20" s="83" t="s">
        <v>353</v>
      </c>
      <c r="W20" s="81">
        <v>43680.154652777775</v>
      </c>
      <c r="X20" s="83" t="s">
        <v>379</v>
      </c>
      <c r="Y20" s="79"/>
      <c r="Z20" s="79"/>
      <c r="AA20" s="85" t="s">
        <v>440</v>
      </c>
      <c r="AB20" s="85" t="s">
        <v>500</v>
      </c>
      <c r="AC20" s="79" t="b">
        <v>0</v>
      </c>
      <c r="AD20" s="79">
        <v>0</v>
      </c>
      <c r="AE20" s="85" t="s">
        <v>512</v>
      </c>
      <c r="AF20" s="79" t="b">
        <v>0</v>
      </c>
      <c r="AG20" s="79" t="s">
        <v>525</v>
      </c>
      <c r="AH20" s="79"/>
      <c r="AI20" s="85" t="s">
        <v>510</v>
      </c>
      <c r="AJ20" s="79" t="b">
        <v>0</v>
      </c>
      <c r="AK20" s="79">
        <v>1</v>
      </c>
      <c r="AL20" s="85" t="s">
        <v>510</v>
      </c>
      <c r="AM20" s="79" t="s">
        <v>530</v>
      </c>
      <c r="AN20" s="79" t="b">
        <v>0</v>
      </c>
      <c r="AO20" s="85" t="s">
        <v>500</v>
      </c>
      <c r="AP20" s="79" t="s">
        <v>176</v>
      </c>
      <c r="AQ20" s="79">
        <v>0</v>
      </c>
      <c r="AR20" s="79">
        <v>0</v>
      </c>
      <c r="AS20" s="79"/>
      <c r="AT20" s="79"/>
      <c r="AU20" s="79"/>
      <c r="AV20" s="79"/>
      <c r="AW20" s="79"/>
      <c r="AX20" s="79"/>
      <c r="AY20" s="79"/>
      <c r="AZ20" s="79"/>
      <c r="BA20">
        <v>3</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214</v>
      </c>
      <c r="B21" s="64" t="s">
        <v>271</v>
      </c>
      <c r="C21" s="65" t="s">
        <v>1589</v>
      </c>
      <c r="D21" s="66">
        <v>10</v>
      </c>
      <c r="E21" s="67" t="s">
        <v>136</v>
      </c>
      <c r="F21" s="68">
        <v>12</v>
      </c>
      <c r="G21" s="65"/>
      <c r="H21" s="69"/>
      <c r="I21" s="70"/>
      <c r="J21" s="70"/>
      <c r="K21" s="34" t="s">
        <v>65</v>
      </c>
      <c r="L21" s="77">
        <v>21</v>
      </c>
      <c r="M21" s="77"/>
      <c r="N21" s="72"/>
      <c r="O21" s="79" t="s">
        <v>286</v>
      </c>
      <c r="P21" s="81">
        <v>43680.16486111111</v>
      </c>
      <c r="Q21" s="79" t="s">
        <v>291</v>
      </c>
      <c r="R21" s="79"/>
      <c r="S21" s="79"/>
      <c r="T21" s="79"/>
      <c r="U21" s="79"/>
      <c r="V21" s="83" t="s">
        <v>353</v>
      </c>
      <c r="W21" s="81">
        <v>43680.16486111111</v>
      </c>
      <c r="X21" s="83" t="s">
        <v>380</v>
      </c>
      <c r="Y21" s="79"/>
      <c r="Z21" s="79"/>
      <c r="AA21" s="85" t="s">
        <v>441</v>
      </c>
      <c r="AB21" s="85" t="s">
        <v>440</v>
      </c>
      <c r="AC21" s="79" t="b">
        <v>0</v>
      </c>
      <c r="AD21" s="79">
        <v>0</v>
      </c>
      <c r="AE21" s="85" t="s">
        <v>513</v>
      </c>
      <c r="AF21" s="79" t="b">
        <v>0</v>
      </c>
      <c r="AG21" s="79" t="s">
        <v>525</v>
      </c>
      <c r="AH21" s="79"/>
      <c r="AI21" s="85" t="s">
        <v>510</v>
      </c>
      <c r="AJ21" s="79" t="b">
        <v>0</v>
      </c>
      <c r="AK21" s="79">
        <v>1</v>
      </c>
      <c r="AL21" s="85" t="s">
        <v>510</v>
      </c>
      <c r="AM21" s="79" t="s">
        <v>530</v>
      </c>
      <c r="AN21" s="79" t="b">
        <v>0</v>
      </c>
      <c r="AO21" s="85" t="s">
        <v>440</v>
      </c>
      <c r="AP21" s="79" t="s">
        <v>176</v>
      </c>
      <c r="AQ21" s="79">
        <v>0</v>
      </c>
      <c r="AR21" s="79">
        <v>0</v>
      </c>
      <c r="AS21" s="79"/>
      <c r="AT21" s="79"/>
      <c r="AU21" s="79"/>
      <c r="AV21" s="79"/>
      <c r="AW21" s="79"/>
      <c r="AX21" s="79"/>
      <c r="AY21" s="79"/>
      <c r="AZ21" s="79"/>
      <c r="BA21">
        <v>3</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214</v>
      </c>
      <c r="B22" s="64" t="s">
        <v>271</v>
      </c>
      <c r="C22" s="65" t="s">
        <v>1589</v>
      </c>
      <c r="D22" s="66">
        <v>10</v>
      </c>
      <c r="E22" s="67" t="s">
        <v>136</v>
      </c>
      <c r="F22" s="68">
        <v>12</v>
      </c>
      <c r="G22" s="65"/>
      <c r="H22" s="69"/>
      <c r="I22" s="70"/>
      <c r="J22" s="70"/>
      <c r="K22" s="34" t="s">
        <v>65</v>
      </c>
      <c r="L22" s="77">
        <v>22</v>
      </c>
      <c r="M22" s="77"/>
      <c r="N22" s="72"/>
      <c r="O22" s="79" t="s">
        <v>286</v>
      </c>
      <c r="P22" s="81">
        <v>43680.19763888889</v>
      </c>
      <c r="Q22" s="79" t="s">
        <v>292</v>
      </c>
      <c r="R22" s="79"/>
      <c r="S22" s="79"/>
      <c r="T22" s="79"/>
      <c r="U22" s="79"/>
      <c r="V22" s="83" t="s">
        <v>353</v>
      </c>
      <c r="W22" s="81">
        <v>43680.19763888889</v>
      </c>
      <c r="X22" s="83" t="s">
        <v>381</v>
      </c>
      <c r="Y22" s="79"/>
      <c r="Z22" s="79"/>
      <c r="AA22" s="85" t="s">
        <v>442</v>
      </c>
      <c r="AB22" s="85" t="s">
        <v>441</v>
      </c>
      <c r="AC22" s="79" t="b">
        <v>0</v>
      </c>
      <c r="AD22" s="79">
        <v>0</v>
      </c>
      <c r="AE22" s="85" t="s">
        <v>513</v>
      </c>
      <c r="AF22" s="79" t="b">
        <v>0</v>
      </c>
      <c r="AG22" s="79" t="s">
        <v>525</v>
      </c>
      <c r="AH22" s="79"/>
      <c r="AI22" s="85" t="s">
        <v>510</v>
      </c>
      <c r="AJ22" s="79" t="b">
        <v>0</v>
      </c>
      <c r="AK22" s="79">
        <v>1</v>
      </c>
      <c r="AL22" s="85" t="s">
        <v>510</v>
      </c>
      <c r="AM22" s="79" t="s">
        <v>530</v>
      </c>
      <c r="AN22" s="79" t="b">
        <v>0</v>
      </c>
      <c r="AO22" s="85" t="s">
        <v>441</v>
      </c>
      <c r="AP22" s="79" t="s">
        <v>176</v>
      </c>
      <c r="AQ22" s="79">
        <v>0</v>
      </c>
      <c r="AR22" s="79">
        <v>0</v>
      </c>
      <c r="AS22" s="79"/>
      <c r="AT22" s="79"/>
      <c r="AU22" s="79"/>
      <c r="AV22" s="79"/>
      <c r="AW22" s="79"/>
      <c r="AX22" s="79"/>
      <c r="AY22" s="79"/>
      <c r="AZ22" s="79"/>
      <c r="BA22">
        <v>3</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214</v>
      </c>
      <c r="B23" s="64" t="s">
        <v>271</v>
      </c>
      <c r="C23" s="65" t="s">
        <v>1589</v>
      </c>
      <c r="D23" s="66">
        <v>10</v>
      </c>
      <c r="E23" s="67" t="s">
        <v>136</v>
      </c>
      <c r="F23" s="68">
        <v>12</v>
      </c>
      <c r="G23" s="65"/>
      <c r="H23" s="69"/>
      <c r="I23" s="70"/>
      <c r="J23" s="70"/>
      <c r="K23" s="34" t="s">
        <v>65</v>
      </c>
      <c r="L23" s="77">
        <v>23</v>
      </c>
      <c r="M23" s="77"/>
      <c r="N23" s="72"/>
      <c r="O23" s="79" t="s">
        <v>287</v>
      </c>
      <c r="P23" s="81">
        <v>43680.79821759259</v>
      </c>
      <c r="Q23" s="79" t="s">
        <v>293</v>
      </c>
      <c r="R23" s="79"/>
      <c r="S23" s="79"/>
      <c r="T23" s="79"/>
      <c r="U23" s="79"/>
      <c r="V23" s="83" t="s">
        <v>353</v>
      </c>
      <c r="W23" s="81">
        <v>43680.79821759259</v>
      </c>
      <c r="X23" s="83" t="s">
        <v>382</v>
      </c>
      <c r="Y23" s="79"/>
      <c r="Z23" s="79"/>
      <c r="AA23" s="85" t="s">
        <v>443</v>
      </c>
      <c r="AB23" s="79"/>
      <c r="AC23" s="79" t="b">
        <v>0</v>
      </c>
      <c r="AD23" s="79">
        <v>0</v>
      </c>
      <c r="AE23" s="85" t="s">
        <v>510</v>
      </c>
      <c r="AF23" s="79" t="b">
        <v>0</v>
      </c>
      <c r="AG23" s="79" t="s">
        <v>525</v>
      </c>
      <c r="AH23" s="79"/>
      <c r="AI23" s="85" t="s">
        <v>510</v>
      </c>
      <c r="AJ23" s="79" t="b">
        <v>0</v>
      </c>
      <c r="AK23" s="79">
        <v>1</v>
      </c>
      <c r="AL23" s="85" t="s">
        <v>441</v>
      </c>
      <c r="AM23" s="79" t="s">
        <v>531</v>
      </c>
      <c r="AN23" s="79" t="b">
        <v>0</v>
      </c>
      <c r="AO23" s="85" t="s">
        <v>441</v>
      </c>
      <c r="AP23" s="79" t="s">
        <v>176</v>
      </c>
      <c r="AQ23" s="79">
        <v>0</v>
      </c>
      <c r="AR23" s="79">
        <v>0</v>
      </c>
      <c r="AS23" s="79"/>
      <c r="AT23" s="79"/>
      <c r="AU23" s="79"/>
      <c r="AV23" s="79"/>
      <c r="AW23" s="79"/>
      <c r="AX23" s="79"/>
      <c r="AY23" s="79"/>
      <c r="AZ23" s="79"/>
      <c r="BA23">
        <v>3</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214</v>
      </c>
      <c r="B24" s="64" t="s">
        <v>271</v>
      </c>
      <c r="C24" s="65" t="s">
        <v>1589</v>
      </c>
      <c r="D24" s="66">
        <v>10</v>
      </c>
      <c r="E24" s="67" t="s">
        <v>136</v>
      </c>
      <c r="F24" s="68">
        <v>12</v>
      </c>
      <c r="G24" s="65"/>
      <c r="H24" s="69"/>
      <c r="I24" s="70"/>
      <c r="J24" s="70"/>
      <c r="K24" s="34" t="s">
        <v>65</v>
      </c>
      <c r="L24" s="77">
        <v>24</v>
      </c>
      <c r="M24" s="77"/>
      <c r="N24" s="72"/>
      <c r="O24" s="79" t="s">
        <v>287</v>
      </c>
      <c r="P24" s="81">
        <v>43680.79825231482</v>
      </c>
      <c r="Q24" s="79" t="s">
        <v>295</v>
      </c>
      <c r="R24" s="79"/>
      <c r="S24" s="79"/>
      <c r="T24" s="79"/>
      <c r="U24" s="79"/>
      <c r="V24" s="83" t="s">
        <v>353</v>
      </c>
      <c r="W24" s="81">
        <v>43680.79825231482</v>
      </c>
      <c r="X24" s="83" t="s">
        <v>384</v>
      </c>
      <c r="Y24" s="79"/>
      <c r="Z24" s="79"/>
      <c r="AA24" s="85" t="s">
        <v>445</v>
      </c>
      <c r="AB24" s="79"/>
      <c r="AC24" s="79" t="b">
        <v>0</v>
      </c>
      <c r="AD24" s="79">
        <v>0</v>
      </c>
      <c r="AE24" s="85" t="s">
        <v>510</v>
      </c>
      <c r="AF24" s="79" t="b">
        <v>0</v>
      </c>
      <c r="AG24" s="79" t="s">
        <v>525</v>
      </c>
      <c r="AH24" s="79"/>
      <c r="AI24" s="85" t="s">
        <v>510</v>
      </c>
      <c r="AJ24" s="79" t="b">
        <v>0</v>
      </c>
      <c r="AK24" s="79">
        <v>1</v>
      </c>
      <c r="AL24" s="85" t="s">
        <v>440</v>
      </c>
      <c r="AM24" s="79" t="s">
        <v>531</v>
      </c>
      <c r="AN24" s="79" t="b">
        <v>0</v>
      </c>
      <c r="AO24" s="85" t="s">
        <v>440</v>
      </c>
      <c r="AP24" s="79" t="s">
        <v>176</v>
      </c>
      <c r="AQ24" s="79">
        <v>0</v>
      </c>
      <c r="AR24" s="79">
        <v>0</v>
      </c>
      <c r="AS24" s="79"/>
      <c r="AT24" s="79"/>
      <c r="AU24" s="79"/>
      <c r="AV24" s="79"/>
      <c r="AW24" s="79"/>
      <c r="AX24" s="79"/>
      <c r="AY24" s="79"/>
      <c r="AZ24" s="79"/>
      <c r="BA24">
        <v>3</v>
      </c>
      <c r="BB24" s="78" t="str">
        <f>REPLACE(INDEX(GroupVertices[Group],MATCH(Edges[[#This Row],[Vertex 1]],GroupVertices[Vertex],0)),1,1,"")</f>
        <v>3</v>
      </c>
      <c r="BC24" s="78" t="str">
        <f>REPLACE(INDEX(GroupVertices[Group],MATCH(Edges[[#This Row],[Vertex 2]],GroupVertices[Vertex],0)),1,1,"")</f>
        <v>3</v>
      </c>
      <c r="BD24" s="48">
        <v>2</v>
      </c>
      <c r="BE24" s="49">
        <v>8</v>
      </c>
      <c r="BF24" s="48">
        <v>0</v>
      </c>
      <c r="BG24" s="49">
        <v>0</v>
      </c>
      <c r="BH24" s="48">
        <v>0</v>
      </c>
      <c r="BI24" s="49">
        <v>0</v>
      </c>
      <c r="BJ24" s="48">
        <v>23</v>
      </c>
      <c r="BK24" s="49">
        <v>92</v>
      </c>
      <c r="BL24" s="48">
        <v>25</v>
      </c>
    </row>
    <row r="25" spans="1:64" ht="15">
      <c r="A25" s="64" t="s">
        <v>214</v>
      </c>
      <c r="B25" s="64" t="s">
        <v>271</v>
      </c>
      <c r="C25" s="65" t="s">
        <v>1589</v>
      </c>
      <c r="D25" s="66">
        <v>10</v>
      </c>
      <c r="E25" s="67" t="s">
        <v>136</v>
      </c>
      <c r="F25" s="68">
        <v>12</v>
      </c>
      <c r="G25" s="65"/>
      <c r="H25" s="69"/>
      <c r="I25" s="70"/>
      <c r="J25" s="70"/>
      <c r="K25" s="34" t="s">
        <v>65</v>
      </c>
      <c r="L25" s="77">
        <v>25</v>
      </c>
      <c r="M25" s="77"/>
      <c r="N25" s="72"/>
      <c r="O25" s="79" t="s">
        <v>287</v>
      </c>
      <c r="P25" s="81">
        <v>43680.798425925925</v>
      </c>
      <c r="Q25" s="79" t="s">
        <v>294</v>
      </c>
      <c r="R25" s="79"/>
      <c r="S25" s="79"/>
      <c r="T25" s="79"/>
      <c r="U25" s="79"/>
      <c r="V25" s="83" t="s">
        <v>353</v>
      </c>
      <c r="W25" s="81">
        <v>43680.798425925925</v>
      </c>
      <c r="X25" s="83" t="s">
        <v>383</v>
      </c>
      <c r="Y25" s="79"/>
      <c r="Z25" s="79"/>
      <c r="AA25" s="85" t="s">
        <v>444</v>
      </c>
      <c r="AB25" s="79"/>
      <c r="AC25" s="79" t="b">
        <v>0</v>
      </c>
      <c r="AD25" s="79">
        <v>0</v>
      </c>
      <c r="AE25" s="85" t="s">
        <v>510</v>
      </c>
      <c r="AF25" s="79" t="b">
        <v>0</v>
      </c>
      <c r="AG25" s="79" t="s">
        <v>525</v>
      </c>
      <c r="AH25" s="79"/>
      <c r="AI25" s="85" t="s">
        <v>510</v>
      </c>
      <c r="AJ25" s="79" t="b">
        <v>0</v>
      </c>
      <c r="AK25" s="79">
        <v>1</v>
      </c>
      <c r="AL25" s="85" t="s">
        <v>442</v>
      </c>
      <c r="AM25" s="79" t="s">
        <v>531</v>
      </c>
      <c r="AN25" s="79" t="b">
        <v>0</v>
      </c>
      <c r="AO25" s="85" t="s">
        <v>442</v>
      </c>
      <c r="AP25" s="79" t="s">
        <v>176</v>
      </c>
      <c r="AQ25" s="79">
        <v>0</v>
      </c>
      <c r="AR25" s="79">
        <v>0</v>
      </c>
      <c r="AS25" s="79"/>
      <c r="AT25" s="79"/>
      <c r="AU25" s="79"/>
      <c r="AV25" s="79"/>
      <c r="AW25" s="79"/>
      <c r="AX25" s="79"/>
      <c r="AY25" s="79"/>
      <c r="AZ25" s="79"/>
      <c r="BA25">
        <v>3</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214</v>
      </c>
      <c r="B26" s="64" t="s">
        <v>272</v>
      </c>
      <c r="C26" s="65" t="s">
        <v>1589</v>
      </c>
      <c r="D26" s="66">
        <v>10</v>
      </c>
      <c r="E26" s="67" t="s">
        <v>136</v>
      </c>
      <c r="F26" s="68">
        <v>12</v>
      </c>
      <c r="G26" s="65"/>
      <c r="H26" s="69"/>
      <c r="I26" s="70"/>
      <c r="J26" s="70"/>
      <c r="K26" s="34" t="s">
        <v>65</v>
      </c>
      <c r="L26" s="77">
        <v>26</v>
      </c>
      <c r="M26" s="77"/>
      <c r="N26" s="72"/>
      <c r="O26" s="79" t="s">
        <v>287</v>
      </c>
      <c r="P26" s="81">
        <v>43680.154652777775</v>
      </c>
      <c r="Q26" s="79" t="s">
        <v>290</v>
      </c>
      <c r="R26" s="79"/>
      <c r="S26" s="79"/>
      <c r="T26" s="79"/>
      <c r="U26" s="79"/>
      <c r="V26" s="83" t="s">
        <v>353</v>
      </c>
      <c r="W26" s="81">
        <v>43680.154652777775</v>
      </c>
      <c r="X26" s="83" t="s">
        <v>379</v>
      </c>
      <c r="Y26" s="79"/>
      <c r="Z26" s="79"/>
      <c r="AA26" s="85" t="s">
        <v>440</v>
      </c>
      <c r="AB26" s="85" t="s">
        <v>500</v>
      </c>
      <c r="AC26" s="79" t="b">
        <v>0</v>
      </c>
      <c r="AD26" s="79">
        <v>0</v>
      </c>
      <c r="AE26" s="85" t="s">
        <v>512</v>
      </c>
      <c r="AF26" s="79" t="b">
        <v>0</v>
      </c>
      <c r="AG26" s="79" t="s">
        <v>525</v>
      </c>
      <c r="AH26" s="79"/>
      <c r="AI26" s="85" t="s">
        <v>510</v>
      </c>
      <c r="AJ26" s="79" t="b">
        <v>0</v>
      </c>
      <c r="AK26" s="79">
        <v>1</v>
      </c>
      <c r="AL26" s="85" t="s">
        <v>510</v>
      </c>
      <c r="AM26" s="79" t="s">
        <v>530</v>
      </c>
      <c r="AN26" s="79" t="b">
        <v>0</v>
      </c>
      <c r="AO26" s="85" t="s">
        <v>500</v>
      </c>
      <c r="AP26" s="79" t="s">
        <v>176</v>
      </c>
      <c r="AQ26" s="79">
        <v>0</v>
      </c>
      <c r="AR26" s="79">
        <v>0</v>
      </c>
      <c r="AS26" s="79"/>
      <c r="AT26" s="79"/>
      <c r="AU26" s="79"/>
      <c r="AV26" s="79"/>
      <c r="AW26" s="79"/>
      <c r="AX26" s="79"/>
      <c r="AY26" s="79"/>
      <c r="AZ26" s="79"/>
      <c r="BA26">
        <v>5</v>
      </c>
      <c r="BB26" s="78" t="str">
        <f>REPLACE(INDEX(GroupVertices[Group],MATCH(Edges[[#This Row],[Vertex 1]],GroupVertices[Vertex],0)),1,1,"")</f>
        <v>3</v>
      </c>
      <c r="BC26" s="78" t="str">
        <f>REPLACE(INDEX(GroupVertices[Group],MATCH(Edges[[#This Row],[Vertex 2]],GroupVertices[Vertex],0)),1,1,"")</f>
        <v>1</v>
      </c>
      <c r="BD26" s="48">
        <v>2</v>
      </c>
      <c r="BE26" s="49">
        <v>4.25531914893617</v>
      </c>
      <c r="BF26" s="48">
        <v>1</v>
      </c>
      <c r="BG26" s="49">
        <v>2.127659574468085</v>
      </c>
      <c r="BH26" s="48">
        <v>0</v>
      </c>
      <c r="BI26" s="49">
        <v>0</v>
      </c>
      <c r="BJ26" s="48">
        <v>44</v>
      </c>
      <c r="BK26" s="49">
        <v>93.61702127659575</v>
      </c>
      <c r="BL26" s="48">
        <v>47</v>
      </c>
    </row>
    <row r="27" spans="1:64" ht="15">
      <c r="A27" s="64" t="s">
        <v>214</v>
      </c>
      <c r="B27" s="64" t="s">
        <v>272</v>
      </c>
      <c r="C27" s="65" t="s">
        <v>1589</v>
      </c>
      <c r="D27" s="66">
        <v>10</v>
      </c>
      <c r="E27" s="67" t="s">
        <v>136</v>
      </c>
      <c r="F27" s="68">
        <v>12</v>
      </c>
      <c r="G27" s="65"/>
      <c r="H27" s="69"/>
      <c r="I27" s="70"/>
      <c r="J27" s="70"/>
      <c r="K27" s="34" t="s">
        <v>65</v>
      </c>
      <c r="L27" s="77">
        <v>27</v>
      </c>
      <c r="M27" s="77"/>
      <c r="N27" s="72"/>
      <c r="O27" s="79" t="s">
        <v>287</v>
      </c>
      <c r="P27" s="81">
        <v>43680.16486111111</v>
      </c>
      <c r="Q27" s="79" t="s">
        <v>291</v>
      </c>
      <c r="R27" s="79"/>
      <c r="S27" s="79"/>
      <c r="T27" s="79"/>
      <c r="U27" s="79"/>
      <c r="V27" s="83" t="s">
        <v>353</v>
      </c>
      <c r="W27" s="81">
        <v>43680.16486111111</v>
      </c>
      <c r="X27" s="83" t="s">
        <v>380</v>
      </c>
      <c r="Y27" s="79"/>
      <c r="Z27" s="79"/>
      <c r="AA27" s="85" t="s">
        <v>441</v>
      </c>
      <c r="AB27" s="85" t="s">
        <v>440</v>
      </c>
      <c r="AC27" s="79" t="b">
        <v>0</v>
      </c>
      <c r="AD27" s="79">
        <v>0</v>
      </c>
      <c r="AE27" s="85" t="s">
        <v>513</v>
      </c>
      <c r="AF27" s="79" t="b">
        <v>0</v>
      </c>
      <c r="AG27" s="79" t="s">
        <v>525</v>
      </c>
      <c r="AH27" s="79"/>
      <c r="AI27" s="85" t="s">
        <v>510</v>
      </c>
      <c r="AJ27" s="79" t="b">
        <v>0</v>
      </c>
      <c r="AK27" s="79">
        <v>1</v>
      </c>
      <c r="AL27" s="85" t="s">
        <v>510</v>
      </c>
      <c r="AM27" s="79" t="s">
        <v>530</v>
      </c>
      <c r="AN27" s="79" t="b">
        <v>0</v>
      </c>
      <c r="AO27" s="85" t="s">
        <v>440</v>
      </c>
      <c r="AP27" s="79" t="s">
        <v>176</v>
      </c>
      <c r="AQ27" s="79">
        <v>0</v>
      </c>
      <c r="AR27" s="79">
        <v>0</v>
      </c>
      <c r="AS27" s="79"/>
      <c r="AT27" s="79"/>
      <c r="AU27" s="79"/>
      <c r="AV27" s="79"/>
      <c r="AW27" s="79"/>
      <c r="AX27" s="79"/>
      <c r="AY27" s="79"/>
      <c r="AZ27" s="79"/>
      <c r="BA27">
        <v>5</v>
      </c>
      <c r="BB27" s="78" t="str">
        <f>REPLACE(INDEX(GroupVertices[Group],MATCH(Edges[[#This Row],[Vertex 1]],GroupVertices[Vertex],0)),1,1,"")</f>
        <v>3</v>
      </c>
      <c r="BC27" s="78" t="str">
        <f>REPLACE(INDEX(GroupVertices[Group],MATCH(Edges[[#This Row],[Vertex 2]],GroupVertices[Vertex],0)),1,1,"")</f>
        <v>1</v>
      </c>
      <c r="BD27" s="48">
        <v>1</v>
      </c>
      <c r="BE27" s="49">
        <v>1.7241379310344827</v>
      </c>
      <c r="BF27" s="48">
        <v>2</v>
      </c>
      <c r="BG27" s="49">
        <v>3.4482758620689653</v>
      </c>
      <c r="BH27" s="48">
        <v>0</v>
      </c>
      <c r="BI27" s="49">
        <v>0</v>
      </c>
      <c r="BJ27" s="48">
        <v>55</v>
      </c>
      <c r="BK27" s="49">
        <v>94.82758620689656</v>
      </c>
      <c r="BL27" s="48">
        <v>58</v>
      </c>
    </row>
    <row r="28" spans="1:64" ht="15">
      <c r="A28" s="64" t="s">
        <v>214</v>
      </c>
      <c r="B28" s="64" t="s">
        <v>272</v>
      </c>
      <c r="C28" s="65" t="s">
        <v>1589</v>
      </c>
      <c r="D28" s="66">
        <v>10</v>
      </c>
      <c r="E28" s="67" t="s">
        <v>136</v>
      </c>
      <c r="F28" s="68">
        <v>12</v>
      </c>
      <c r="G28" s="65"/>
      <c r="H28" s="69"/>
      <c r="I28" s="70"/>
      <c r="J28" s="70"/>
      <c r="K28" s="34" t="s">
        <v>65</v>
      </c>
      <c r="L28" s="77">
        <v>28</v>
      </c>
      <c r="M28" s="77"/>
      <c r="N28" s="72"/>
      <c r="O28" s="79" t="s">
        <v>287</v>
      </c>
      <c r="P28" s="81">
        <v>43680.19763888889</v>
      </c>
      <c r="Q28" s="79" t="s">
        <v>292</v>
      </c>
      <c r="R28" s="79"/>
      <c r="S28" s="79"/>
      <c r="T28" s="79"/>
      <c r="U28" s="79"/>
      <c r="V28" s="83" t="s">
        <v>353</v>
      </c>
      <c r="W28" s="81">
        <v>43680.19763888889</v>
      </c>
      <c r="X28" s="83" t="s">
        <v>381</v>
      </c>
      <c r="Y28" s="79"/>
      <c r="Z28" s="79"/>
      <c r="AA28" s="85" t="s">
        <v>442</v>
      </c>
      <c r="AB28" s="85" t="s">
        <v>441</v>
      </c>
      <c r="AC28" s="79" t="b">
        <v>0</v>
      </c>
      <c r="AD28" s="79">
        <v>0</v>
      </c>
      <c r="AE28" s="85" t="s">
        <v>513</v>
      </c>
      <c r="AF28" s="79" t="b">
        <v>0</v>
      </c>
      <c r="AG28" s="79" t="s">
        <v>525</v>
      </c>
      <c r="AH28" s="79"/>
      <c r="AI28" s="85" t="s">
        <v>510</v>
      </c>
      <c r="AJ28" s="79" t="b">
        <v>0</v>
      </c>
      <c r="AK28" s="79">
        <v>1</v>
      </c>
      <c r="AL28" s="85" t="s">
        <v>510</v>
      </c>
      <c r="AM28" s="79" t="s">
        <v>530</v>
      </c>
      <c r="AN28" s="79" t="b">
        <v>0</v>
      </c>
      <c r="AO28" s="85" t="s">
        <v>441</v>
      </c>
      <c r="AP28" s="79" t="s">
        <v>176</v>
      </c>
      <c r="AQ28" s="79">
        <v>0</v>
      </c>
      <c r="AR28" s="79">
        <v>0</v>
      </c>
      <c r="AS28" s="79"/>
      <c r="AT28" s="79"/>
      <c r="AU28" s="79"/>
      <c r="AV28" s="79"/>
      <c r="AW28" s="79"/>
      <c r="AX28" s="79"/>
      <c r="AY28" s="79"/>
      <c r="AZ28" s="79"/>
      <c r="BA28">
        <v>5</v>
      </c>
      <c r="BB28" s="78" t="str">
        <f>REPLACE(INDEX(GroupVertices[Group],MATCH(Edges[[#This Row],[Vertex 1]],GroupVertices[Vertex],0)),1,1,"")</f>
        <v>3</v>
      </c>
      <c r="BC28" s="78" t="str">
        <f>REPLACE(INDEX(GroupVertices[Group],MATCH(Edges[[#This Row],[Vertex 2]],GroupVertices[Vertex],0)),1,1,"")</f>
        <v>1</v>
      </c>
      <c r="BD28" s="48">
        <v>4</v>
      </c>
      <c r="BE28" s="49">
        <v>6.153846153846154</v>
      </c>
      <c r="BF28" s="48">
        <v>2</v>
      </c>
      <c r="BG28" s="49">
        <v>3.076923076923077</v>
      </c>
      <c r="BH28" s="48">
        <v>0</v>
      </c>
      <c r="BI28" s="49">
        <v>0</v>
      </c>
      <c r="BJ28" s="48">
        <v>59</v>
      </c>
      <c r="BK28" s="49">
        <v>90.76923076923077</v>
      </c>
      <c r="BL28" s="48">
        <v>65</v>
      </c>
    </row>
    <row r="29" spans="1:64" ht="15">
      <c r="A29" s="64" t="s">
        <v>214</v>
      </c>
      <c r="B29" s="64" t="s">
        <v>272</v>
      </c>
      <c r="C29" s="65" t="s">
        <v>1589</v>
      </c>
      <c r="D29" s="66">
        <v>10</v>
      </c>
      <c r="E29" s="67" t="s">
        <v>136</v>
      </c>
      <c r="F29" s="68">
        <v>12</v>
      </c>
      <c r="G29" s="65"/>
      <c r="H29" s="69"/>
      <c r="I29" s="70"/>
      <c r="J29" s="70"/>
      <c r="K29" s="34" t="s">
        <v>65</v>
      </c>
      <c r="L29" s="77">
        <v>29</v>
      </c>
      <c r="M29" s="77"/>
      <c r="N29" s="72"/>
      <c r="O29" s="79" t="s">
        <v>287</v>
      </c>
      <c r="P29" s="81">
        <v>43680.79821759259</v>
      </c>
      <c r="Q29" s="79" t="s">
        <v>293</v>
      </c>
      <c r="R29" s="79"/>
      <c r="S29" s="79"/>
      <c r="T29" s="79"/>
      <c r="U29" s="79"/>
      <c r="V29" s="83" t="s">
        <v>353</v>
      </c>
      <c r="W29" s="81">
        <v>43680.79821759259</v>
      </c>
      <c r="X29" s="83" t="s">
        <v>382</v>
      </c>
      <c r="Y29" s="79"/>
      <c r="Z29" s="79"/>
      <c r="AA29" s="85" t="s">
        <v>443</v>
      </c>
      <c r="AB29" s="79"/>
      <c r="AC29" s="79" t="b">
        <v>0</v>
      </c>
      <c r="AD29" s="79">
        <v>0</v>
      </c>
      <c r="AE29" s="85" t="s">
        <v>510</v>
      </c>
      <c r="AF29" s="79" t="b">
        <v>0</v>
      </c>
      <c r="AG29" s="79" t="s">
        <v>525</v>
      </c>
      <c r="AH29" s="79"/>
      <c r="AI29" s="85" t="s">
        <v>510</v>
      </c>
      <c r="AJ29" s="79" t="b">
        <v>0</v>
      </c>
      <c r="AK29" s="79">
        <v>1</v>
      </c>
      <c r="AL29" s="85" t="s">
        <v>441</v>
      </c>
      <c r="AM29" s="79" t="s">
        <v>531</v>
      </c>
      <c r="AN29" s="79" t="b">
        <v>0</v>
      </c>
      <c r="AO29" s="85" t="s">
        <v>441</v>
      </c>
      <c r="AP29" s="79" t="s">
        <v>176</v>
      </c>
      <c r="AQ29" s="79">
        <v>0</v>
      </c>
      <c r="AR29" s="79">
        <v>0</v>
      </c>
      <c r="AS29" s="79"/>
      <c r="AT29" s="79"/>
      <c r="AU29" s="79"/>
      <c r="AV29" s="79"/>
      <c r="AW29" s="79"/>
      <c r="AX29" s="79"/>
      <c r="AY29" s="79"/>
      <c r="AZ29" s="79"/>
      <c r="BA29">
        <v>5</v>
      </c>
      <c r="BB29" s="78" t="str">
        <f>REPLACE(INDEX(GroupVertices[Group],MATCH(Edges[[#This Row],[Vertex 1]],GroupVertices[Vertex],0)),1,1,"")</f>
        <v>3</v>
      </c>
      <c r="BC29" s="78" t="str">
        <f>REPLACE(INDEX(GroupVertices[Group],MATCH(Edges[[#This Row],[Vertex 2]],GroupVertices[Vertex],0)),1,1,"")</f>
        <v>1</v>
      </c>
      <c r="BD29" s="48">
        <v>0</v>
      </c>
      <c r="BE29" s="49">
        <v>0</v>
      </c>
      <c r="BF29" s="48">
        <v>1</v>
      </c>
      <c r="BG29" s="49">
        <v>5</v>
      </c>
      <c r="BH29" s="48">
        <v>0</v>
      </c>
      <c r="BI29" s="49">
        <v>0</v>
      </c>
      <c r="BJ29" s="48">
        <v>19</v>
      </c>
      <c r="BK29" s="49">
        <v>95</v>
      </c>
      <c r="BL29" s="48">
        <v>20</v>
      </c>
    </row>
    <row r="30" spans="1:64" ht="15">
      <c r="A30" s="64" t="s">
        <v>214</v>
      </c>
      <c r="B30" s="64" t="s">
        <v>272</v>
      </c>
      <c r="C30" s="65" t="s">
        <v>1589</v>
      </c>
      <c r="D30" s="66">
        <v>10</v>
      </c>
      <c r="E30" s="67" t="s">
        <v>136</v>
      </c>
      <c r="F30" s="68">
        <v>12</v>
      </c>
      <c r="G30" s="65"/>
      <c r="H30" s="69"/>
      <c r="I30" s="70"/>
      <c r="J30" s="70"/>
      <c r="K30" s="34" t="s">
        <v>65</v>
      </c>
      <c r="L30" s="77">
        <v>30</v>
      </c>
      <c r="M30" s="77"/>
      <c r="N30" s="72"/>
      <c r="O30" s="79" t="s">
        <v>287</v>
      </c>
      <c r="P30" s="81">
        <v>43680.798425925925</v>
      </c>
      <c r="Q30" s="79" t="s">
        <v>294</v>
      </c>
      <c r="R30" s="79"/>
      <c r="S30" s="79"/>
      <c r="T30" s="79"/>
      <c r="U30" s="79"/>
      <c r="V30" s="83" t="s">
        <v>353</v>
      </c>
      <c r="W30" s="81">
        <v>43680.798425925925</v>
      </c>
      <c r="X30" s="83" t="s">
        <v>383</v>
      </c>
      <c r="Y30" s="79"/>
      <c r="Z30" s="79"/>
      <c r="AA30" s="85" t="s">
        <v>444</v>
      </c>
      <c r="AB30" s="79"/>
      <c r="AC30" s="79" t="b">
        <v>0</v>
      </c>
      <c r="AD30" s="79">
        <v>0</v>
      </c>
      <c r="AE30" s="85" t="s">
        <v>510</v>
      </c>
      <c r="AF30" s="79" t="b">
        <v>0</v>
      </c>
      <c r="AG30" s="79" t="s">
        <v>525</v>
      </c>
      <c r="AH30" s="79"/>
      <c r="AI30" s="85" t="s">
        <v>510</v>
      </c>
      <c r="AJ30" s="79" t="b">
        <v>0</v>
      </c>
      <c r="AK30" s="79">
        <v>1</v>
      </c>
      <c r="AL30" s="85" t="s">
        <v>442</v>
      </c>
      <c r="AM30" s="79" t="s">
        <v>531</v>
      </c>
      <c r="AN30" s="79" t="b">
        <v>0</v>
      </c>
      <c r="AO30" s="85" t="s">
        <v>442</v>
      </c>
      <c r="AP30" s="79" t="s">
        <v>176</v>
      </c>
      <c r="AQ30" s="79">
        <v>0</v>
      </c>
      <c r="AR30" s="79">
        <v>0</v>
      </c>
      <c r="AS30" s="79"/>
      <c r="AT30" s="79"/>
      <c r="AU30" s="79"/>
      <c r="AV30" s="79"/>
      <c r="AW30" s="79"/>
      <c r="AX30" s="79"/>
      <c r="AY30" s="79"/>
      <c r="AZ30" s="79"/>
      <c r="BA30">
        <v>5</v>
      </c>
      <c r="BB30" s="78" t="str">
        <f>REPLACE(INDEX(GroupVertices[Group],MATCH(Edges[[#This Row],[Vertex 1]],GroupVertices[Vertex],0)),1,1,"")</f>
        <v>3</v>
      </c>
      <c r="BC30" s="78" t="str">
        <f>REPLACE(INDEX(GroupVertices[Group],MATCH(Edges[[#This Row],[Vertex 2]],GroupVertices[Vertex],0)),1,1,"")</f>
        <v>1</v>
      </c>
      <c r="BD30" s="48">
        <v>1</v>
      </c>
      <c r="BE30" s="49">
        <v>5.2631578947368425</v>
      </c>
      <c r="BF30" s="48">
        <v>0</v>
      </c>
      <c r="BG30" s="49">
        <v>0</v>
      </c>
      <c r="BH30" s="48">
        <v>0</v>
      </c>
      <c r="BI30" s="49">
        <v>0</v>
      </c>
      <c r="BJ30" s="48">
        <v>18</v>
      </c>
      <c r="BK30" s="49">
        <v>94.73684210526316</v>
      </c>
      <c r="BL30" s="48">
        <v>19</v>
      </c>
    </row>
    <row r="31" spans="1:64" ht="15">
      <c r="A31" s="64" t="s">
        <v>215</v>
      </c>
      <c r="B31" s="64" t="s">
        <v>273</v>
      </c>
      <c r="C31" s="65" t="s">
        <v>1588</v>
      </c>
      <c r="D31" s="66">
        <v>3</v>
      </c>
      <c r="E31" s="67" t="s">
        <v>132</v>
      </c>
      <c r="F31" s="68">
        <v>35</v>
      </c>
      <c r="G31" s="65"/>
      <c r="H31" s="69"/>
      <c r="I31" s="70"/>
      <c r="J31" s="70"/>
      <c r="K31" s="34" t="s">
        <v>65</v>
      </c>
      <c r="L31" s="77">
        <v>31</v>
      </c>
      <c r="M31" s="77"/>
      <c r="N31" s="72"/>
      <c r="O31" s="79" t="s">
        <v>287</v>
      </c>
      <c r="P31" s="81">
        <v>43681.193506944444</v>
      </c>
      <c r="Q31" s="79" t="s">
        <v>296</v>
      </c>
      <c r="R31" s="79"/>
      <c r="S31" s="79"/>
      <c r="T31" s="79"/>
      <c r="U31" s="79"/>
      <c r="V31" s="83" t="s">
        <v>354</v>
      </c>
      <c r="W31" s="81">
        <v>43681.193506944444</v>
      </c>
      <c r="X31" s="83" t="s">
        <v>385</v>
      </c>
      <c r="Y31" s="79"/>
      <c r="Z31" s="79"/>
      <c r="AA31" s="85" t="s">
        <v>446</v>
      </c>
      <c r="AB31" s="85" t="s">
        <v>501</v>
      </c>
      <c r="AC31" s="79" t="b">
        <v>0</v>
      </c>
      <c r="AD31" s="79">
        <v>0</v>
      </c>
      <c r="AE31" s="85" t="s">
        <v>514</v>
      </c>
      <c r="AF31" s="79" t="b">
        <v>0</v>
      </c>
      <c r="AG31" s="79" t="s">
        <v>525</v>
      </c>
      <c r="AH31" s="79"/>
      <c r="AI31" s="85" t="s">
        <v>510</v>
      </c>
      <c r="AJ31" s="79" t="b">
        <v>0</v>
      </c>
      <c r="AK31" s="79">
        <v>0</v>
      </c>
      <c r="AL31" s="85" t="s">
        <v>510</v>
      </c>
      <c r="AM31" s="79" t="s">
        <v>531</v>
      </c>
      <c r="AN31" s="79" t="b">
        <v>0</v>
      </c>
      <c r="AO31" s="85" t="s">
        <v>501</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c r="BE31" s="49"/>
      <c r="BF31" s="48"/>
      <c r="BG31" s="49"/>
      <c r="BH31" s="48"/>
      <c r="BI31" s="49"/>
      <c r="BJ31" s="48"/>
      <c r="BK31" s="49"/>
      <c r="BL31" s="48"/>
    </row>
    <row r="32" spans="1:64" ht="15">
      <c r="A32" s="64" t="s">
        <v>215</v>
      </c>
      <c r="B32" s="64" t="s">
        <v>274</v>
      </c>
      <c r="C32" s="65" t="s">
        <v>1588</v>
      </c>
      <c r="D32" s="66">
        <v>3</v>
      </c>
      <c r="E32" s="67" t="s">
        <v>132</v>
      </c>
      <c r="F32" s="68">
        <v>35</v>
      </c>
      <c r="G32" s="65"/>
      <c r="H32" s="69"/>
      <c r="I32" s="70"/>
      <c r="J32" s="70"/>
      <c r="K32" s="34" t="s">
        <v>65</v>
      </c>
      <c r="L32" s="77">
        <v>32</v>
      </c>
      <c r="M32" s="77"/>
      <c r="N32" s="72"/>
      <c r="O32" s="79" t="s">
        <v>287</v>
      </c>
      <c r="P32" s="81">
        <v>43681.193506944444</v>
      </c>
      <c r="Q32" s="79" t="s">
        <v>296</v>
      </c>
      <c r="R32" s="79"/>
      <c r="S32" s="79"/>
      <c r="T32" s="79"/>
      <c r="U32" s="79"/>
      <c r="V32" s="83" t="s">
        <v>354</v>
      </c>
      <c r="W32" s="81">
        <v>43681.193506944444</v>
      </c>
      <c r="X32" s="83" t="s">
        <v>385</v>
      </c>
      <c r="Y32" s="79"/>
      <c r="Z32" s="79"/>
      <c r="AA32" s="85" t="s">
        <v>446</v>
      </c>
      <c r="AB32" s="85" t="s">
        <v>501</v>
      </c>
      <c r="AC32" s="79" t="b">
        <v>0</v>
      </c>
      <c r="AD32" s="79">
        <v>0</v>
      </c>
      <c r="AE32" s="85" t="s">
        <v>514</v>
      </c>
      <c r="AF32" s="79" t="b">
        <v>0</v>
      </c>
      <c r="AG32" s="79" t="s">
        <v>525</v>
      </c>
      <c r="AH32" s="79"/>
      <c r="AI32" s="85" t="s">
        <v>510</v>
      </c>
      <c r="AJ32" s="79" t="b">
        <v>0</v>
      </c>
      <c r="AK32" s="79">
        <v>0</v>
      </c>
      <c r="AL32" s="85" t="s">
        <v>510</v>
      </c>
      <c r="AM32" s="79" t="s">
        <v>531</v>
      </c>
      <c r="AN32" s="79" t="b">
        <v>0</v>
      </c>
      <c r="AO32" s="85" t="s">
        <v>501</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215</v>
      </c>
      <c r="B33" s="64" t="s">
        <v>275</v>
      </c>
      <c r="C33" s="65" t="s">
        <v>1588</v>
      </c>
      <c r="D33" s="66">
        <v>3</v>
      </c>
      <c r="E33" s="67" t="s">
        <v>132</v>
      </c>
      <c r="F33" s="68">
        <v>35</v>
      </c>
      <c r="G33" s="65"/>
      <c r="H33" s="69"/>
      <c r="I33" s="70"/>
      <c r="J33" s="70"/>
      <c r="K33" s="34" t="s">
        <v>65</v>
      </c>
      <c r="L33" s="77">
        <v>33</v>
      </c>
      <c r="M33" s="77"/>
      <c r="N33" s="72"/>
      <c r="O33" s="79" t="s">
        <v>286</v>
      </c>
      <c r="P33" s="81">
        <v>43681.193506944444</v>
      </c>
      <c r="Q33" s="79" t="s">
        <v>296</v>
      </c>
      <c r="R33" s="79"/>
      <c r="S33" s="79"/>
      <c r="T33" s="79"/>
      <c r="U33" s="79"/>
      <c r="V33" s="83" t="s">
        <v>354</v>
      </c>
      <c r="W33" s="81">
        <v>43681.193506944444</v>
      </c>
      <c r="X33" s="83" t="s">
        <v>385</v>
      </c>
      <c r="Y33" s="79"/>
      <c r="Z33" s="79"/>
      <c r="AA33" s="85" t="s">
        <v>446</v>
      </c>
      <c r="AB33" s="85" t="s">
        <v>501</v>
      </c>
      <c r="AC33" s="79" t="b">
        <v>0</v>
      </c>
      <c r="AD33" s="79">
        <v>0</v>
      </c>
      <c r="AE33" s="85" t="s">
        <v>514</v>
      </c>
      <c r="AF33" s="79" t="b">
        <v>0</v>
      </c>
      <c r="AG33" s="79" t="s">
        <v>525</v>
      </c>
      <c r="AH33" s="79"/>
      <c r="AI33" s="85" t="s">
        <v>510</v>
      </c>
      <c r="AJ33" s="79" t="b">
        <v>0</v>
      </c>
      <c r="AK33" s="79">
        <v>0</v>
      </c>
      <c r="AL33" s="85" t="s">
        <v>510</v>
      </c>
      <c r="AM33" s="79" t="s">
        <v>531</v>
      </c>
      <c r="AN33" s="79" t="b">
        <v>0</v>
      </c>
      <c r="AO33" s="85" t="s">
        <v>501</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v>0</v>
      </c>
      <c r="BE33" s="49">
        <v>0</v>
      </c>
      <c r="BF33" s="48">
        <v>0</v>
      </c>
      <c r="BG33" s="49">
        <v>0</v>
      </c>
      <c r="BH33" s="48">
        <v>0</v>
      </c>
      <c r="BI33" s="49">
        <v>0</v>
      </c>
      <c r="BJ33" s="48">
        <v>15</v>
      </c>
      <c r="BK33" s="49">
        <v>100</v>
      </c>
      <c r="BL33" s="48">
        <v>15</v>
      </c>
    </row>
    <row r="34" spans="1:64" ht="15">
      <c r="A34" s="64" t="s">
        <v>216</v>
      </c>
      <c r="B34" s="64" t="s">
        <v>216</v>
      </c>
      <c r="C34" s="65" t="s">
        <v>1588</v>
      </c>
      <c r="D34" s="66">
        <v>3</v>
      </c>
      <c r="E34" s="67" t="s">
        <v>132</v>
      </c>
      <c r="F34" s="68">
        <v>35</v>
      </c>
      <c r="G34" s="65"/>
      <c r="H34" s="69"/>
      <c r="I34" s="70"/>
      <c r="J34" s="70"/>
      <c r="K34" s="34" t="s">
        <v>65</v>
      </c>
      <c r="L34" s="77">
        <v>34</v>
      </c>
      <c r="M34" s="77"/>
      <c r="N34" s="72"/>
      <c r="O34" s="79" t="s">
        <v>176</v>
      </c>
      <c r="P34" s="81">
        <v>43681.259722222225</v>
      </c>
      <c r="Q34" s="79" t="s">
        <v>297</v>
      </c>
      <c r="R34" s="83" t="s">
        <v>329</v>
      </c>
      <c r="S34" s="79" t="s">
        <v>338</v>
      </c>
      <c r="T34" s="79" t="s">
        <v>344</v>
      </c>
      <c r="U34" s="79"/>
      <c r="V34" s="83" t="s">
        <v>355</v>
      </c>
      <c r="W34" s="81">
        <v>43681.259722222225</v>
      </c>
      <c r="X34" s="83" t="s">
        <v>386</v>
      </c>
      <c r="Y34" s="79"/>
      <c r="Z34" s="79"/>
      <c r="AA34" s="85" t="s">
        <v>447</v>
      </c>
      <c r="AB34" s="79"/>
      <c r="AC34" s="79" t="b">
        <v>0</v>
      </c>
      <c r="AD34" s="79">
        <v>0</v>
      </c>
      <c r="AE34" s="85" t="s">
        <v>510</v>
      </c>
      <c r="AF34" s="79" t="b">
        <v>0</v>
      </c>
      <c r="AG34" s="79" t="s">
        <v>525</v>
      </c>
      <c r="AH34" s="79"/>
      <c r="AI34" s="85" t="s">
        <v>510</v>
      </c>
      <c r="AJ34" s="79" t="b">
        <v>0</v>
      </c>
      <c r="AK34" s="79">
        <v>2</v>
      </c>
      <c r="AL34" s="85" t="s">
        <v>510</v>
      </c>
      <c r="AM34" s="79" t="s">
        <v>532</v>
      </c>
      <c r="AN34" s="79" t="b">
        <v>0</v>
      </c>
      <c r="AO34" s="85" t="s">
        <v>447</v>
      </c>
      <c r="AP34" s="79" t="s">
        <v>176</v>
      </c>
      <c r="AQ34" s="79">
        <v>0</v>
      </c>
      <c r="AR34" s="79">
        <v>0</v>
      </c>
      <c r="AS34" s="79"/>
      <c r="AT34" s="79"/>
      <c r="AU34" s="79"/>
      <c r="AV34" s="79"/>
      <c r="AW34" s="79"/>
      <c r="AX34" s="79"/>
      <c r="AY34" s="79"/>
      <c r="AZ34" s="79"/>
      <c r="BA34">
        <v>1</v>
      </c>
      <c r="BB34" s="78" t="str">
        <f>REPLACE(INDEX(GroupVertices[Group],MATCH(Edges[[#This Row],[Vertex 1]],GroupVertices[Vertex],0)),1,1,"")</f>
        <v>14</v>
      </c>
      <c r="BC34" s="78" t="str">
        <f>REPLACE(INDEX(GroupVertices[Group],MATCH(Edges[[#This Row],[Vertex 2]],GroupVertices[Vertex],0)),1,1,"")</f>
        <v>14</v>
      </c>
      <c r="BD34" s="48">
        <v>0</v>
      </c>
      <c r="BE34" s="49">
        <v>0</v>
      </c>
      <c r="BF34" s="48">
        <v>0</v>
      </c>
      <c r="BG34" s="49">
        <v>0</v>
      </c>
      <c r="BH34" s="48">
        <v>0</v>
      </c>
      <c r="BI34" s="49">
        <v>0</v>
      </c>
      <c r="BJ34" s="48">
        <v>6</v>
      </c>
      <c r="BK34" s="49">
        <v>100</v>
      </c>
      <c r="BL34" s="48">
        <v>6</v>
      </c>
    </row>
    <row r="35" spans="1:64" ht="15">
      <c r="A35" s="64" t="s">
        <v>217</v>
      </c>
      <c r="B35" s="64" t="s">
        <v>216</v>
      </c>
      <c r="C35" s="65" t="s">
        <v>1588</v>
      </c>
      <c r="D35" s="66">
        <v>3</v>
      </c>
      <c r="E35" s="67" t="s">
        <v>132</v>
      </c>
      <c r="F35" s="68">
        <v>35</v>
      </c>
      <c r="G35" s="65"/>
      <c r="H35" s="69"/>
      <c r="I35" s="70"/>
      <c r="J35" s="70"/>
      <c r="K35" s="34" t="s">
        <v>65</v>
      </c>
      <c r="L35" s="77">
        <v>35</v>
      </c>
      <c r="M35" s="77"/>
      <c r="N35" s="72"/>
      <c r="O35" s="79" t="s">
        <v>287</v>
      </c>
      <c r="P35" s="81">
        <v>43681.26157407407</v>
      </c>
      <c r="Q35" s="79" t="s">
        <v>298</v>
      </c>
      <c r="R35" s="83" t="s">
        <v>329</v>
      </c>
      <c r="S35" s="79" t="s">
        <v>338</v>
      </c>
      <c r="T35" s="79" t="s">
        <v>344</v>
      </c>
      <c r="U35" s="79"/>
      <c r="V35" s="83" t="s">
        <v>356</v>
      </c>
      <c r="W35" s="81">
        <v>43681.26157407407</v>
      </c>
      <c r="X35" s="83" t="s">
        <v>387</v>
      </c>
      <c r="Y35" s="79"/>
      <c r="Z35" s="79"/>
      <c r="AA35" s="85" t="s">
        <v>448</v>
      </c>
      <c r="AB35" s="79"/>
      <c r="AC35" s="79" t="b">
        <v>0</v>
      </c>
      <c r="AD35" s="79">
        <v>0</v>
      </c>
      <c r="AE35" s="85" t="s">
        <v>510</v>
      </c>
      <c r="AF35" s="79" t="b">
        <v>0</v>
      </c>
      <c r="AG35" s="79" t="s">
        <v>525</v>
      </c>
      <c r="AH35" s="79"/>
      <c r="AI35" s="85" t="s">
        <v>510</v>
      </c>
      <c r="AJ35" s="79" t="b">
        <v>0</v>
      </c>
      <c r="AK35" s="79">
        <v>2</v>
      </c>
      <c r="AL35" s="85" t="s">
        <v>447</v>
      </c>
      <c r="AM35" s="79" t="s">
        <v>533</v>
      </c>
      <c r="AN35" s="79" t="b">
        <v>0</v>
      </c>
      <c r="AO35" s="85" t="s">
        <v>447</v>
      </c>
      <c r="AP35" s="79" t="s">
        <v>176</v>
      </c>
      <c r="AQ35" s="79">
        <v>0</v>
      </c>
      <c r="AR35" s="79">
        <v>0</v>
      </c>
      <c r="AS35" s="79"/>
      <c r="AT35" s="79"/>
      <c r="AU35" s="79"/>
      <c r="AV35" s="79"/>
      <c r="AW35" s="79"/>
      <c r="AX35" s="79"/>
      <c r="AY35" s="79"/>
      <c r="AZ35" s="79"/>
      <c r="BA35">
        <v>1</v>
      </c>
      <c r="BB35" s="78" t="str">
        <f>REPLACE(INDEX(GroupVertices[Group],MATCH(Edges[[#This Row],[Vertex 1]],GroupVertices[Vertex],0)),1,1,"")</f>
        <v>14</v>
      </c>
      <c r="BC35" s="78" t="str">
        <f>REPLACE(INDEX(GroupVertices[Group],MATCH(Edges[[#This Row],[Vertex 2]],GroupVertices[Vertex],0)),1,1,"")</f>
        <v>14</v>
      </c>
      <c r="BD35" s="48">
        <v>0</v>
      </c>
      <c r="BE35" s="49">
        <v>0</v>
      </c>
      <c r="BF35" s="48">
        <v>0</v>
      </c>
      <c r="BG35" s="49">
        <v>0</v>
      </c>
      <c r="BH35" s="48">
        <v>0</v>
      </c>
      <c r="BI35" s="49">
        <v>0</v>
      </c>
      <c r="BJ35" s="48">
        <v>8</v>
      </c>
      <c r="BK35" s="49">
        <v>100</v>
      </c>
      <c r="BL35" s="48">
        <v>8</v>
      </c>
    </row>
    <row r="36" spans="1:64" ht="15">
      <c r="A36" s="64" t="s">
        <v>218</v>
      </c>
      <c r="B36" s="64" t="s">
        <v>218</v>
      </c>
      <c r="C36" s="65" t="s">
        <v>1588</v>
      </c>
      <c r="D36" s="66">
        <v>3</v>
      </c>
      <c r="E36" s="67" t="s">
        <v>132</v>
      </c>
      <c r="F36" s="68">
        <v>35</v>
      </c>
      <c r="G36" s="65"/>
      <c r="H36" s="69"/>
      <c r="I36" s="70"/>
      <c r="J36" s="70"/>
      <c r="K36" s="34" t="s">
        <v>65</v>
      </c>
      <c r="L36" s="77">
        <v>36</v>
      </c>
      <c r="M36" s="77"/>
      <c r="N36" s="72"/>
      <c r="O36" s="79" t="s">
        <v>176</v>
      </c>
      <c r="P36" s="81">
        <v>43681.29288194444</v>
      </c>
      <c r="Q36" s="79" t="s">
        <v>299</v>
      </c>
      <c r="R36" s="83" t="s">
        <v>329</v>
      </c>
      <c r="S36" s="79" t="s">
        <v>338</v>
      </c>
      <c r="T36" s="79" t="s">
        <v>344</v>
      </c>
      <c r="U36" s="79"/>
      <c r="V36" s="83" t="s">
        <v>357</v>
      </c>
      <c r="W36" s="81">
        <v>43681.29288194444</v>
      </c>
      <c r="X36" s="83" t="s">
        <v>388</v>
      </c>
      <c r="Y36" s="79"/>
      <c r="Z36" s="79"/>
      <c r="AA36" s="85" t="s">
        <v>449</v>
      </c>
      <c r="AB36" s="79"/>
      <c r="AC36" s="79" t="b">
        <v>0</v>
      </c>
      <c r="AD36" s="79">
        <v>0</v>
      </c>
      <c r="AE36" s="85" t="s">
        <v>510</v>
      </c>
      <c r="AF36" s="79" t="b">
        <v>0</v>
      </c>
      <c r="AG36" s="79" t="s">
        <v>525</v>
      </c>
      <c r="AH36" s="79"/>
      <c r="AI36" s="85" t="s">
        <v>510</v>
      </c>
      <c r="AJ36" s="79" t="b">
        <v>0</v>
      </c>
      <c r="AK36" s="79">
        <v>0</v>
      </c>
      <c r="AL36" s="85" t="s">
        <v>510</v>
      </c>
      <c r="AM36" s="79" t="s">
        <v>534</v>
      </c>
      <c r="AN36" s="79" t="b">
        <v>0</v>
      </c>
      <c r="AO36" s="85" t="s">
        <v>449</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10</v>
      </c>
      <c r="BK36" s="49">
        <v>100</v>
      </c>
      <c r="BL36" s="48">
        <v>10</v>
      </c>
    </row>
    <row r="37" spans="1:64" ht="15">
      <c r="A37" s="64" t="s">
        <v>219</v>
      </c>
      <c r="B37" s="64" t="s">
        <v>219</v>
      </c>
      <c r="C37" s="65" t="s">
        <v>1588</v>
      </c>
      <c r="D37" s="66">
        <v>3</v>
      </c>
      <c r="E37" s="67" t="s">
        <v>132</v>
      </c>
      <c r="F37" s="68">
        <v>35</v>
      </c>
      <c r="G37" s="65"/>
      <c r="H37" s="69"/>
      <c r="I37" s="70"/>
      <c r="J37" s="70"/>
      <c r="K37" s="34" t="s">
        <v>65</v>
      </c>
      <c r="L37" s="77">
        <v>37</v>
      </c>
      <c r="M37" s="77"/>
      <c r="N37" s="72"/>
      <c r="O37" s="79" t="s">
        <v>176</v>
      </c>
      <c r="P37" s="81">
        <v>43681.84125</v>
      </c>
      <c r="Q37" s="79" t="s">
        <v>300</v>
      </c>
      <c r="R37" s="79"/>
      <c r="S37" s="79"/>
      <c r="T37" s="79" t="s">
        <v>345</v>
      </c>
      <c r="U37" s="83" t="s">
        <v>347</v>
      </c>
      <c r="V37" s="83" t="s">
        <v>347</v>
      </c>
      <c r="W37" s="81">
        <v>43681.84125</v>
      </c>
      <c r="X37" s="83" t="s">
        <v>389</v>
      </c>
      <c r="Y37" s="79"/>
      <c r="Z37" s="79"/>
      <c r="AA37" s="85" t="s">
        <v>450</v>
      </c>
      <c r="AB37" s="79"/>
      <c r="AC37" s="79" t="b">
        <v>0</v>
      </c>
      <c r="AD37" s="79">
        <v>0</v>
      </c>
      <c r="AE37" s="85" t="s">
        <v>510</v>
      </c>
      <c r="AF37" s="79" t="b">
        <v>0</v>
      </c>
      <c r="AG37" s="79" t="s">
        <v>525</v>
      </c>
      <c r="AH37" s="79"/>
      <c r="AI37" s="85" t="s">
        <v>510</v>
      </c>
      <c r="AJ37" s="79" t="b">
        <v>0</v>
      </c>
      <c r="AK37" s="79">
        <v>0</v>
      </c>
      <c r="AL37" s="85" t="s">
        <v>510</v>
      </c>
      <c r="AM37" s="79" t="s">
        <v>530</v>
      </c>
      <c r="AN37" s="79" t="b">
        <v>0</v>
      </c>
      <c r="AO37" s="85" t="s">
        <v>450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22</v>
      </c>
      <c r="BK37" s="49">
        <v>100</v>
      </c>
      <c r="BL37" s="48">
        <v>22</v>
      </c>
    </row>
    <row r="38" spans="1:64" ht="15">
      <c r="A38" s="64" t="s">
        <v>220</v>
      </c>
      <c r="B38" s="64" t="s">
        <v>221</v>
      </c>
      <c r="C38" s="65" t="s">
        <v>1588</v>
      </c>
      <c r="D38" s="66">
        <v>3</v>
      </c>
      <c r="E38" s="67" t="s">
        <v>132</v>
      </c>
      <c r="F38" s="68">
        <v>35</v>
      </c>
      <c r="G38" s="65"/>
      <c r="H38" s="69"/>
      <c r="I38" s="70"/>
      <c r="J38" s="70"/>
      <c r="K38" s="34" t="s">
        <v>66</v>
      </c>
      <c r="L38" s="77">
        <v>38</v>
      </c>
      <c r="M38" s="77"/>
      <c r="N38" s="72"/>
      <c r="O38" s="79" t="s">
        <v>286</v>
      </c>
      <c r="P38" s="81">
        <v>43682.84715277778</v>
      </c>
      <c r="Q38" s="79" t="s">
        <v>301</v>
      </c>
      <c r="R38" s="79"/>
      <c r="S38" s="79"/>
      <c r="T38" s="79"/>
      <c r="U38" s="79"/>
      <c r="V38" s="83" t="s">
        <v>358</v>
      </c>
      <c r="W38" s="81">
        <v>43682.84715277778</v>
      </c>
      <c r="X38" s="83" t="s">
        <v>390</v>
      </c>
      <c r="Y38" s="79"/>
      <c r="Z38" s="79"/>
      <c r="AA38" s="85" t="s">
        <v>451</v>
      </c>
      <c r="AB38" s="85" t="s">
        <v>502</v>
      </c>
      <c r="AC38" s="79" t="b">
        <v>0</v>
      </c>
      <c r="AD38" s="79">
        <v>1</v>
      </c>
      <c r="AE38" s="85" t="s">
        <v>515</v>
      </c>
      <c r="AF38" s="79" t="b">
        <v>0</v>
      </c>
      <c r="AG38" s="79" t="s">
        <v>525</v>
      </c>
      <c r="AH38" s="79"/>
      <c r="AI38" s="85" t="s">
        <v>510</v>
      </c>
      <c r="AJ38" s="79" t="b">
        <v>0</v>
      </c>
      <c r="AK38" s="79">
        <v>1</v>
      </c>
      <c r="AL38" s="85" t="s">
        <v>510</v>
      </c>
      <c r="AM38" s="79" t="s">
        <v>535</v>
      </c>
      <c r="AN38" s="79" t="b">
        <v>0</v>
      </c>
      <c r="AO38" s="85" t="s">
        <v>502</v>
      </c>
      <c r="AP38" s="79" t="s">
        <v>176</v>
      </c>
      <c r="AQ38" s="79">
        <v>0</v>
      </c>
      <c r="AR38" s="79">
        <v>0</v>
      </c>
      <c r="AS38" s="79"/>
      <c r="AT38" s="79"/>
      <c r="AU38" s="79"/>
      <c r="AV38" s="79"/>
      <c r="AW38" s="79"/>
      <c r="AX38" s="79"/>
      <c r="AY38" s="79"/>
      <c r="AZ38" s="79"/>
      <c r="BA38">
        <v>1</v>
      </c>
      <c r="BB38" s="78" t="str">
        <f>REPLACE(INDEX(GroupVertices[Group],MATCH(Edges[[#This Row],[Vertex 1]],GroupVertices[Vertex],0)),1,1,"")</f>
        <v>13</v>
      </c>
      <c r="BC38" s="78" t="str">
        <f>REPLACE(INDEX(GroupVertices[Group],MATCH(Edges[[#This Row],[Vertex 2]],GroupVertices[Vertex],0)),1,1,"")</f>
        <v>13</v>
      </c>
      <c r="BD38" s="48">
        <v>0</v>
      </c>
      <c r="BE38" s="49">
        <v>0</v>
      </c>
      <c r="BF38" s="48">
        <v>1</v>
      </c>
      <c r="BG38" s="49">
        <v>14.285714285714286</v>
      </c>
      <c r="BH38" s="48">
        <v>0</v>
      </c>
      <c r="BI38" s="49">
        <v>0</v>
      </c>
      <c r="BJ38" s="48">
        <v>6</v>
      </c>
      <c r="BK38" s="49">
        <v>85.71428571428571</v>
      </c>
      <c r="BL38" s="48">
        <v>7</v>
      </c>
    </row>
    <row r="39" spans="1:64" ht="15">
      <c r="A39" s="64" t="s">
        <v>221</v>
      </c>
      <c r="B39" s="64" t="s">
        <v>220</v>
      </c>
      <c r="C39" s="65" t="s">
        <v>1588</v>
      </c>
      <c r="D39" s="66">
        <v>3</v>
      </c>
      <c r="E39" s="67" t="s">
        <v>132</v>
      </c>
      <c r="F39" s="68">
        <v>35</v>
      </c>
      <c r="G39" s="65"/>
      <c r="H39" s="69"/>
      <c r="I39" s="70"/>
      <c r="J39" s="70"/>
      <c r="K39" s="34" t="s">
        <v>66</v>
      </c>
      <c r="L39" s="77">
        <v>39</v>
      </c>
      <c r="M39" s="77"/>
      <c r="N39" s="72"/>
      <c r="O39" s="79" t="s">
        <v>287</v>
      </c>
      <c r="P39" s="81">
        <v>43682.85256944445</v>
      </c>
      <c r="Q39" s="79" t="s">
        <v>302</v>
      </c>
      <c r="R39" s="79"/>
      <c r="S39" s="79"/>
      <c r="T39" s="79"/>
      <c r="U39" s="79"/>
      <c r="V39" s="83" t="s">
        <v>359</v>
      </c>
      <c r="W39" s="81">
        <v>43682.85256944445</v>
      </c>
      <c r="X39" s="83" t="s">
        <v>391</v>
      </c>
      <c r="Y39" s="79"/>
      <c r="Z39" s="79"/>
      <c r="AA39" s="85" t="s">
        <v>452</v>
      </c>
      <c r="AB39" s="79"/>
      <c r="AC39" s="79" t="b">
        <v>0</v>
      </c>
      <c r="AD39" s="79">
        <v>0</v>
      </c>
      <c r="AE39" s="85" t="s">
        <v>510</v>
      </c>
      <c r="AF39" s="79" t="b">
        <v>0</v>
      </c>
      <c r="AG39" s="79" t="s">
        <v>525</v>
      </c>
      <c r="AH39" s="79"/>
      <c r="AI39" s="85" t="s">
        <v>510</v>
      </c>
      <c r="AJ39" s="79" t="b">
        <v>0</v>
      </c>
      <c r="AK39" s="79">
        <v>1</v>
      </c>
      <c r="AL39" s="85" t="s">
        <v>451</v>
      </c>
      <c r="AM39" s="79" t="s">
        <v>535</v>
      </c>
      <c r="AN39" s="79" t="b">
        <v>0</v>
      </c>
      <c r="AO39" s="85" t="s">
        <v>451</v>
      </c>
      <c r="AP39" s="79" t="s">
        <v>176</v>
      </c>
      <c r="AQ39" s="79">
        <v>0</v>
      </c>
      <c r="AR39" s="79">
        <v>0</v>
      </c>
      <c r="AS39" s="79"/>
      <c r="AT39" s="79"/>
      <c r="AU39" s="79"/>
      <c r="AV39" s="79"/>
      <c r="AW39" s="79"/>
      <c r="AX39" s="79"/>
      <c r="AY39" s="79"/>
      <c r="AZ39" s="79"/>
      <c r="BA39">
        <v>1</v>
      </c>
      <c r="BB39" s="78" t="str">
        <f>REPLACE(INDEX(GroupVertices[Group],MATCH(Edges[[#This Row],[Vertex 1]],GroupVertices[Vertex],0)),1,1,"")</f>
        <v>13</v>
      </c>
      <c r="BC39" s="78" t="str">
        <f>REPLACE(INDEX(GroupVertices[Group],MATCH(Edges[[#This Row],[Vertex 2]],GroupVertices[Vertex],0)),1,1,"")</f>
        <v>13</v>
      </c>
      <c r="BD39" s="48">
        <v>0</v>
      </c>
      <c r="BE39" s="49">
        <v>0</v>
      </c>
      <c r="BF39" s="48">
        <v>1</v>
      </c>
      <c r="BG39" s="49">
        <v>11.11111111111111</v>
      </c>
      <c r="BH39" s="48">
        <v>0</v>
      </c>
      <c r="BI39" s="49">
        <v>0</v>
      </c>
      <c r="BJ39" s="48">
        <v>8</v>
      </c>
      <c r="BK39" s="49">
        <v>88.88888888888889</v>
      </c>
      <c r="BL39" s="48">
        <v>9</v>
      </c>
    </row>
    <row r="40" spans="1:64" ht="15">
      <c r="A40" s="64" t="s">
        <v>222</v>
      </c>
      <c r="B40" s="64" t="s">
        <v>276</v>
      </c>
      <c r="C40" s="65" t="s">
        <v>1588</v>
      </c>
      <c r="D40" s="66">
        <v>3</v>
      </c>
      <c r="E40" s="67" t="s">
        <v>132</v>
      </c>
      <c r="F40" s="68">
        <v>35</v>
      </c>
      <c r="G40" s="65"/>
      <c r="H40" s="69"/>
      <c r="I40" s="70"/>
      <c r="J40" s="70"/>
      <c r="K40" s="34" t="s">
        <v>65</v>
      </c>
      <c r="L40" s="77">
        <v>40</v>
      </c>
      <c r="M40" s="77"/>
      <c r="N40" s="72"/>
      <c r="O40" s="79" t="s">
        <v>287</v>
      </c>
      <c r="P40" s="81">
        <v>43682.939733796295</v>
      </c>
      <c r="Q40" s="79" t="s">
        <v>303</v>
      </c>
      <c r="R40" s="79"/>
      <c r="S40" s="79"/>
      <c r="T40" s="79"/>
      <c r="U40" s="79"/>
      <c r="V40" s="83" t="s">
        <v>360</v>
      </c>
      <c r="W40" s="81">
        <v>43682.939733796295</v>
      </c>
      <c r="X40" s="83" t="s">
        <v>392</v>
      </c>
      <c r="Y40" s="79"/>
      <c r="Z40" s="79"/>
      <c r="AA40" s="85" t="s">
        <v>453</v>
      </c>
      <c r="AB40" s="85" t="s">
        <v>503</v>
      </c>
      <c r="AC40" s="79" t="b">
        <v>0</v>
      </c>
      <c r="AD40" s="79">
        <v>2</v>
      </c>
      <c r="AE40" s="85" t="s">
        <v>516</v>
      </c>
      <c r="AF40" s="79" t="b">
        <v>0</v>
      </c>
      <c r="AG40" s="79" t="s">
        <v>525</v>
      </c>
      <c r="AH40" s="79"/>
      <c r="AI40" s="85" t="s">
        <v>510</v>
      </c>
      <c r="AJ40" s="79" t="b">
        <v>0</v>
      </c>
      <c r="AK40" s="79">
        <v>0</v>
      </c>
      <c r="AL40" s="85" t="s">
        <v>510</v>
      </c>
      <c r="AM40" s="79" t="s">
        <v>530</v>
      </c>
      <c r="AN40" s="79" t="b">
        <v>0</v>
      </c>
      <c r="AO40" s="85" t="s">
        <v>503</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222</v>
      </c>
      <c r="B41" s="64" t="s">
        <v>277</v>
      </c>
      <c r="C41" s="65" t="s">
        <v>1588</v>
      </c>
      <c r="D41" s="66">
        <v>3</v>
      </c>
      <c r="E41" s="67" t="s">
        <v>132</v>
      </c>
      <c r="F41" s="68">
        <v>35</v>
      </c>
      <c r="G41" s="65"/>
      <c r="H41" s="69"/>
      <c r="I41" s="70"/>
      <c r="J41" s="70"/>
      <c r="K41" s="34" t="s">
        <v>65</v>
      </c>
      <c r="L41" s="77">
        <v>41</v>
      </c>
      <c r="M41" s="77"/>
      <c r="N41" s="72"/>
      <c r="O41" s="79" t="s">
        <v>287</v>
      </c>
      <c r="P41" s="81">
        <v>43682.939733796295</v>
      </c>
      <c r="Q41" s="79" t="s">
        <v>303</v>
      </c>
      <c r="R41" s="79"/>
      <c r="S41" s="79"/>
      <c r="T41" s="79"/>
      <c r="U41" s="79"/>
      <c r="V41" s="83" t="s">
        <v>360</v>
      </c>
      <c r="W41" s="81">
        <v>43682.939733796295</v>
      </c>
      <c r="X41" s="83" t="s">
        <v>392</v>
      </c>
      <c r="Y41" s="79"/>
      <c r="Z41" s="79"/>
      <c r="AA41" s="85" t="s">
        <v>453</v>
      </c>
      <c r="AB41" s="85" t="s">
        <v>503</v>
      </c>
      <c r="AC41" s="79" t="b">
        <v>0</v>
      </c>
      <c r="AD41" s="79">
        <v>2</v>
      </c>
      <c r="AE41" s="85" t="s">
        <v>516</v>
      </c>
      <c r="AF41" s="79" t="b">
        <v>0</v>
      </c>
      <c r="AG41" s="79" t="s">
        <v>525</v>
      </c>
      <c r="AH41" s="79"/>
      <c r="AI41" s="85" t="s">
        <v>510</v>
      </c>
      <c r="AJ41" s="79" t="b">
        <v>0</v>
      </c>
      <c r="AK41" s="79">
        <v>0</v>
      </c>
      <c r="AL41" s="85" t="s">
        <v>510</v>
      </c>
      <c r="AM41" s="79" t="s">
        <v>530</v>
      </c>
      <c r="AN41" s="79" t="b">
        <v>0</v>
      </c>
      <c r="AO41" s="85" t="s">
        <v>503</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222</v>
      </c>
      <c r="B42" s="64" t="s">
        <v>278</v>
      </c>
      <c r="C42" s="65" t="s">
        <v>1588</v>
      </c>
      <c r="D42" s="66">
        <v>3</v>
      </c>
      <c r="E42" s="67" t="s">
        <v>132</v>
      </c>
      <c r="F42" s="68">
        <v>35</v>
      </c>
      <c r="G42" s="65"/>
      <c r="H42" s="69"/>
      <c r="I42" s="70"/>
      <c r="J42" s="70"/>
      <c r="K42" s="34" t="s">
        <v>65</v>
      </c>
      <c r="L42" s="77">
        <v>42</v>
      </c>
      <c r="M42" s="77"/>
      <c r="N42" s="72"/>
      <c r="O42" s="79" t="s">
        <v>286</v>
      </c>
      <c r="P42" s="81">
        <v>43682.939733796295</v>
      </c>
      <c r="Q42" s="79" t="s">
        <v>303</v>
      </c>
      <c r="R42" s="79"/>
      <c r="S42" s="79"/>
      <c r="T42" s="79"/>
      <c r="U42" s="79"/>
      <c r="V42" s="83" t="s">
        <v>360</v>
      </c>
      <c r="W42" s="81">
        <v>43682.939733796295</v>
      </c>
      <c r="X42" s="83" t="s">
        <v>392</v>
      </c>
      <c r="Y42" s="79"/>
      <c r="Z42" s="79"/>
      <c r="AA42" s="85" t="s">
        <v>453</v>
      </c>
      <c r="AB42" s="85" t="s">
        <v>503</v>
      </c>
      <c r="AC42" s="79" t="b">
        <v>0</v>
      </c>
      <c r="AD42" s="79">
        <v>2</v>
      </c>
      <c r="AE42" s="85" t="s">
        <v>516</v>
      </c>
      <c r="AF42" s="79" t="b">
        <v>0</v>
      </c>
      <c r="AG42" s="79" t="s">
        <v>525</v>
      </c>
      <c r="AH42" s="79"/>
      <c r="AI42" s="85" t="s">
        <v>510</v>
      </c>
      <c r="AJ42" s="79" t="b">
        <v>0</v>
      </c>
      <c r="AK42" s="79">
        <v>0</v>
      </c>
      <c r="AL42" s="85" t="s">
        <v>510</v>
      </c>
      <c r="AM42" s="79" t="s">
        <v>530</v>
      </c>
      <c r="AN42" s="79" t="b">
        <v>0</v>
      </c>
      <c r="AO42" s="85" t="s">
        <v>503</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0</v>
      </c>
      <c r="BE42" s="49">
        <v>0</v>
      </c>
      <c r="BF42" s="48">
        <v>0</v>
      </c>
      <c r="BG42" s="49">
        <v>0</v>
      </c>
      <c r="BH42" s="48">
        <v>0</v>
      </c>
      <c r="BI42" s="49">
        <v>0</v>
      </c>
      <c r="BJ42" s="48">
        <v>10</v>
      </c>
      <c r="BK42" s="49">
        <v>100</v>
      </c>
      <c r="BL42" s="48">
        <v>10</v>
      </c>
    </row>
    <row r="43" spans="1:64" ht="15">
      <c r="A43" s="64" t="s">
        <v>223</v>
      </c>
      <c r="B43" s="64" t="s">
        <v>223</v>
      </c>
      <c r="C43" s="65" t="s">
        <v>1588</v>
      </c>
      <c r="D43" s="66">
        <v>3</v>
      </c>
      <c r="E43" s="67" t="s">
        <v>132</v>
      </c>
      <c r="F43" s="68">
        <v>35</v>
      </c>
      <c r="G43" s="65"/>
      <c r="H43" s="69"/>
      <c r="I43" s="70"/>
      <c r="J43" s="70"/>
      <c r="K43" s="34" t="s">
        <v>65</v>
      </c>
      <c r="L43" s="77">
        <v>43</v>
      </c>
      <c r="M43" s="77"/>
      <c r="N43" s="72"/>
      <c r="O43" s="79" t="s">
        <v>176</v>
      </c>
      <c r="P43" s="81">
        <v>43683.07650462963</v>
      </c>
      <c r="Q43" s="79" t="s">
        <v>304</v>
      </c>
      <c r="R43" s="83" t="s">
        <v>330</v>
      </c>
      <c r="S43" s="79" t="s">
        <v>339</v>
      </c>
      <c r="T43" s="79"/>
      <c r="U43" s="79"/>
      <c r="V43" s="83" t="s">
        <v>361</v>
      </c>
      <c r="W43" s="81">
        <v>43683.07650462963</v>
      </c>
      <c r="X43" s="83" t="s">
        <v>393</v>
      </c>
      <c r="Y43" s="79"/>
      <c r="Z43" s="79"/>
      <c r="AA43" s="85" t="s">
        <v>454</v>
      </c>
      <c r="AB43" s="79"/>
      <c r="AC43" s="79" t="b">
        <v>0</v>
      </c>
      <c r="AD43" s="79">
        <v>1</v>
      </c>
      <c r="AE43" s="85" t="s">
        <v>510</v>
      </c>
      <c r="AF43" s="79" t="b">
        <v>0</v>
      </c>
      <c r="AG43" s="79" t="s">
        <v>525</v>
      </c>
      <c r="AH43" s="79"/>
      <c r="AI43" s="85" t="s">
        <v>510</v>
      </c>
      <c r="AJ43" s="79" t="b">
        <v>0</v>
      </c>
      <c r="AK43" s="79">
        <v>0</v>
      </c>
      <c r="AL43" s="85" t="s">
        <v>510</v>
      </c>
      <c r="AM43" s="79" t="s">
        <v>531</v>
      </c>
      <c r="AN43" s="79" t="b">
        <v>0</v>
      </c>
      <c r="AO43" s="85" t="s">
        <v>454</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224</v>
      </c>
      <c r="B44" s="64" t="s">
        <v>279</v>
      </c>
      <c r="C44" s="65" t="s">
        <v>1588</v>
      </c>
      <c r="D44" s="66">
        <v>3</v>
      </c>
      <c r="E44" s="67" t="s">
        <v>132</v>
      </c>
      <c r="F44" s="68">
        <v>35</v>
      </c>
      <c r="G44" s="65"/>
      <c r="H44" s="69"/>
      <c r="I44" s="70"/>
      <c r="J44" s="70"/>
      <c r="K44" s="34" t="s">
        <v>65</v>
      </c>
      <c r="L44" s="77">
        <v>44</v>
      </c>
      <c r="M44" s="77"/>
      <c r="N44" s="72"/>
      <c r="O44" s="79" t="s">
        <v>286</v>
      </c>
      <c r="P44" s="81">
        <v>43684.02452546296</v>
      </c>
      <c r="Q44" s="79" t="s">
        <v>305</v>
      </c>
      <c r="R44" s="79"/>
      <c r="S44" s="79"/>
      <c r="T44" s="79"/>
      <c r="U44" s="79"/>
      <c r="V44" s="83" t="s">
        <v>362</v>
      </c>
      <c r="W44" s="81">
        <v>43684.02452546296</v>
      </c>
      <c r="X44" s="83" t="s">
        <v>394</v>
      </c>
      <c r="Y44" s="79"/>
      <c r="Z44" s="79"/>
      <c r="AA44" s="85" t="s">
        <v>455</v>
      </c>
      <c r="AB44" s="85" t="s">
        <v>504</v>
      </c>
      <c r="AC44" s="79" t="b">
        <v>0</v>
      </c>
      <c r="AD44" s="79">
        <v>0</v>
      </c>
      <c r="AE44" s="85" t="s">
        <v>517</v>
      </c>
      <c r="AF44" s="79" t="b">
        <v>0</v>
      </c>
      <c r="AG44" s="79" t="s">
        <v>525</v>
      </c>
      <c r="AH44" s="79"/>
      <c r="AI44" s="85" t="s">
        <v>510</v>
      </c>
      <c r="AJ44" s="79" t="b">
        <v>0</v>
      </c>
      <c r="AK44" s="79">
        <v>0</v>
      </c>
      <c r="AL44" s="85" t="s">
        <v>510</v>
      </c>
      <c r="AM44" s="79" t="s">
        <v>530</v>
      </c>
      <c r="AN44" s="79" t="b">
        <v>0</v>
      </c>
      <c r="AO44" s="85" t="s">
        <v>504</v>
      </c>
      <c r="AP44" s="79" t="s">
        <v>176</v>
      </c>
      <c r="AQ44" s="79">
        <v>0</v>
      </c>
      <c r="AR44" s="79">
        <v>0</v>
      </c>
      <c r="AS44" s="79"/>
      <c r="AT44" s="79"/>
      <c r="AU44" s="79"/>
      <c r="AV44" s="79"/>
      <c r="AW44" s="79"/>
      <c r="AX44" s="79"/>
      <c r="AY44" s="79"/>
      <c r="AZ44" s="79"/>
      <c r="BA44">
        <v>1</v>
      </c>
      <c r="BB44" s="78" t="str">
        <f>REPLACE(INDEX(GroupVertices[Group],MATCH(Edges[[#This Row],[Vertex 1]],GroupVertices[Vertex],0)),1,1,"")</f>
        <v>12</v>
      </c>
      <c r="BC44" s="78" t="str">
        <f>REPLACE(INDEX(GroupVertices[Group],MATCH(Edges[[#This Row],[Vertex 2]],GroupVertices[Vertex],0)),1,1,"")</f>
        <v>12</v>
      </c>
      <c r="BD44" s="48">
        <v>0</v>
      </c>
      <c r="BE44" s="49">
        <v>0</v>
      </c>
      <c r="BF44" s="48">
        <v>0</v>
      </c>
      <c r="BG44" s="49">
        <v>0</v>
      </c>
      <c r="BH44" s="48">
        <v>0</v>
      </c>
      <c r="BI44" s="49">
        <v>0</v>
      </c>
      <c r="BJ44" s="48">
        <v>5</v>
      </c>
      <c r="BK44" s="49">
        <v>100</v>
      </c>
      <c r="BL44" s="48">
        <v>5</v>
      </c>
    </row>
    <row r="45" spans="1:64" ht="15">
      <c r="A45" s="64" t="s">
        <v>225</v>
      </c>
      <c r="B45" s="64" t="s">
        <v>280</v>
      </c>
      <c r="C45" s="65" t="s">
        <v>1590</v>
      </c>
      <c r="D45" s="66">
        <v>6.5</v>
      </c>
      <c r="E45" s="67" t="s">
        <v>136</v>
      </c>
      <c r="F45" s="68">
        <v>23.5</v>
      </c>
      <c r="G45" s="65"/>
      <c r="H45" s="69"/>
      <c r="I45" s="70"/>
      <c r="J45" s="70"/>
      <c r="K45" s="34" t="s">
        <v>65</v>
      </c>
      <c r="L45" s="77">
        <v>45</v>
      </c>
      <c r="M45" s="77"/>
      <c r="N45" s="72"/>
      <c r="O45" s="79" t="s">
        <v>287</v>
      </c>
      <c r="P45" s="81">
        <v>43684.06375</v>
      </c>
      <c r="Q45" s="79" t="s">
        <v>306</v>
      </c>
      <c r="R45" s="79"/>
      <c r="S45" s="79"/>
      <c r="T45" s="79"/>
      <c r="U45" s="79"/>
      <c r="V45" s="83" t="s">
        <v>363</v>
      </c>
      <c r="W45" s="81">
        <v>43684.06375</v>
      </c>
      <c r="X45" s="83" t="s">
        <v>395</v>
      </c>
      <c r="Y45" s="79"/>
      <c r="Z45" s="79"/>
      <c r="AA45" s="85" t="s">
        <v>456</v>
      </c>
      <c r="AB45" s="85" t="s">
        <v>505</v>
      </c>
      <c r="AC45" s="79" t="b">
        <v>0</v>
      </c>
      <c r="AD45" s="79">
        <v>2</v>
      </c>
      <c r="AE45" s="85" t="s">
        <v>518</v>
      </c>
      <c r="AF45" s="79" t="b">
        <v>0</v>
      </c>
      <c r="AG45" s="79" t="s">
        <v>525</v>
      </c>
      <c r="AH45" s="79"/>
      <c r="AI45" s="85" t="s">
        <v>510</v>
      </c>
      <c r="AJ45" s="79" t="b">
        <v>0</v>
      </c>
      <c r="AK45" s="79">
        <v>0</v>
      </c>
      <c r="AL45" s="85" t="s">
        <v>510</v>
      </c>
      <c r="AM45" s="79" t="s">
        <v>531</v>
      </c>
      <c r="AN45" s="79" t="b">
        <v>0</v>
      </c>
      <c r="AO45" s="85" t="s">
        <v>505</v>
      </c>
      <c r="AP45" s="79" t="s">
        <v>176</v>
      </c>
      <c r="AQ45" s="79">
        <v>0</v>
      </c>
      <c r="AR45" s="79">
        <v>0</v>
      </c>
      <c r="AS45" s="79" t="s">
        <v>542</v>
      </c>
      <c r="AT45" s="79" t="s">
        <v>544</v>
      </c>
      <c r="AU45" s="79" t="s">
        <v>545</v>
      </c>
      <c r="AV45" s="79" t="s">
        <v>546</v>
      </c>
      <c r="AW45" s="79" t="s">
        <v>548</v>
      </c>
      <c r="AX45" s="79" t="s">
        <v>550</v>
      </c>
      <c r="AY45" s="79" t="s">
        <v>552</v>
      </c>
      <c r="AZ45" s="83" t="s">
        <v>553</v>
      </c>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280</v>
      </c>
      <c r="C46" s="65" t="s">
        <v>1590</v>
      </c>
      <c r="D46" s="66">
        <v>6.5</v>
      </c>
      <c r="E46" s="67" t="s">
        <v>136</v>
      </c>
      <c r="F46" s="68">
        <v>23.5</v>
      </c>
      <c r="G46" s="65"/>
      <c r="H46" s="69"/>
      <c r="I46" s="70"/>
      <c r="J46" s="70"/>
      <c r="K46" s="34" t="s">
        <v>65</v>
      </c>
      <c r="L46" s="77">
        <v>46</v>
      </c>
      <c r="M46" s="77"/>
      <c r="N46" s="72"/>
      <c r="O46" s="79" t="s">
        <v>287</v>
      </c>
      <c r="P46" s="81">
        <v>43684.07226851852</v>
      </c>
      <c r="Q46" s="79" t="s">
        <v>307</v>
      </c>
      <c r="R46" s="79"/>
      <c r="S46" s="79"/>
      <c r="T46" s="79"/>
      <c r="U46" s="79"/>
      <c r="V46" s="83" t="s">
        <v>363</v>
      </c>
      <c r="W46" s="81">
        <v>43684.07226851852</v>
      </c>
      <c r="X46" s="83" t="s">
        <v>396</v>
      </c>
      <c r="Y46" s="79"/>
      <c r="Z46" s="79"/>
      <c r="AA46" s="85" t="s">
        <v>457</v>
      </c>
      <c r="AB46" s="85" t="s">
        <v>506</v>
      </c>
      <c r="AC46" s="79" t="b">
        <v>0</v>
      </c>
      <c r="AD46" s="79">
        <v>5</v>
      </c>
      <c r="AE46" s="85" t="s">
        <v>518</v>
      </c>
      <c r="AF46" s="79" t="b">
        <v>0</v>
      </c>
      <c r="AG46" s="79" t="s">
        <v>525</v>
      </c>
      <c r="AH46" s="79"/>
      <c r="AI46" s="85" t="s">
        <v>510</v>
      </c>
      <c r="AJ46" s="79" t="b">
        <v>0</v>
      </c>
      <c r="AK46" s="79">
        <v>0</v>
      </c>
      <c r="AL46" s="85" t="s">
        <v>510</v>
      </c>
      <c r="AM46" s="79" t="s">
        <v>531</v>
      </c>
      <c r="AN46" s="79" t="b">
        <v>0</v>
      </c>
      <c r="AO46" s="85" t="s">
        <v>506</v>
      </c>
      <c r="AP46" s="79" t="s">
        <v>176</v>
      </c>
      <c r="AQ46" s="79">
        <v>0</v>
      </c>
      <c r="AR46" s="79">
        <v>0</v>
      </c>
      <c r="AS46" s="79" t="s">
        <v>542</v>
      </c>
      <c r="AT46" s="79" t="s">
        <v>544</v>
      </c>
      <c r="AU46" s="79" t="s">
        <v>545</v>
      </c>
      <c r="AV46" s="79" t="s">
        <v>546</v>
      </c>
      <c r="AW46" s="79" t="s">
        <v>548</v>
      </c>
      <c r="AX46" s="79" t="s">
        <v>550</v>
      </c>
      <c r="AY46" s="79" t="s">
        <v>552</v>
      </c>
      <c r="AZ46" s="83" t="s">
        <v>553</v>
      </c>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226</v>
      </c>
      <c r="B47" s="64" t="s">
        <v>280</v>
      </c>
      <c r="C47" s="65" t="s">
        <v>1588</v>
      </c>
      <c r="D47" s="66">
        <v>3</v>
      </c>
      <c r="E47" s="67" t="s">
        <v>132</v>
      </c>
      <c r="F47" s="68">
        <v>35</v>
      </c>
      <c r="G47" s="65"/>
      <c r="H47" s="69"/>
      <c r="I47" s="70"/>
      <c r="J47" s="70"/>
      <c r="K47" s="34" t="s">
        <v>65</v>
      </c>
      <c r="L47" s="77">
        <v>47</v>
      </c>
      <c r="M47" s="77"/>
      <c r="N47" s="72"/>
      <c r="O47" s="79" t="s">
        <v>287</v>
      </c>
      <c r="P47" s="81">
        <v>43684.080092592594</v>
      </c>
      <c r="Q47" s="79" t="s">
        <v>308</v>
      </c>
      <c r="R47" s="79"/>
      <c r="S47" s="79"/>
      <c r="T47" s="79"/>
      <c r="U47" s="79"/>
      <c r="V47" s="83" t="s">
        <v>364</v>
      </c>
      <c r="W47" s="81">
        <v>43684.080092592594</v>
      </c>
      <c r="X47" s="83" t="s">
        <v>397</v>
      </c>
      <c r="Y47" s="79"/>
      <c r="Z47" s="79"/>
      <c r="AA47" s="85" t="s">
        <v>458</v>
      </c>
      <c r="AB47" s="85" t="s">
        <v>457</v>
      </c>
      <c r="AC47" s="79" t="b">
        <v>0</v>
      </c>
      <c r="AD47" s="79">
        <v>1</v>
      </c>
      <c r="AE47" s="85" t="s">
        <v>519</v>
      </c>
      <c r="AF47" s="79" t="b">
        <v>0</v>
      </c>
      <c r="AG47" s="79" t="s">
        <v>525</v>
      </c>
      <c r="AH47" s="79"/>
      <c r="AI47" s="85" t="s">
        <v>510</v>
      </c>
      <c r="AJ47" s="79" t="b">
        <v>0</v>
      </c>
      <c r="AK47" s="79">
        <v>0</v>
      </c>
      <c r="AL47" s="85" t="s">
        <v>510</v>
      </c>
      <c r="AM47" s="79" t="s">
        <v>535</v>
      </c>
      <c r="AN47" s="79" t="b">
        <v>0</v>
      </c>
      <c r="AO47" s="85" t="s">
        <v>457</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225</v>
      </c>
      <c r="B48" s="64" t="s">
        <v>281</v>
      </c>
      <c r="C48" s="65" t="s">
        <v>1590</v>
      </c>
      <c r="D48" s="66">
        <v>6.5</v>
      </c>
      <c r="E48" s="67" t="s">
        <v>136</v>
      </c>
      <c r="F48" s="68">
        <v>23.5</v>
      </c>
      <c r="G48" s="65"/>
      <c r="H48" s="69"/>
      <c r="I48" s="70"/>
      <c r="J48" s="70"/>
      <c r="K48" s="34" t="s">
        <v>65</v>
      </c>
      <c r="L48" s="77">
        <v>48</v>
      </c>
      <c r="M48" s="77"/>
      <c r="N48" s="72"/>
      <c r="O48" s="79" t="s">
        <v>286</v>
      </c>
      <c r="P48" s="81">
        <v>43684.06375</v>
      </c>
      <c r="Q48" s="79" t="s">
        <v>306</v>
      </c>
      <c r="R48" s="79"/>
      <c r="S48" s="79"/>
      <c r="T48" s="79"/>
      <c r="U48" s="79"/>
      <c r="V48" s="83" t="s">
        <v>363</v>
      </c>
      <c r="W48" s="81">
        <v>43684.06375</v>
      </c>
      <c r="X48" s="83" t="s">
        <v>395</v>
      </c>
      <c r="Y48" s="79"/>
      <c r="Z48" s="79"/>
      <c r="AA48" s="85" t="s">
        <v>456</v>
      </c>
      <c r="AB48" s="85" t="s">
        <v>505</v>
      </c>
      <c r="AC48" s="79" t="b">
        <v>0</v>
      </c>
      <c r="AD48" s="79">
        <v>2</v>
      </c>
      <c r="AE48" s="85" t="s">
        <v>518</v>
      </c>
      <c r="AF48" s="79" t="b">
        <v>0</v>
      </c>
      <c r="AG48" s="79" t="s">
        <v>525</v>
      </c>
      <c r="AH48" s="79"/>
      <c r="AI48" s="85" t="s">
        <v>510</v>
      </c>
      <c r="AJ48" s="79" t="b">
        <v>0</v>
      </c>
      <c r="AK48" s="79">
        <v>0</v>
      </c>
      <c r="AL48" s="85" t="s">
        <v>510</v>
      </c>
      <c r="AM48" s="79" t="s">
        <v>531</v>
      </c>
      <c r="AN48" s="79" t="b">
        <v>0</v>
      </c>
      <c r="AO48" s="85" t="s">
        <v>505</v>
      </c>
      <c r="AP48" s="79" t="s">
        <v>176</v>
      </c>
      <c r="AQ48" s="79">
        <v>0</v>
      </c>
      <c r="AR48" s="79">
        <v>0</v>
      </c>
      <c r="AS48" s="79" t="s">
        <v>542</v>
      </c>
      <c r="AT48" s="79" t="s">
        <v>544</v>
      </c>
      <c r="AU48" s="79" t="s">
        <v>545</v>
      </c>
      <c r="AV48" s="79" t="s">
        <v>546</v>
      </c>
      <c r="AW48" s="79" t="s">
        <v>548</v>
      </c>
      <c r="AX48" s="79" t="s">
        <v>550</v>
      </c>
      <c r="AY48" s="79" t="s">
        <v>552</v>
      </c>
      <c r="AZ48" s="83" t="s">
        <v>553</v>
      </c>
      <c r="BA48">
        <v>2</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8</v>
      </c>
      <c r="BK48" s="49">
        <v>100</v>
      </c>
      <c r="BL48" s="48">
        <v>8</v>
      </c>
    </row>
    <row r="49" spans="1:64" ht="15">
      <c r="A49" s="64" t="s">
        <v>225</v>
      </c>
      <c r="B49" s="64" t="s">
        <v>281</v>
      </c>
      <c r="C49" s="65" t="s">
        <v>1590</v>
      </c>
      <c r="D49" s="66">
        <v>6.5</v>
      </c>
      <c r="E49" s="67" t="s">
        <v>136</v>
      </c>
      <c r="F49" s="68">
        <v>23.5</v>
      </c>
      <c r="G49" s="65"/>
      <c r="H49" s="69"/>
      <c r="I49" s="70"/>
      <c r="J49" s="70"/>
      <c r="K49" s="34" t="s">
        <v>65</v>
      </c>
      <c r="L49" s="77">
        <v>49</v>
      </c>
      <c r="M49" s="77"/>
      <c r="N49" s="72"/>
      <c r="O49" s="79" t="s">
        <v>286</v>
      </c>
      <c r="P49" s="81">
        <v>43684.07226851852</v>
      </c>
      <c r="Q49" s="79" t="s">
        <v>307</v>
      </c>
      <c r="R49" s="79"/>
      <c r="S49" s="79"/>
      <c r="T49" s="79"/>
      <c r="U49" s="79"/>
      <c r="V49" s="83" t="s">
        <v>363</v>
      </c>
      <c r="W49" s="81">
        <v>43684.07226851852</v>
      </c>
      <c r="X49" s="83" t="s">
        <v>396</v>
      </c>
      <c r="Y49" s="79"/>
      <c r="Z49" s="79"/>
      <c r="AA49" s="85" t="s">
        <v>457</v>
      </c>
      <c r="AB49" s="85" t="s">
        <v>506</v>
      </c>
      <c r="AC49" s="79" t="b">
        <v>0</v>
      </c>
      <c r="AD49" s="79">
        <v>5</v>
      </c>
      <c r="AE49" s="85" t="s">
        <v>518</v>
      </c>
      <c r="AF49" s="79" t="b">
        <v>0</v>
      </c>
      <c r="AG49" s="79" t="s">
        <v>525</v>
      </c>
      <c r="AH49" s="79"/>
      <c r="AI49" s="85" t="s">
        <v>510</v>
      </c>
      <c r="AJ49" s="79" t="b">
        <v>0</v>
      </c>
      <c r="AK49" s="79">
        <v>0</v>
      </c>
      <c r="AL49" s="85" t="s">
        <v>510</v>
      </c>
      <c r="AM49" s="79" t="s">
        <v>531</v>
      </c>
      <c r="AN49" s="79" t="b">
        <v>0</v>
      </c>
      <c r="AO49" s="85" t="s">
        <v>506</v>
      </c>
      <c r="AP49" s="79" t="s">
        <v>176</v>
      </c>
      <c r="AQ49" s="79">
        <v>0</v>
      </c>
      <c r="AR49" s="79">
        <v>0</v>
      </c>
      <c r="AS49" s="79" t="s">
        <v>542</v>
      </c>
      <c r="AT49" s="79" t="s">
        <v>544</v>
      </c>
      <c r="AU49" s="79" t="s">
        <v>545</v>
      </c>
      <c r="AV49" s="79" t="s">
        <v>546</v>
      </c>
      <c r="AW49" s="79" t="s">
        <v>548</v>
      </c>
      <c r="AX49" s="79" t="s">
        <v>550</v>
      </c>
      <c r="AY49" s="79" t="s">
        <v>552</v>
      </c>
      <c r="AZ49" s="83" t="s">
        <v>553</v>
      </c>
      <c r="BA49">
        <v>2</v>
      </c>
      <c r="BB49" s="78" t="str">
        <f>REPLACE(INDEX(GroupVertices[Group],MATCH(Edges[[#This Row],[Vertex 1]],GroupVertices[Vertex],0)),1,1,"")</f>
        <v>4</v>
      </c>
      <c r="BC49" s="78" t="str">
        <f>REPLACE(INDEX(GroupVertices[Group],MATCH(Edges[[#This Row],[Vertex 2]],GroupVertices[Vertex],0)),1,1,"")</f>
        <v>4</v>
      </c>
      <c r="BD49" s="48">
        <v>1</v>
      </c>
      <c r="BE49" s="49">
        <v>3.5714285714285716</v>
      </c>
      <c r="BF49" s="48">
        <v>2</v>
      </c>
      <c r="BG49" s="49">
        <v>7.142857142857143</v>
      </c>
      <c r="BH49" s="48">
        <v>0</v>
      </c>
      <c r="BI49" s="49">
        <v>0</v>
      </c>
      <c r="BJ49" s="48">
        <v>25</v>
      </c>
      <c r="BK49" s="49">
        <v>89.28571428571429</v>
      </c>
      <c r="BL49" s="48">
        <v>28</v>
      </c>
    </row>
    <row r="50" spans="1:64" ht="15">
      <c r="A50" s="64" t="s">
        <v>226</v>
      </c>
      <c r="B50" s="64" t="s">
        <v>281</v>
      </c>
      <c r="C50" s="65" t="s">
        <v>1588</v>
      </c>
      <c r="D50" s="66">
        <v>3</v>
      </c>
      <c r="E50" s="67" t="s">
        <v>132</v>
      </c>
      <c r="F50" s="68">
        <v>35</v>
      </c>
      <c r="G50" s="65"/>
      <c r="H50" s="69"/>
      <c r="I50" s="70"/>
      <c r="J50" s="70"/>
      <c r="K50" s="34" t="s">
        <v>65</v>
      </c>
      <c r="L50" s="77">
        <v>50</v>
      </c>
      <c r="M50" s="77"/>
      <c r="N50" s="72"/>
      <c r="O50" s="79" t="s">
        <v>287</v>
      </c>
      <c r="P50" s="81">
        <v>43684.080092592594</v>
      </c>
      <c r="Q50" s="79" t="s">
        <v>308</v>
      </c>
      <c r="R50" s="79"/>
      <c r="S50" s="79"/>
      <c r="T50" s="79"/>
      <c r="U50" s="79"/>
      <c r="V50" s="83" t="s">
        <v>364</v>
      </c>
      <c r="W50" s="81">
        <v>43684.080092592594</v>
      </c>
      <c r="X50" s="83" t="s">
        <v>397</v>
      </c>
      <c r="Y50" s="79"/>
      <c r="Z50" s="79"/>
      <c r="AA50" s="85" t="s">
        <v>458</v>
      </c>
      <c r="AB50" s="85" t="s">
        <v>457</v>
      </c>
      <c r="AC50" s="79" t="b">
        <v>0</v>
      </c>
      <c r="AD50" s="79">
        <v>1</v>
      </c>
      <c r="AE50" s="85" t="s">
        <v>519</v>
      </c>
      <c r="AF50" s="79" t="b">
        <v>0</v>
      </c>
      <c r="AG50" s="79" t="s">
        <v>525</v>
      </c>
      <c r="AH50" s="79"/>
      <c r="AI50" s="85" t="s">
        <v>510</v>
      </c>
      <c r="AJ50" s="79" t="b">
        <v>0</v>
      </c>
      <c r="AK50" s="79">
        <v>0</v>
      </c>
      <c r="AL50" s="85" t="s">
        <v>510</v>
      </c>
      <c r="AM50" s="79" t="s">
        <v>535</v>
      </c>
      <c r="AN50" s="79" t="b">
        <v>0</v>
      </c>
      <c r="AO50" s="85" t="s">
        <v>457</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4</v>
      </c>
      <c r="BE50" s="49">
        <v>8.88888888888889</v>
      </c>
      <c r="BF50" s="48">
        <v>1</v>
      </c>
      <c r="BG50" s="49">
        <v>2.2222222222222223</v>
      </c>
      <c r="BH50" s="48">
        <v>0</v>
      </c>
      <c r="BI50" s="49">
        <v>0</v>
      </c>
      <c r="BJ50" s="48">
        <v>40</v>
      </c>
      <c r="BK50" s="49">
        <v>88.88888888888889</v>
      </c>
      <c r="BL50" s="48">
        <v>45</v>
      </c>
    </row>
    <row r="51" spans="1:64" ht="15">
      <c r="A51" s="64" t="s">
        <v>225</v>
      </c>
      <c r="B51" s="64" t="s">
        <v>226</v>
      </c>
      <c r="C51" s="65" t="s">
        <v>1590</v>
      </c>
      <c r="D51" s="66">
        <v>6.5</v>
      </c>
      <c r="E51" s="67" t="s">
        <v>136</v>
      </c>
      <c r="F51" s="68">
        <v>23.5</v>
      </c>
      <c r="G51" s="65"/>
      <c r="H51" s="69"/>
      <c r="I51" s="70"/>
      <c r="J51" s="70"/>
      <c r="K51" s="34" t="s">
        <v>66</v>
      </c>
      <c r="L51" s="77">
        <v>51</v>
      </c>
      <c r="M51" s="77"/>
      <c r="N51" s="72"/>
      <c r="O51" s="79" t="s">
        <v>287</v>
      </c>
      <c r="P51" s="81">
        <v>43684.06375</v>
      </c>
      <c r="Q51" s="79" t="s">
        <v>306</v>
      </c>
      <c r="R51" s="79"/>
      <c r="S51" s="79"/>
      <c r="T51" s="79"/>
      <c r="U51" s="79"/>
      <c r="V51" s="83" t="s">
        <v>363</v>
      </c>
      <c r="W51" s="81">
        <v>43684.06375</v>
      </c>
      <c r="X51" s="83" t="s">
        <v>395</v>
      </c>
      <c r="Y51" s="79"/>
      <c r="Z51" s="79"/>
      <c r="AA51" s="85" t="s">
        <v>456</v>
      </c>
      <c r="AB51" s="85" t="s">
        <v>505</v>
      </c>
      <c r="AC51" s="79" t="b">
        <v>0</v>
      </c>
      <c r="AD51" s="79">
        <v>2</v>
      </c>
      <c r="AE51" s="85" t="s">
        <v>518</v>
      </c>
      <c r="AF51" s="79" t="b">
        <v>0</v>
      </c>
      <c r="AG51" s="79" t="s">
        <v>525</v>
      </c>
      <c r="AH51" s="79"/>
      <c r="AI51" s="85" t="s">
        <v>510</v>
      </c>
      <c r="AJ51" s="79" t="b">
        <v>0</v>
      </c>
      <c r="AK51" s="79">
        <v>0</v>
      </c>
      <c r="AL51" s="85" t="s">
        <v>510</v>
      </c>
      <c r="AM51" s="79" t="s">
        <v>531</v>
      </c>
      <c r="AN51" s="79" t="b">
        <v>0</v>
      </c>
      <c r="AO51" s="85" t="s">
        <v>505</v>
      </c>
      <c r="AP51" s="79" t="s">
        <v>176</v>
      </c>
      <c r="AQ51" s="79">
        <v>0</v>
      </c>
      <c r="AR51" s="79">
        <v>0</v>
      </c>
      <c r="AS51" s="79" t="s">
        <v>542</v>
      </c>
      <c r="AT51" s="79" t="s">
        <v>544</v>
      </c>
      <c r="AU51" s="79" t="s">
        <v>545</v>
      </c>
      <c r="AV51" s="79" t="s">
        <v>546</v>
      </c>
      <c r="AW51" s="79" t="s">
        <v>548</v>
      </c>
      <c r="AX51" s="79" t="s">
        <v>550</v>
      </c>
      <c r="AY51" s="79" t="s">
        <v>552</v>
      </c>
      <c r="AZ51" s="83" t="s">
        <v>553</v>
      </c>
      <c r="BA51">
        <v>2</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225</v>
      </c>
      <c r="B52" s="64" t="s">
        <v>226</v>
      </c>
      <c r="C52" s="65" t="s">
        <v>1590</v>
      </c>
      <c r="D52" s="66">
        <v>6.5</v>
      </c>
      <c r="E52" s="67" t="s">
        <v>136</v>
      </c>
      <c r="F52" s="68">
        <v>23.5</v>
      </c>
      <c r="G52" s="65"/>
      <c r="H52" s="69"/>
      <c r="I52" s="70"/>
      <c r="J52" s="70"/>
      <c r="K52" s="34" t="s">
        <v>66</v>
      </c>
      <c r="L52" s="77">
        <v>52</v>
      </c>
      <c r="M52" s="77"/>
      <c r="N52" s="72"/>
      <c r="O52" s="79" t="s">
        <v>287</v>
      </c>
      <c r="P52" s="81">
        <v>43684.07226851852</v>
      </c>
      <c r="Q52" s="79" t="s">
        <v>307</v>
      </c>
      <c r="R52" s="79"/>
      <c r="S52" s="79"/>
      <c r="T52" s="79"/>
      <c r="U52" s="79"/>
      <c r="V52" s="83" t="s">
        <v>363</v>
      </c>
      <c r="W52" s="81">
        <v>43684.07226851852</v>
      </c>
      <c r="X52" s="83" t="s">
        <v>396</v>
      </c>
      <c r="Y52" s="79"/>
      <c r="Z52" s="79"/>
      <c r="AA52" s="85" t="s">
        <v>457</v>
      </c>
      <c r="AB52" s="85" t="s">
        <v>506</v>
      </c>
      <c r="AC52" s="79" t="b">
        <v>0</v>
      </c>
      <c r="AD52" s="79">
        <v>5</v>
      </c>
      <c r="AE52" s="85" t="s">
        <v>518</v>
      </c>
      <c r="AF52" s="79" t="b">
        <v>0</v>
      </c>
      <c r="AG52" s="79" t="s">
        <v>525</v>
      </c>
      <c r="AH52" s="79"/>
      <c r="AI52" s="85" t="s">
        <v>510</v>
      </c>
      <c r="AJ52" s="79" t="b">
        <v>0</v>
      </c>
      <c r="AK52" s="79">
        <v>0</v>
      </c>
      <c r="AL52" s="85" t="s">
        <v>510</v>
      </c>
      <c r="AM52" s="79" t="s">
        <v>531</v>
      </c>
      <c r="AN52" s="79" t="b">
        <v>0</v>
      </c>
      <c r="AO52" s="85" t="s">
        <v>506</v>
      </c>
      <c r="AP52" s="79" t="s">
        <v>176</v>
      </c>
      <c r="AQ52" s="79">
        <v>0</v>
      </c>
      <c r="AR52" s="79">
        <v>0</v>
      </c>
      <c r="AS52" s="79" t="s">
        <v>542</v>
      </c>
      <c r="AT52" s="79" t="s">
        <v>544</v>
      </c>
      <c r="AU52" s="79" t="s">
        <v>545</v>
      </c>
      <c r="AV52" s="79" t="s">
        <v>546</v>
      </c>
      <c r="AW52" s="79" t="s">
        <v>548</v>
      </c>
      <c r="AX52" s="79" t="s">
        <v>550</v>
      </c>
      <c r="AY52" s="79" t="s">
        <v>552</v>
      </c>
      <c r="AZ52" s="83" t="s">
        <v>553</v>
      </c>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226</v>
      </c>
      <c r="B53" s="64" t="s">
        <v>225</v>
      </c>
      <c r="C53" s="65" t="s">
        <v>1588</v>
      </c>
      <c r="D53" s="66">
        <v>3</v>
      </c>
      <c r="E53" s="67" t="s">
        <v>132</v>
      </c>
      <c r="F53" s="68">
        <v>35</v>
      </c>
      <c r="G53" s="65"/>
      <c r="H53" s="69"/>
      <c r="I53" s="70"/>
      <c r="J53" s="70"/>
      <c r="K53" s="34" t="s">
        <v>66</v>
      </c>
      <c r="L53" s="77">
        <v>53</v>
      </c>
      <c r="M53" s="77"/>
      <c r="N53" s="72"/>
      <c r="O53" s="79" t="s">
        <v>286</v>
      </c>
      <c r="P53" s="81">
        <v>43684.080092592594</v>
      </c>
      <c r="Q53" s="79" t="s">
        <v>308</v>
      </c>
      <c r="R53" s="79"/>
      <c r="S53" s="79"/>
      <c r="T53" s="79"/>
      <c r="U53" s="79"/>
      <c r="V53" s="83" t="s">
        <v>364</v>
      </c>
      <c r="W53" s="81">
        <v>43684.080092592594</v>
      </c>
      <c r="X53" s="83" t="s">
        <v>397</v>
      </c>
      <c r="Y53" s="79"/>
      <c r="Z53" s="79"/>
      <c r="AA53" s="85" t="s">
        <v>458</v>
      </c>
      <c r="AB53" s="85" t="s">
        <v>457</v>
      </c>
      <c r="AC53" s="79" t="b">
        <v>0</v>
      </c>
      <c r="AD53" s="79">
        <v>1</v>
      </c>
      <c r="AE53" s="85" t="s">
        <v>519</v>
      </c>
      <c r="AF53" s="79" t="b">
        <v>0</v>
      </c>
      <c r="AG53" s="79" t="s">
        <v>525</v>
      </c>
      <c r="AH53" s="79"/>
      <c r="AI53" s="85" t="s">
        <v>510</v>
      </c>
      <c r="AJ53" s="79" t="b">
        <v>0</v>
      </c>
      <c r="AK53" s="79">
        <v>0</v>
      </c>
      <c r="AL53" s="85" t="s">
        <v>510</v>
      </c>
      <c r="AM53" s="79" t="s">
        <v>535</v>
      </c>
      <c r="AN53" s="79" t="b">
        <v>0</v>
      </c>
      <c r="AO53" s="85" t="s">
        <v>457</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227</v>
      </c>
      <c r="B54" s="64" t="s">
        <v>282</v>
      </c>
      <c r="C54" s="65" t="s">
        <v>1588</v>
      </c>
      <c r="D54" s="66">
        <v>3</v>
      </c>
      <c r="E54" s="67" t="s">
        <v>132</v>
      </c>
      <c r="F54" s="68">
        <v>35</v>
      </c>
      <c r="G54" s="65"/>
      <c r="H54" s="69"/>
      <c r="I54" s="70"/>
      <c r="J54" s="70"/>
      <c r="K54" s="34" t="s">
        <v>65</v>
      </c>
      <c r="L54" s="77">
        <v>54</v>
      </c>
      <c r="M54" s="77"/>
      <c r="N54" s="72"/>
      <c r="O54" s="79" t="s">
        <v>286</v>
      </c>
      <c r="P54" s="81">
        <v>43684.53958333333</v>
      </c>
      <c r="Q54" s="79" t="s">
        <v>309</v>
      </c>
      <c r="R54" s="79"/>
      <c r="S54" s="79"/>
      <c r="T54" s="79" t="s">
        <v>272</v>
      </c>
      <c r="U54" s="79"/>
      <c r="V54" s="83" t="s">
        <v>365</v>
      </c>
      <c r="W54" s="81">
        <v>43684.53958333333</v>
      </c>
      <c r="X54" s="83" t="s">
        <v>398</v>
      </c>
      <c r="Y54" s="79"/>
      <c r="Z54" s="79"/>
      <c r="AA54" s="85" t="s">
        <v>459</v>
      </c>
      <c r="AB54" s="85" t="s">
        <v>507</v>
      </c>
      <c r="AC54" s="79" t="b">
        <v>0</v>
      </c>
      <c r="AD54" s="79">
        <v>0</v>
      </c>
      <c r="AE54" s="85" t="s">
        <v>520</v>
      </c>
      <c r="AF54" s="79" t="b">
        <v>0</v>
      </c>
      <c r="AG54" s="79" t="s">
        <v>524</v>
      </c>
      <c r="AH54" s="79"/>
      <c r="AI54" s="85" t="s">
        <v>510</v>
      </c>
      <c r="AJ54" s="79" t="b">
        <v>0</v>
      </c>
      <c r="AK54" s="79">
        <v>0</v>
      </c>
      <c r="AL54" s="85" t="s">
        <v>510</v>
      </c>
      <c r="AM54" s="79" t="s">
        <v>535</v>
      </c>
      <c r="AN54" s="79" t="b">
        <v>0</v>
      </c>
      <c r="AO54" s="85" t="s">
        <v>507</v>
      </c>
      <c r="AP54" s="79" t="s">
        <v>176</v>
      </c>
      <c r="AQ54" s="79">
        <v>0</v>
      </c>
      <c r="AR54" s="79">
        <v>0</v>
      </c>
      <c r="AS54" s="79"/>
      <c r="AT54" s="79"/>
      <c r="AU54" s="79"/>
      <c r="AV54" s="79"/>
      <c r="AW54" s="79"/>
      <c r="AX54" s="79"/>
      <c r="AY54" s="79"/>
      <c r="AZ54" s="79"/>
      <c r="BA54">
        <v>1</v>
      </c>
      <c r="BB54" s="78" t="str">
        <f>REPLACE(INDEX(GroupVertices[Group],MATCH(Edges[[#This Row],[Vertex 1]],GroupVertices[Vertex],0)),1,1,"")</f>
        <v>11</v>
      </c>
      <c r="BC54" s="78" t="str">
        <f>REPLACE(INDEX(GroupVertices[Group],MATCH(Edges[[#This Row],[Vertex 2]],GroupVertices[Vertex],0)),1,1,"")</f>
        <v>11</v>
      </c>
      <c r="BD54" s="48">
        <v>0</v>
      </c>
      <c r="BE54" s="49">
        <v>0</v>
      </c>
      <c r="BF54" s="48">
        <v>0</v>
      </c>
      <c r="BG54" s="49">
        <v>0</v>
      </c>
      <c r="BH54" s="48">
        <v>0</v>
      </c>
      <c r="BI54" s="49">
        <v>0</v>
      </c>
      <c r="BJ54" s="48">
        <v>11</v>
      </c>
      <c r="BK54" s="49">
        <v>100</v>
      </c>
      <c r="BL54" s="48">
        <v>11</v>
      </c>
    </row>
    <row r="55" spans="1:64" ht="15">
      <c r="A55" s="64" t="s">
        <v>228</v>
      </c>
      <c r="B55" s="64" t="s">
        <v>228</v>
      </c>
      <c r="C55" s="65" t="s">
        <v>1588</v>
      </c>
      <c r="D55" s="66">
        <v>3</v>
      </c>
      <c r="E55" s="67" t="s">
        <v>132</v>
      </c>
      <c r="F55" s="68">
        <v>35</v>
      </c>
      <c r="G55" s="65"/>
      <c r="H55" s="69"/>
      <c r="I55" s="70"/>
      <c r="J55" s="70"/>
      <c r="K55" s="34" t="s">
        <v>65</v>
      </c>
      <c r="L55" s="77">
        <v>55</v>
      </c>
      <c r="M55" s="77"/>
      <c r="N55" s="72"/>
      <c r="O55" s="79" t="s">
        <v>176</v>
      </c>
      <c r="P55" s="81">
        <v>43675.91725694444</v>
      </c>
      <c r="Q55" s="79" t="s">
        <v>310</v>
      </c>
      <c r="R55" s="79"/>
      <c r="S55" s="79"/>
      <c r="T55" s="79" t="s">
        <v>346</v>
      </c>
      <c r="U55" s="83" t="s">
        <v>348</v>
      </c>
      <c r="V55" s="83" t="s">
        <v>348</v>
      </c>
      <c r="W55" s="81">
        <v>43675.91725694444</v>
      </c>
      <c r="X55" s="83" t="s">
        <v>399</v>
      </c>
      <c r="Y55" s="79"/>
      <c r="Z55" s="79"/>
      <c r="AA55" s="85" t="s">
        <v>460</v>
      </c>
      <c r="AB55" s="79"/>
      <c r="AC55" s="79" t="b">
        <v>0</v>
      </c>
      <c r="AD55" s="79">
        <v>12</v>
      </c>
      <c r="AE55" s="85" t="s">
        <v>510</v>
      </c>
      <c r="AF55" s="79" t="b">
        <v>0</v>
      </c>
      <c r="AG55" s="79" t="s">
        <v>525</v>
      </c>
      <c r="AH55" s="79"/>
      <c r="AI55" s="85" t="s">
        <v>510</v>
      </c>
      <c r="AJ55" s="79" t="b">
        <v>0</v>
      </c>
      <c r="AK55" s="79">
        <v>1</v>
      </c>
      <c r="AL55" s="85" t="s">
        <v>510</v>
      </c>
      <c r="AM55" s="79" t="s">
        <v>536</v>
      </c>
      <c r="AN55" s="79" t="b">
        <v>0</v>
      </c>
      <c r="AO55" s="85" t="s">
        <v>460</v>
      </c>
      <c r="AP55" s="79" t="s">
        <v>541</v>
      </c>
      <c r="AQ55" s="79">
        <v>0</v>
      </c>
      <c r="AR55" s="79">
        <v>0</v>
      </c>
      <c r="AS55" s="79" t="s">
        <v>543</v>
      </c>
      <c r="AT55" s="79" t="s">
        <v>544</v>
      </c>
      <c r="AU55" s="79" t="s">
        <v>545</v>
      </c>
      <c r="AV55" s="79" t="s">
        <v>547</v>
      </c>
      <c r="AW55" s="79" t="s">
        <v>549</v>
      </c>
      <c r="AX55" s="79" t="s">
        <v>551</v>
      </c>
      <c r="AY55" s="79" t="s">
        <v>552</v>
      </c>
      <c r="AZ55" s="83" t="s">
        <v>554</v>
      </c>
      <c r="BA55">
        <v>1</v>
      </c>
      <c r="BB55" s="78" t="str">
        <f>REPLACE(INDEX(GroupVertices[Group],MATCH(Edges[[#This Row],[Vertex 1]],GroupVertices[Vertex],0)),1,1,"")</f>
        <v>10</v>
      </c>
      <c r="BC55" s="78" t="str">
        <f>REPLACE(INDEX(GroupVertices[Group],MATCH(Edges[[#This Row],[Vertex 2]],GroupVertices[Vertex],0)),1,1,"")</f>
        <v>10</v>
      </c>
      <c r="BD55" s="48">
        <v>0</v>
      </c>
      <c r="BE55" s="49">
        <v>0</v>
      </c>
      <c r="BF55" s="48">
        <v>0</v>
      </c>
      <c r="BG55" s="49">
        <v>0</v>
      </c>
      <c r="BH55" s="48">
        <v>0</v>
      </c>
      <c r="BI55" s="49">
        <v>0</v>
      </c>
      <c r="BJ55" s="48">
        <v>43</v>
      </c>
      <c r="BK55" s="49">
        <v>100</v>
      </c>
      <c r="BL55" s="48">
        <v>43</v>
      </c>
    </row>
    <row r="56" spans="1:64" ht="15">
      <c r="A56" s="64" t="s">
        <v>229</v>
      </c>
      <c r="B56" s="64" t="s">
        <v>228</v>
      </c>
      <c r="C56" s="65" t="s">
        <v>1588</v>
      </c>
      <c r="D56" s="66">
        <v>3</v>
      </c>
      <c r="E56" s="67" t="s">
        <v>132</v>
      </c>
      <c r="F56" s="68">
        <v>35</v>
      </c>
      <c r="G56" s="65"/>
      <c r="H56" s="69"/>
      <c r="I56" s="70"/>
      <c r="J56" s="70"/>
      <c r="K56" s="34" t="s">
        <v>65</v>
      </c>
      <c r="L56" s="77">
        <v>56</v>
      </c>
      <c r="M56" s="77"/>
      <c r="N56" s="72"/>
      <c r="O56" s="79" t="s">
        <v>287</v>
      </c>
      <c r="P56" s="81">
        <v>43684.59625</v>
      </c>
      <c r="Q56" s="79" t="s">
        <v>311</v>
      </c>
      <c r="R56" s="79"/>
      <c r="S56" s="79"/>
      <c r="T56" s="79"/>
      <c r="U56" s="79"/>
      <c r="V56" s="83" t="s">
        <v>366</v>
      </c>
      <c r="W56" s="81">
        <v>43684.59625</v>
      </c>
      <c r="X56" s="83" t="s">
        <v>400</v>
      </c>
      <c r="Y56" s="79"/>
      <c r="Z56" s="79"/>
      <c r="AA56" s="85" t="s">
        <v>461</v>
      </c>
      <c r="AB56" s="79"/>
      <c r="AC56" s="79" t="b">
        <v>0</v>
      </c>
      <c r="AD56" s="79">
        <v>0</v>
      </c>
      <c r="AE56" s="85" t="s">
        <v>510</v>
      </c>
      <c r="AF56" s="79" t="b">
        <v>0</v>
      </c>
      <c r="AG56" s="79" t="s">
        <v>525</v>
      </c>
      <c r="AH56" s="79"/>
      <c r="AI56" s="85" t="s">
        <v>510</v>
      </c>
      <c r="AJ56" s="79" t="b">
        <v>0</v>
      </c>
      <c r="AK56" s="79">
        <v>1</v>
      </c>
      <c r="AL56" s="85" t="s">
        <v>460</v>
      </c>
      <c r="AM56" s="79" t="s">
        <v>537</v>
      </c>
      <c r="AN56" s="79" t="b">
        <v>0</v>
      </c>
      <c r="AO56" s="85" t="s">
        <v>460</v>
      </c>
      <c r="AP56" s="79" t="s">
        <v>176</v>
      </c>
      <c r="AQ56" s="79">
        <v>0</v>
      </c>
      <c r="AR56" s="79">
        <v>0</v>
      </c>
      <c r="AS56" s="79"/>
      <c r="AT56" s="79"/>
      <c r="AU56" s="79"/>
      <c r="AV56" s="79"/>
      <c r="AW56" s="79"/>
      <c r="AX56" s="79"/>
      <c r="AY56" s="79"/>
      <c r="AZ56" s="79"/>
      <c r="BA56">
        <v>1</v>
      </c>
      <c r="BB56" s="78" t="str">
        <f>REPLACE(INDEX(GroupVertices[Group],MATCH(Edges[[#This Row],[Vertex 1]],GroupVertices[Vertex],0)),1,1,"")</f>
        <v>10</v>
      </c>
      <c r="BC56" s="78" t="str">
        <f>REPLACE(INDEX(GroupVertices[Group],MATCH(Edges[[#This Row],[Vertex 2]],GroupVertices[Vertex],0)),1,1,"")</f>
        <v>10</v>
      </c>
      <c r="BD56" s="48">
        <v>0</v>
      </c>
      <c r="BE56" s="49">
        <v>0</v>
      </c>
      <c r="BF56" s="48">
        <v>0</v>
      </c>
      <c r="BG56" s="49">
        <v>0</v>
      </c>
      <c r="BH56" s="48">
        <v>0</v>
      </c>
      <c r="BI56" s="49">
        <v>0</v>
      </c>
      <c r="BJ56" s="48">
        <v>26</v>
      </c>
      <c r="BK56" s="49">
        <v>100</v>
      </c>
      <c r="BL56" s="48">
        <v>26</v>
      </c>
    </row>
    <row r="57" spans="1:64" ht="15">
      <c r="A57" s="64" t="s">
        <v>230</v>
      </c>
      <c r="B57" s="64" t="s">
        <v>230</v>
      </c>
      <c r="C57" s="65" t="s">
        <v>1588</v>
      </c>
      <c r="D57" s="66">
        <v>3</v>
      </c>
      <c r="E57" s="67" t="s">
        <v>132</v>
      </c>
      <c r="F57" s="68">
        <v>35</v>
      </c>
      <c r="G57" s="65"/>
      <c r="H57" s="69"/>
      <c r="I57" s="70"/>
      <c r="J57" s="70"/>
      <c r="K57" s="34" t="s">
        <v>65</v>
      </c>
      <c r="L57" s="77">
        <v>57</v>
      </c>
      <c r="M57" s="77"/>
      <c r="N57" s="72"/>
      <c r="O57" s="79" t="s">
        <v>176</v>
      </c>
      <c r="P57" s="81">
        <v>43684.903599537036</v>
      </c>
      <c r="Q57" s="79" t="s">
        <v>312</v>
      </c>
      <c r="R57" s="79" t="s">
        <v>331</v>
      </c>
      <c r="S57" s="79" t="s">
        <v>340</v>
      </c>
      <c r="T57" s="79"/>
      <c r="U57" s="79"/>
      <c r="V57" s="83" t="s">
        <v>367</v>
      </c>
      <c r="W57" s="81">
        <v>43684.903599537036</v>
      </c>
      <c r="X57" s="83" t="s">
        <v>401</v>
      </c>
      <c r="Y57" s="79"/>
      <c r="Z57" s="79"/>
      <c r="AA57" s="85" t="s">
        <v>462</v>
      </c>
      <c r="AB57" s="79"/>
      <c r="AC57" s="79" t="b">
        <v>0</v>
      </c>
      <c r="AD57" s="79">
        <v>0</v>
      </c>
      <c r="AE57" s="85" t="s">
        <v>510</v>
      </c>
      <c r="AF57" s="79" t="b">
        <v>0</v>
      </c>
      <c r="AG57" s="79" t="s">
        <v>526</v>
      </c>
      <c r="AH57" s="79"/>
      <c r="AI57" s="85" t="s">
        <v>510</v>
      </c>
      <c r="AJ57" s="79" t="b">
        <v>0</v>
      </c>
      <c r="AK57" s="79">
        <v>0</v>
      </c>
      <c r="AL57" s="85" t="s">
        <v>510</v>
      </c>
      <c r="AM57" s="79" t="s">
        <v>529</v>
      </c>
      <c r="AN57" s="79" t="b">
        <v>0</v>
      </c>
      <c r="AO57" s="85" t="s">
        <v>462</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0</v>
      </c>
      <c r="BK57" s="49">
        <v>0</v>
      </c>
      <c r="BL57" s="48">
        <v>0</v>
      </c>
    </row>
    <row r="58" spans="1:64" ht="15">
      <c r="A58" s="64" t="s">
        <v>231</v>
      </c>
      <c r="B58" s="64" t="s">
        <v>283</v>
      </c>
      <c r="C58" s="65" t="s">
        <v>1588</v>
      </c>
      <c r="D58" s="66">
        <v>3</v>
      </c>
      <c r="E58" s="67" t="s">
        <v>132</v>
      </c>
      <c r="F58" s="68">
        <v>35</v>
      </c>
      <c r="G58" s="65"/>
      <c r="H58" s="69"/>
      <c r="I58" s="70"/>
      <c r="J58" s="70"/>
      <c r="K58" s="34" t="s">
        <v>65</v>
      </c>
      <c r="L58" s="77">
        <v>58</v>
      </c>
      <c r="M58" s="77"/>
      <c r="N58" s="72"/>
      <c r="O58" s="79" t="s">
        <v>286</v>
      </c>
      <c r="P58" s="81">
        <v>43684.99182870371</v>
      </c>
      <c r="Q58" s="79" t="s">
        <v>313</v>
      </c>
      <c r="R58" s="79"/>
      <c r="S58" s="79"/>
      <c r="T58" s="79"/>
      <c r="U58" s="79"/>
      <c r="V58" s="83" t="s">
        <v>368</v>
      </c>
      <c r="W58" s="81">
        <v>43684.99182870371</v>
      </c>
      <c r="X58" s="83" t="s">
        <v>402</v>
      </c>
      <c r="Y58" s="79"/>
      <c r="Z58" s="79"/>
      <c r="AA58" s="85" t="s">
        <v>463</v>
      </c>
      <c r="AB58" s="85" t="s">
        <v>508</v>
      </c>
      <c r="AC58" s="79" t="b">
        <v>0</v>
      </c>
      <c r="AD58" s="79">
        <v>3</v>
      </c>
      <c r="AE58" s="85" t="s">
        <v>521</v>
      </c>
      <c r="AF58" s="79" t="b">
        <v>0</v>
      </c>
      <c r="AG58" s="79" t="s">
        <v>527</v>
      </c>
      <c r="AH58" s="79"/>
      <c r="AI58" s="85" t="s">
        <v>510</v>
      </c>
      <c r="AJ58" s="79" t="b">
        <v>0</v>
      </c>
      <c r="AK58" s="79">
        <v>0</v>
      </c>
      <c r="AL58" s="85" t="s">
        <v>510</v>
      </c>
      <c r="AM58" s="79" t="s">
        <v>535</v>
      </c>
      <c r="AN58" s="79" t="b">
        <v>0</v>
      </c>
      <c r="AO58" s="85" t="s">
        <v>508</v>
      </c>
      <c r="AP58" s="79" t="s">
        <v>176</v>
      </c>
      <c r="AQ58" s="79">
        <v>0</v>
      </c>
      <c r="AR58" s="79">
        <v>0</v>
      </c>
      <c r="AS58" s="79"/>
      <c r="AT58" s="79"/>
      <c r="AU58" s="79"/>
      <c r="AV58" s="79"/>
      <c r="AW58" s="79"/>
      <c r="AX58" s="79"/>
      <c r="AY58" s="79"/>
      <c r="AZ58" s="79"/>
      <c r="BA58">
        <v>1</v>
      </c>
      <c r="BB58" s="78" t="str">
        <f>REPLACE(INDEX(GroupVertices[Group],MATCH(Edges[[#This Row],[Vertex 1]],GroupVertices[Vertex],0)),1,1,"")</f>
        <v>9</v>
      </c>
      <c r="BC58" s="78" t="str">
        <f>REPLACE(INDEX(GroupVertices[Group],MATCH(Edges[[#This Row],[Vertex 2]],GroupVertices[Vertex],0)),1,1,"")</f>
        <v>9</v>
      </c>
      <c r="BD58" s="48">
        <v>0</v>
      </c>
      <c r="BE58" s="49">
        <v>0</v>
      </c>
      <c r="BF58" s="48">
        <v>0</v>
      </c>
      <c r="BG58" s="49">
        <v>0</v>
      </c>
      <c r="BH58" s="48">
        <v>0</v>
      </c>
      <c r="BI58" s="49">
        <v>0</v>
      </c>
      <c r="BJ58" s="48">
        <v>28</v>
      </c>
      <c r="BK58" s="49">
        <v>100</v>
      </c>
      <c r="BL58" s="48">
        <v>28</v>
      </c>
    </row>
    <row r="59" spans="1:64" ht="15">
      <c r="A59" s="64" t="s">
        <v>232</v>
      </c>
      <c r="B59" s="64" t="s">
        <v>272</v>
      </c>
      <c r="C59" s="65" t="s">
        <v>1588</v>
      </c>
      <c r="D59" s="66">
        <v>3</v>
      </c>
      <c r="E59" s="67" t="s">
        <v>132</v>
      </c>
      <c r="F59" s="68">
        <v>35</v>
      </c>
      <c r="G59" s="65"/>
      <c r="H59" s="69"/>
      <c r="I59" s="70"/>
      <c r="J59" s="70"/>
      <c r="K59" s="34" t="s">
        <v>65</v>
      </c>
      <c r="L59" s="77">
        <v>59</v>
      </c>
      <c r="M59" s="77"/>
      <c r="N59" s="72"/>
      <c r="O59" s="79" t="s">
        <v>287</v>
      </c>
      <c r="P59" s="81">
        <v>43685.2397337963</v>
      </c>
      <c r="Q59" s="79" t="s">
        <v>314</v>
      </c>
      <c r="R59" s="83" t="s">
        <v>332</v>
      </c>
      <c r="S59" s="79" t="s">
        <v>341</v>
      </c>
      <c r="T59" s="79"/>
      <c r="U59" s="79"/>
      <c r="V59" s="83" t="s">
        <v>369</v>
      </c>
      <c r="W59" s="81">
        <v>43685.2397337963</v>
      </c>
      <c r="X59" s="83" t="s">
        <v>403</v>
      </c>
      <c r="Y59" s="79"/>
      <c r="Z59" s="79"/>
      <c r="AA59" s="85" t="s">
        <v>464</v>
      </c>
      <c r="AB59" s="79"/>
      <c r="AC59" s="79" t="b">
        <v>0</v>
      </c>
      <c r="AD59" s="79">
        <v>0</v>
      </c>
      <c r="AE59" s="85" t="s">
        <v>510</v>
      </c>
      <c r="AF59" s="79" t="b">
        <v>0</v>
      </c>
      <c r="AG59" s="79" t="s">
        <v>525</v>
      </c>
      <c r="AH59" s="79"/>
      <c r="AI59" s="85" t="s">
        <v>510</v>
      </c>
      <c r="AJ59" s="79" t="b">
        <v>0</v>
      </c>
      <c r="AK59" s="79">
        <v>0</v>
      </c>
      <c r="AL59" s="85" t="s">
        <v>510</v>
      </c>
      <c r="AM59" s="79" t="s">
        <v>538</v>
      </c>
      <c r="AN59" s="79" t="b">
        <v>0</v>
      </c>
      <c r="AO59" s="85" t="s">
        <v>464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10</v>
      </c>
      <c r="BK59" s="49">
        <v>100</v>
      </c>
      <c r="BL59" s="48">
        <v>10</v>
      </c>
    </row>
    <row r="60" spans="1:64" ht="15">
      <c r="A60" s="64" t="s">
        <v>233</v>
      </c>
      <c r="B60" s="64" t="s">
        <v>233</v>
      </c>
      <c r="C60" s="65" t="s">
        <v>1588</v>
      </c>
      <c r="D60" s="66">
        <v>3</v>
      </c>
      <c r="E60" s="67" t="s">
        <v>132</v>
      </c>
      <c r="F60" s="68">
        <v>35</v>
      </c>
      <c r="G60" s="65"/>
      <c r="H60" s="69"/>
      <c r="I60" s="70"/>
      <c r="J60" s="70"/>
      <c r="K60" s="34" t="s">
        <v>65</v>
      </c>
      <c r="L60" s="77">
        <v>60</v>
      </c>
      <c r="M60" s="77"/>
      <c r="N60" s="72"/>
      <c r="O60" s="79" t="s">
        <v>176</v>
      </c>
      <c r="P60" s="81">
        <v>43685.42115740741</v>
      </c>
      <c r="Q60" s="79" t="s">
        <v>315</v>
      </c>
      <c r="R60" s="79"/>
      <c r="S60" s="79"/>
      <c r="T60" s="79" t="s">
        <v>272</v>
      </c>
      <c r="U60" s="83" t="s">
        <v>349</v>
      </c>
      <c r="V60" s="83" t="s">
        <v>349</v>
      </c>
      <c r="W60" s="81">
        <v>43685.42115740741</v>
      </c>
      <c r="X60" s="83" t="s">
        <v>404</v>
      </c>
      <c r="Y60" s="79"/>
      <c r="Z60" s="79"/>
      <c r="AA60" s="85" t="s">
        <v>465</v>
      </c>
      <c r="AB60" s="79"/>
      <c r="AC60" s="79" t="b">
        <v>0</v>
      </c>
      <c r="AD60" s="79">
        <v>0</v>
      </c>
      <c r="AE60" s="85" t="s">
        <v>510</v>
      </c>
      <c r="AF60" s="79" t="b">
        <v>0</v>
      </c>
      <c r="AG60" s="79" t="s">
        <v>525</v>
      </c>
      <c r="AH60" s="79"/>
      <c r="AI60" s="85" t="s">
        <v>510</v>
      </c>
      <c r="AJ60" s="79" t="b">
        <v>0</v>
      </c>
      <c r="AK60" s="79">
        <v>0</v>
      </c>
      <c r="AL60" s="85" t="s">
        <v>510</v>
      </c>
      <c r="AM60" s="79" t="s">
        <v>535</v>
      </c>
      <c r="AN60" s="79" t="b">
        <v>0</v>
      </c>
      <c r="AO60" s="85" t="s">
        <v>465</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11</v>
      </c>
      <c r="BK60" s="49">
        <v>100</v>
      </c>
      <c r="BL60" s="48">
        <v>11</v>
      </c>
    </row>
    <row r="61" spans="1:64" ht="15">
      <c r="A61" s="64" t="s">
        <v>234</v>
      </c>
      <c r="B61" s="64" t="s">
        <v>284</v>
      </c>
      <c r="C61" s="65" t="s">
        <v>1588</v>
      </c>
      <c r="D61" s="66">
        <v>3</v>
      </c>
      <c r="E61" s="67" t="s">
        <v>132</v>
      </c>
      <c r="F61" s="68">
        <v>35</v>
      </c>
      <c r="G61" s="65"/>
      <c r="H61" s="69"/>
      <c r="I61" s="70"/>
      <c r="J61" s="70"/>
      <c r="K61" s="34" t="s">
        <v>65</v>
      </c>
      <c r="L61" s="77">
        <v>61</v>
      </c>
      <c r="M61" s="77"/>
      <c r="N61" s="72"/>
      <c r="O61" s="79" t="s">
        <v>287</v>
      </c>
      <c r="P61" s="81">
        <v>43686.73878472222</v>
      </c>
      <c r="Q61" s="79" t="s">
        <v>316</v>
      </c>
      <c r="R61" s="79"/>
      <c r="S61" s="79"/>
      <c r="T61" s="79"/>
      <c r="U61" s="79"/>
      <c r="V61" s="83" t="s">
        <v>370</v>
      </c>
      <c r="W61" s="81">
        <v>43686.73878472222</v>
      </c>
      <c r="X61" s="83" t="s">
        <v>405</v>
      </c>
      <c r="Y61" s="79"/>
      <c r="Z61" s="79"/>
      <c r="AA61" s="85" t="s">
        <v>466</v>
      </c>
      <c r="AB61" s="85" t="s">
        <v>509</v>
      </c>
      <c r="AC61" s="79" t="b">
        <v>0</v>
      </c>
      <c r="AD61" s="79">
        <v>0</v>
      </c>
      <c r="AE61" s="85" t="s">
        <v>522</v>
      </c>
      <c r="AF61" s="79" t="b">
        <v>0</v>
      </c>
      <c r="AG61" s="79" t="s">
        <v>525</v>
      </c>
      <c r="AH61" s="79"/>
      <c r="AI61" s="85" t="s">
        <v>510</v>
      </c>
      <c r="AJ61" s="79" t="b">
        <v>0</v>
      </c>
      <c r="AK61" s="79">
        <v>0</v>
      </c>
      <c r="AL61" s="85" t="s">
        <v>510</v>
      </c>
      <c r="AM61" s="79" t="s">
        <v>539</v>
      </c>
      <c r="AN61" s="79" t="b">
        <v>0</v>
      </c>
      <c r="AO61" s="85" t="s">
        <v>509</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c r="BE61" s="49"/>
      <c r="BF61" s="48"/>
      <c r="BG61" s="49"/>
      <c r="BH61" s="48"/>
      <c r="BI61" s="49"/>
      <c r="BJ61" s="48"/>
      <c r="BK61" s="49"/>
      <c r="BL61" s="48"/>
    </row>
    <row r="62" spans="1:64" ht="15">
      <c r="A62" s="64" t="s">
        <v>234</v>
      </c>
      <c r="B62" s="64" t="s">
        <v>285</v>
      </c>
      <c r="C62" s="65" t="s">
        <v>1588</v>
      </c>
      <c r="D62" s="66">
        <v>3</v>
      </c>
      <c r="E62" s="67" t="s">
        <v>132</v>
      </c>
      <c r="F62" s="68">
        <v>35</v>
      </c>
      <c r="G62" s="65"/>
      <c r="H62" s="69"/>
      <c r="I62" s="70"/>
      <c r="J62" s="70"/>
      <c r="K62" s="34" t="s">
        <v>65</v>
      </c>
      <c r="L62" s="77">
        <v>62</v>
      </c>
      <c r="M62" s="77"/>
      <c r="N62" s="72"/>
      <c r="O62" s="79" t="s">
        <v>286</v>
      </c>
      <c r="P62" s="81">
        <v>43686.73878472222</v>
      </c>
      <c r="Q62" s="79" t="s">
        <v>316</v>
      </c>
      <c r="R62" s="79"/>
      <c r="S62" s="79"/>
      <c r="T62" s="79"/>
      <c r="U62" s="79"/>
      <c r="V62" s="83" t="s">
        <v>370</v>
      </c>
      <c r="W62" s="81">
        <v>43686.73878472222</v>
      </c>
      <c r="X62" s="83" t="s">
        <v>405</v>
      </c>
      <c r="Y62" s="79"/>
      <c r="Z62" s="79"/>
      <c r="AA62" s="85" t="s">
        <v>466</v>
      </c>
      <c r="AB62" s="85" t="s">
        <v>509</v>
      </c>
      <c r="AC62" s="79" t="b">
        <v>0</v>
      </c>
      <c r="AD62" s="79">
        <v>0</v>
      </c>
      <c r="AE62" s="85" t="s">
        <v>522</v>
      </c>
      <c r="AF62" s="79" t="b">
        <v>0</v>
      </c>
      <c r="AG62" s="79" t="s">
        <v>525</v>
      </c>
      <c r="AH62" s="79"/>
      <c r="AI62" s="85" t="s">
        <v>510</v>
      </c>
      <c r="AJ62" s="79" t="b">
        <v>0</v>
      </c>
      <c r="AK62" s="79">
        <v>0</v>
      </c>
      <c r="AL62" s="85" t="s">
        <v>510</v>
      </c>
      <c r="AM62" s="79" t="s">
        <v>539</v>
      </c>
      <c r="AN62" s="79" t="b">
        <v>0</v>
      </c>
      <c r="AO62" s="85" t="s">
        <v>509</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1</v>
      </c>
      <c r="BE62" s="49">
        <v>5.882352941176471</v>
      </c>
      <c r="BF62" s="48">
        <v>0</v>
      </c>
      <c r="BG62" s="49">
        <v>0</v>
      </c>
      <c r="BH62" s="48">
        <v>0</v>
      </c>
      <c r="BI62" s="49">
        <v>0</v>
      </c>
      <c r="BJ62" s="48">
        <v>16</v>
      </c>
      <c r="BK62" s="49">
        <v>94.11764705882354</v>
      </c>
      <c r="BL62" s="48">
        <v>17</v>
      </c>
    </row>
    <row r="63" spans="1:64" ht="15">
      <c r="A63" s="64" t="s">
        <v>235</v>
      </c>
      <c r="B63" s="64" t="s">
        <v>235</v>
      </c>
      <c r="C63" s="65" t="s">
        <v>1588</v>
      </c>
      <c r="D63" s="66">
        <v>3</v>
      </c>
      <c r="E63" s="67" t="s">
        <v>132</v>
      </c>
      <c r="F63" s="68">
        <v>35</v>
      </c>
      <c r="G63" s="65"/>
      <c r="H63" s="69"/>
      <c r="I63" s="70"/>
      <c r="J63" s="70"/>
      <c r="K63" s="34" t="s">
        <v>65</v>
      </c>
      <c r="L63" s="77">
        <v>63</v>
      </c>
      <c r="M63" s="77"/>
      <c r="N63" s="72"/>
      <c r="O63" s="79" t="s">
        <v>176</v>
      </c>
      <c r="P63" s="81">
        <v>43572.61855324074</v>
      </c>
      <c r="Q63" s="79" t="s">
        <v>317</v>
      </c>
      <c r="R63" s="83" t="s">
        <v>333</v>
      </c>
      <c r="S63" s="79" t="s">
        <v>342</v>
      </c>
      <c r="T63" s="79"/>
      <c r="U63" s="79"/>
      <c r="V63" s="83" t="s">
        <v>371</v>
      </c>
      <c r="W63" s="81">
        <v>43572.61855324074</v>
      </c>
      <c r="X63" s="83" t="s">
        <v>406</v>
      </c>
      <c r="Y63" s="79"/>
      <c r="Z63" s="79"/>
      <c r="AA63" s="85" t="s">
        <v>467</v>
      </c>
      <c r="AB63" s="79"/>
      <c r="AC63" s="79" t="b">
        <v>0</v>
      </c>
      <c r="AD63" s="79">
        <v>22</v>
      </c>
      <c r="AE63" s="85" t="s">
        <v>510</v>
      </c>
      <c r="AF63" s="79" t="b">
        <v>0</v>
      </c>
      <c r="AG63" s="79" t="s">
        <v>528</v>
      </c>
      <c r="AH63" s="79"/>
      <c r="AI63" s="85" t="s">
        <v>510</v>
      </c>
      <c r="AJ63" s="79" t="b">
        <v>0</v>
      </c>
      <c r="AK63" s="79">
        <v>2</v>
      </c>
      <c r="AL63" s="85" t="s">
        <v>510</v>
      </c>
      <c r="AM63" s="79" t="s">
        <v>529</v>
      </c>
      <c r="AN63" s="79" t="b">
        <v>1</v>
      </c>
      <c r="AO63" s="85" t="s">
        <v>467</v>
      </c>
      <c r="AP63" s="79" t="s">
        <v>541</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v>0</v>
      </c>
      <c r="BE63" s="49">
        <v>0</v>
      </c>
      <c r="BF63" s="48">
        <v>0</v>
      </c>
      <c r="BG63" s="49">
        <v>0</v>
      </c>
      <c r="BH63" s="48">
        <v>0</v>
      </c>
      <c r="BI63" s="49">
        <v>0</v>
      </c>
      <c r="BJ63" s="48">
        <v>18</v>
      </c>
      <c r="BK63" s="49">
        <v>100</v>
      </c>
      <c r="BL63" s="48">
        <v>18</v>
      </c>
    </row>
    <row r="64" spans="1:64" ht="15">
      <c r="A64" s="64" t="s">
        <v>236</v>
      </c>
      <c r="B64" s="64" t="s">
        <v>235</v>
      </c>
      <c r="C64" s="65" t="s">
        <v>1588</v>
      </c>
      <c r="D64" s="66">
        <v>3</v>
      </c>
      <c r="E64" s="67" t="s">
        <v>132</v>
      </c>
      <c r="F64" s="68">
        <v>35</v>
      </c>
      <c r="G64" s="65"/>
      <c r="H64" s="69"/>
      <c r="I64" s="70"/>
      <c r="J64" s="70"/>
      <c r="K64" s="34" t="s">
        <v>65</v>
      </c>
      <c r="L64" s="77">
        <v>64</v>
      </c>
      <c r="M64" s="77"/>
      <c r="N64" s="72"/>
      <c r="O64" s="79" t="s">
        <v>287</v>
      </c>
      <c r="P64" s="81">
        <v>43687.91447916667</v>
      </c>
      <c r="Q64" s="79" t="s">
        <v>318</v>
      </c>
      <c r="R64" s="79"/>
      <c r="S64" s="79"/>
      <c r="T64" s="79"/>
      <c r="U64" s="79"/>
      <c r="V64" s="83" t="s">
        <v>372</v>
      </c>
      <c r="W64" s="81">
        <v>43687.91447916667</v>
      </c>
      <c r="X64" s="83" t="s">
        <v>407</v>
      </c>
      <c r="Y64" s="79"/>
      <c r="Z64" s="79"/>
      <c r="AA64" s="85" t="s">
        <v>468</v>
      </c>
      <c r="AB64" s="79"/>
      <c r="AC64" s="79" t="b">
        <v>0</v>
      </c>
      <c r="AD64" s="79">
        <v>0</v>
      </c>
      <c r="AE64" s="85" t="s">
        <v>510</v>
      </c>
      <c r="AF64" s="79" t="b">
        <v>0</v>
      </c>
      <c r="AG64" s="79" t="s">
        <v>528</v>
      </c>
      <c r="AH64" s="79"/>
      <c r="AI64" s="85" t="s">
        <v>510</v>
      </c>
      <c r="AJ64" s="79" t="b">
        <v>0</v>
      </c>
      <c r="AK64" s="79">
        <v>0</v>
      </c>
      <c r="AL64" s="85" t="s">
        <v>467</v>
      </c>
      <c r="AM64" s="79" t="s">
        <v>535</v>
      </c>
      <c r="AN64" s="79" t="b">
        <v>0</v>
      </c>
      <c r="AO64" s="85" t="s">
        <v>467</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v>0</v>
      </c>
      <c r="BE64" s="49">
        <v>0</v>
      </c>
      <c r="BF64" s="48">
        <v>0</v>
      </c>
      <c r="BG64" s="49">
        <v>0</v>
      </c>
      <c r="BH64" s="48">
        <v>0</v>
      </c>
      <c r="BI64" s="49">
        <v>0</v>
      </c>
      <c r="BJ64" s="48">
        <v>22</v>
      </c>
      <c r="BK64" s="49">
        <v>100</v>
      </c>
      <c r="BL64" s="48">
        <v>22</v>
      </c>
    </row>
    <row r="65" spans="1:64" ht="15">
      <c r="A65" s="64" t="s">
        <v>237</v>
      </c>
      <c r="B65" s="64" t="s">
        <v>272</v>
      </c>
      <c r="C65" s="65" t="s">
        <v>1588</v>
      </c>
      <c r="D65" s="66">
        <v>3</v>
      </c>
      <c r="E65" s="67" t="s">
        <v>132</v>
      </c>
      <c r="F65" s="68">
        <v>35</v>
      </c>
      <c r="G65" s="65"/>
      <c r="H65" s="69"/>
      <c r="I65" s="70"/>
      <c r="J65" s="70"/>
      <c r="K65" s="34" t="s">
        <v>65</v>
      </c>
      <c r="L65" s="77">
        <v>65</v>
      </c>
      <c r="M65" s="77"/>
      <c r="N65" s="72"/>
      <c r="O65" s="79" t="s">
        <v>287</v>
      </c>
      <c r="P65" s="81">
        <v>43687.91869212963</v>
      </c>
      <c r="Q65" s="79" t="s">
        <v>319</v>
      </c>
      <c r="R65" s="79"/>
      <c r="S65" s="79"/>
      <c r="T65" s="79"/>
      <c r="U65" s="83" t="s">
        <v>350</v>
      </c>
      <c r="V65" s="83" t="s">
        <v>350</v>
      </c>
      <c r="W65" s="81">
        <v>43687.91869212963</v>
      </c>
      <c r="X65" s="83" t="s">
        <v>408</v>
      </c>
      <c r="Y65" s="79"/>
      <c r="Z65" s="79"/>
      <c r="AA65" s="85" t="s">
        <v>469</v>
      </c>
      <c r="AB65" s="79"/>
      <c r="AC65" s="79" t="b">
        <v>0</v>
      </c>
      <c r="AD65" s="79">
        <v>0</v>
      </c>
      <c r="AE65" s="85" t="s">
        <v>510</v>
      </c>
      <c r="AF65" s="79" t="b">
        <v>0</v>
      </c>
      <c r="AG65" s="79" t="s">
        <v>525</v>
      </c>
      <c r="AH65" s="79"/>
      <c r="AI65" s="85" t="s">
        <v>510</v>
      </c>
      <c r="AJ65" s="79" t="b">
        <v>0</v>
      </c>
      <c r="AK65" s="79">
        <v>0</v>
      </c>
      <c r="AL65" s="85" t="s">
        <v>497</v>
      </c>
      <c r="AM65" s="79" t="s">
        <v>535</v>
      </c>
      <c r="AN65" s="79" t="b">
        <v>0</v>
      </c>
      <c r="AO65" s="85" t="s">
        <v>497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237</v>
      </c>
      <c r="B66" s="64" t="s">
        <v>265</v>
      </c>
      <c r="C66" s="65" t="s">
        <v>1588</v>
      </c>
      <c r="D66" s="66">
        <v>3</v>
      </c>
      <c r="E66" s="67" t="s">
        <v>132</v>
      </c>
      <c r="F66" s="68">
        <v>35</v>
      </c>
      <c r="G66" s="65"/>
      <c r="H66" s="69"/>
      <c r="I66" s="70"/>
      <c r="J66" s="70"/>
      <c r="K66" s="34" t="s">
        <v>65</v>
      </c>
      <c r="L66" s="77">
        <v>66</v>
      </c>
      <c r="M66" s="77"/>
      <c r="N66" s="72"/>
      <c r="O66" s="79" t="s">
        <v>287</v>
      </c>
      <c r="P66" s="81">
        <v>43687.91869212963</v>
      </c>
      <c r="Q66" s="79" t="s">
        <v>319</v>
      </c>
      <c r="R66" s="79"/>
      <c r="S66" s="79"/>
      <c r="T66" s="79"/>
      <c r="U66" s="83" t="s">
        <v>350</v>
      </c>
      <c r="V66" s="83" t="s">
        <v>350</v>
      </c>
      <c r="W66" s="81">
        <v>43687.91869212963</v>
      </c>
      <c r="X66" s="83" t="s">
        <v>408</v>
      </c>
      <c r="Y66" s="79"/>
      <c r="Z66" s="79"/>
      <c r="AA66" s="85" t="s">
        <v>469</v>
      </c>
      <c r="AB66" s="79"/>
      <c r="AC66" s="79" t="b">
        <v>0</v>
      </c>
      <c r="AD66" s="79">
        <v>0</v>
      </c>
      <c r="AE66" s="85" t="s">
        <v>510</v>
      </c>
      <c r="AF66" s="79" t="b">
        <v>0</v>
      </c>
      <c r="AG66" s="79" t="s">
        <v>525</v>
      </c>
      <c r="AH66" s="79"/>
      <c r="AI66" s="85" t="s">
        <v>510</v>
      </c>
      <c r="AJ66" s="79" t="b">
        <v>0</v>
      </c>
      <c r="AK66" s="79">
        <v>0</v>
      </c>
      <c r="AL66" s="85" t="s">
        <v>497</v>
      </c>
      <c r="AM66" s="79" t="s">
        <v>535</v>
      </c>
      <c r="AN66" s="79" t="b">
        <v>0</v>
      </c>
      <c r="AO66" s="85" t="s">
        <v>497</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12</v>
      </c>
      <c r="BK66" s="49">
        <v>100</v>
      </c>
      <c r="BL66" s="48">
        <v>12</v>
      </c>
    </row>
    <row r="67" spans="1:64" ht="15">
      <c r="A67" s="64" t="s">
        <v>238</v>
      </c>
      <c r="B67" s="64" t="s">
        <v>272</v>
      </c>
      <c r="C67" s="65" t="s">
        <v>1588</v>
      </c>
      <c r="D67" s="66">
        <v>3</v>
      </c>
      <c r="E67" s="67" t="s">
        <v>132</v>
      </c>
      <c r="F67" s="68">
        <v>35</v>
      </c>
      <c r="G67" s="65"/>
      <c r="H67" s="69"/>
      <c r="I67" s="70"/>
      <c r="J67" s="70"/>
      <c r="K67" s="34" t="s">
        <v>65</v>
      </c>
      <c r="L67" s="77">
        <v>67</v>
      </c>
      <c r="M67" s="77"/>
      <c r="N67" s="72"/>
      <c r="O67" s="79" t="s">
        <v>287</v>
      </c>
      <c r="P67" s="81">
        <v>43687.920115740744</v>
      </c>
      <c r="Q67" s="79" t="s">
        <v>319</v>
      </c>
      <c r="R67" s="79"/>
      <c r="S67" s="79"/>
      <c r="T67" s="79"/>
      <c r="U67" s="83" t="s">
        <v>350</v>
      </c>
      <c r="V67" s="83" t="s">
        <v>350</v>
      </c>
      <c r="W67" s="81">
        <v>43687.920115740744</v>
      </c>
      <c r="X67" s="83" t="s">
        <v>409</v>
      </c>
      <c r="Y67" s="79"/>
      <c r="Z67" s="79"/>
      <c r="AA67" s="85" t="s">
        <v>470</v>
      </c>
      <c r="AB67" s="79"/>
      <c r="AC67" s="79" t="b">
        <v>0</v>
      </c>
      <c r="AD67" s="79">
        <v>0</v>
      </c>
      <c r="AE67" s="85" t="s">
        <v>510</v>
      </c>
      <c r="AF67" s="79" t="b">
        <v>0</v>
      </c>
      <c r="AG67" s="79" t="s">
        <v>525</v>
      </c>
      <c r="AH67" s="79"/>
      <c r="AI67" s="85" t="s">
        <v>510</v>
      </c>
      <c r="AJ67" s="79" t="b">
        <v>0</v>
      </c>
      <c r="AK67" s="79">
        <v>0</v>
      </c>
      <c r="AL67" s="85" t="s">
        <v>497</v>
      </c>
      <c r="AM67" s="79" t="s">
        <v>535</v>
      </c>
      <c r="AN67" s="79" t="b">
        <v>0</v>
      </c>
      <c r="AO67" s="85" t="s">
        <v>497</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238</v>
      </c>
      <c r="B68" s="64" t="s">
        <v>265</v>
      </c>
      <c r="C68" s="65" t="s">
        <v>1588</v>
      </c>
      <c r="D68" s="66">
        <v>3</v>
      </c>
      <c r="E68" s="67" t="s">
        <v>132</v>
      </c>
      <c r="F68" s="68">
        <v>35</v>
      </c>
      <c r="G68" s="65"/>
      <c r="H68" s="69"/>
      <c r="I68" s="70"/>
      <c r="J68" s="70"/>
      <c r="K68" s="34" t="s">
        <v>65</v>
      </c>
      <c r="L68" s="77">
        <v>68</v>
      </c>
      <c r="M68" s="77"/>
      <c r="N68" s="72"/>
      <c r="O68" s="79" t="s">
        <v>287</v>
      </c>
      <c r="P68" s="81">
        <v>43687.920115740744</v>
      </c>
      <c r="Q68" s="79" t="s">
        <v>319</v>
      </c>
      <c r="R68" s="79"/>
      <c r="S68" s="79"/>
      <c r="T68" s="79"/>
      <c r="U68" s="83" t="s">
        <v>350</v>
      </c>
      <c r="V68" s="83" t="s">
        <v>350</v>
      </c>
      <c r="W68" s="81">
        <v>43687.920115740744</v>
      </c>
      <c r="X68" s="83" t="s">
        <v>409</v>
      </c>
      <c r="Y68" s="79"/>
      <c r="Z68" s="79"/>
      <c r="AA68" s="85" t="s">
        <v>470</v>
      </c>
      <c r="AB68" s="79"/>
      <c r="AC68" s="79" t="b">
        <v>0</v>
      </c>
      <c r="AD68" s="79">
        <v>0</v>
      </c>
      <c r="AE68" s="85" t="s">
        <v>510</v>
      </c>
      <c r="AF68" s="79" t="b">
        <v>0</v>
      </c>
      <c r="AG68" s="79" t="s">
        <v>525</v>
      </c>
      <c r="AH68" s="79"/>
      <c r="AI68" s="85" t="s">
        <v>510</v>
      </c>
      <c r="AJ68" s="79" t="b">
        <v>0</v>
      </c>
      <c r="AK68" s="79">
        <v>0</v>
      </c>
      <c r="AL68" s="85" t="s">
        <v>497</v>
      </c>
      <c r="AM68" s="79" t="s">
        <v>535</v>
      </c>
      <c r="AN68" s="79" t="b">
        <v>0</v>
      </c>
      <c r="AO68" s="85" t="s">
        <v>497</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12</v>
      </c>
      <c r="BK68" s="49">
        <v>100</v>
      </c>
      <c r="BL68" s="48">
        <v>12</v>
      </c>
    </row>
    <row r="69" spans="1:64" ht="15">
      <c r="A69" s="64" t="s">
        <v>239</v>
      </c>
      <c r="B69" s="64" t="s">
        <v>272</v>
      </c>
      <c r="C69" s="65" t="s">
        <v>1588</v>
      </c>
      <c r="D69" s="66">
        <v>3</v>
      </c>
      <c r="E69" s="67" t="s">
        <v>132</v>
      </c>
      <c r="F69" s="68">
        <v>35</v>
      </c>
      <c r="G69" s="65"/>
      <c r="H69" s="69"/>
      <c r="I69" s="70"/>
      <c r="J69" s="70"/>
      <c r="K69" s="34" t="s">
        <v>65</v>
      </c>
      <c r="L69" s="77">
        <v>69</v>
      </c>
      <c r="M69" s="77"/>
      <c r="N69" s="72"/>
      <c r="O69" s="79" t="s">
        <v>287</v>
      </c>
      <c r="P69" s="81">
        <v>43687.92053240741</v>
      </c>
      <c r="Q69" s="79" t="s">
        <v>320</v>
      </c>
      <c r="R69" s="79"/>
      <c r="S69" s="79"/>
      <c r="T69" s="79"/>
      <c r="U69" s="79"/>
      <c r="V69" s="83" t="s">
        <v>373</v>
      </c>
      <c r="W69" s="81">
        <v>43687.92053240741</v>
      </c>
      <c r="X69" s="83" t="s">
        <v>410</v>
      </c>
      <c r="Y69" s="79"/>
      <c r="Z69" s="79"/>
      <c r="AA69" s="85" t="s">
        <v>471</v>
      </c>
      <c r="AB69" s="85" t="s">
        <v>497</v>
      </c>
      <c r="AC69" s="79" t="b">
        <v>0</v>
      </c>
      <c r="AD69" s="79">
        <v>0</v>
      </c>
      <c r="AE69" s="85" t="s">
        <v>523</v>
      </c>
      <c r="AF69" s="79" t="b">
        <v>0</v>
      </c>
      <c r="AG69" s="79" t="s">
        <v>525</v>
      </c>
      <c r="AH69" s="79"/>
      <c r="AI69" s="85" t="s">
        <v>510</v>
      </c>
      <c r="AJ69" s="79" t="b">
        <v>0</v>
      </c>
      <c r="AK69" s="79">
        <v>0</v>
      </c>
      <c r="AL69" s="85" t="s">
        <v>510</v>
      </c>
      <c r="AM69" s="79" t="s">
        <v>530</v>
      </c>
      <c r="AN69" s="79" t="b">
        <v>0</v>
      </c>
      <c r="AO69" s="85" t="s">
        <v>497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239</v>
      </c>
      <c r="B70" s="64" t="s">
        <v>265</v>
      </c>
      <c r="C70" s="65" t="s">
        <v>1588</v>
      </c>
      <c r="D70" s="66">
        <v>3</v>
      </c>
      <c r="E70" s="67" t="s">
        <v>132</v>
      </c>
      <c r="F70" s="68">
        <v>35</v>
      </c>
      <c r="G70" s="65"/>
      <c r="H70" s="69"/>
      <c r="I70" s="70"/>
      <c r="J70" s="70"/>
      <c r="K70" s="34" t="s">
        <v>65</v>
      </c>
      <c r="L70" s="77">
        <v>70</v>
      </c>
      <c r="M70" s="77"/>
      <c r="N70" s="72"/>
      <c r="O70" s="79" t="s">
        <v>286</v>
      </c>
      <c r="P70" s="81">
        <v>43687.92053240741</v>
      </c>
      <c r="Q70" s="79" t="s">
        <v>320</v>
      </c>
      <c r="R70" s="79"/>
      <c r="S70" s="79"/>
      <c r="T70" s="79"/>
      <c r="U70" s="79"/>
      <c r="V70" s="83" t="s">
        <v>373</v>
      </c>
      <c r="W70" s="81">
        <v>43687.92053240741</v>
      </c>
      <c r="X70" s="83" t="s">
        <v>410</v>
      </c>
      <c r="Y70" s="79"/>
      <c r="Z70" s="79"/>
      <c r="AA70" s="85" t="s">
        <v>471</v>
      </c>
      <c r="AB70" s="85" t="s">
        <v>497</v>
      </c>
      <c r="AC70" s="79" t="b">
        <v>0</v>
      </c>
      <c r="AD70" s="79">
        <v>0</v>
      </c>
      <c r="AE70" s="85" t="s">
        <v>523</v>
      </c>
      <c r="AF70" s="79" t="b">
        <v>0</v>
      </c>
      <c r="AG70" s="79" t="s">
        <v>525</v>
      </c>
      <c r="AH70" s="79"/>
      <c r="AI70" s="85" t="s">
        <v>510</v>
      </c>
      <c r="AJ70" s="79" t="b">
        <v>0</v>
      </c>
      <c r="AK70" s="79">
        <v>0</v>
      </c>
      <c r="AL70" s="85" t="s">
        <v>510</v>
      </c>
      <c r="AM70" s="79" t="s">
        <v>530</v>
      </c>
      <c r="AN70" s="79" t="b">
        <v>0</v>
      </c>
      <c r="AO70" s="85" t="s">
        <v>497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1</v>
      </c>
      <c r="BG70" s="49">
        <v>7.6923076923076925</v>
      </c>
      <c r="BH70" s="48">
        <v>0</v>
      </c>
      <c r="BI70" s="49">
        <v>0</v>
      </c>
      <c r="BJ70" s="48">
        <v>12</v>
      </c>
      <c r="BK70" s="49">
        <v>92.3076923076923</v>
      </c>
      <c r="BL70" s="48">
        <v>13</v>
      </c>
    </row>
    <row r="71" spans="1:64" ht="15">
      <c r="A71" s="64" t="s">
        <v>240</v>
      </c>
      <c r="B71" s="64" t="s">
        <v>272</v>
      </c>
      <c r="C71" s="65" t="s">
        <v>1588</v>
      </c>
      <c r="D71" s="66">
        <v>3</v>
      </c>
      <c r="E71" s="67" t="s">
        <v>132</v>
      </c>
      <c r="F71" s="68">
        <v>35</v>
      </c>
      <c r="G71" s="65"/>
      <c r="H71" s="69"/>
      <c r="I71" s="70"/>
      <c r="J71" s="70"/>
      <c r="K71" s="34" t="s">
        <v>65</v>
      </c>
      <c r="L71" s="77">
        <v>71</v>
      </c>
      <c r="M71" s="77"/>
      <c r="N71" s="72"/>
      <c r="O71" s="79" t="s">
        <v>287</v>
      </c>
      <c r="P71" s="81">
        <v>43687.92271990741</v>
      </c>
      <c r="Q71" s="79" t="s">
        <v>319</v>
      </c>
      <c r="R71" s="79"/>
      <c r="S71" s="79"/>
      <c r="T71" s="79"/>
      <c r="U71" s="83" t="s">
        <v>350</v>
      </c>
      <c r="V71" s="83" t="s">
        <v>350</v>
      </c>
      <c r="W71" s="81">
        <v>43687.92271990741</v>
      </c>
      <c r="X71" s="83" t="s">
        <v>411</v>
      </c>
      <c r="Y71" s="79"/>
      <c r="Z71" s="79"/>
      <c r="AA71" s="85" t="s">
        <v>472</v>
      </c>
      <c r="AB71" s="79"/>
      <c r="AC71" s="79" t="b">
        <v>0</v>
      </c>
      <c r="AD71" s="79">
        <v>0</v>
      </c>
      <c r="AE71" s="85" t="s">
        <v>510</v>
      </c>
      <c r="AF71" s="79" t="b">
        <v>0</v>
      </c>
      <c r="AG71" s="79" t="s">
        <v>525</v>
      </c>
      <c r="AH71" s="79"/>
      <c r="AI71" s="85" t="s">
        <v>510</v>
      </c>
      <c r="AJ71" s="79" t="b">
        <v>0</v>
      </c>
      <c r="AK71" s="79">
        <v>0</v>
      </c>
      <c r="AL71" s="85" t="s">
        <v>497</v>
      </c>
      <c r="AM71" s="79" t="s">
        <v>531</v>
      </c>
      <c r="AN71" s="79" t="b">
        <v>0</v>
      </c>
      <c r="AO71" s="85" t="s">
        <v>497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240</v>
      </c>
      <c r="B72" s="64" t="s">
        <v>265</v>
      </c>
      <c r="C72" s="65" t="s">
        <v>1588</v>
      </c>
      <c r="D72" s="66">
        <v>3</v>
      </c>
      <c r="E72" s="67" t="s">
        <v>132</v>
      </c>
      <c r="F72" s="68">
        <v>35</v>
      </c>
      <c r="G72" s="65"/>
      <c r="H72" s="69"/>
      <c r="I72" s="70"/>
      <c r="J72" s="70"/>
      <c r="K72" s="34" t="s">
        <v>65</v>
      </c>
      <c r="L72" s="77">
        <v>72</v>
      </c>
      <c r="M72" s="77"/>
      <c r="N72" s="72"/>
      <c r="O72" s="79" t="s">
        <v>287</v>
      </c>
      <c r="P72" s="81">
        <v>43687.92271990741</v>
      </c>
      <c r="Q72" s="79" t="s">
        <v>319</v>
      </c>
      <c r="R72" s="79"/>
      <c r="S72" s="79"/>
      <c r="T72" s="79"/>
      <c r="U72" s="83" t="s">
        <v>350</v>
      </c>
      <c r="V72" s="83" t="s">
        <v>350</v>
      </c>
      <c r="W72" s="81">
        <v>43687.92271990741</v>
      </c>
      <c r="X72" s="83" t="s">
        <v>411</v>
      </c>
      <c r="Y72" s="79"/>
      <c r="Z72" s="79"/>
      <c r="AA72" s="85" t="s">
        <v>472</v>
      </c>
      <c r="AB72" s="79"/>
      <c r="AC72" s="79" t="b">
        <v>0</v>
      </c>
      <c r="AD72" s="79">
        <v>0</v>
      </c>
      <c r="AE72" s="85" t="s">
        <v>510</v>
      </c>
      <c r="AF72" s="79" t="b">
        <v>0</v>
      </c>
      <c r="AG72" s="79" t="s">
        <v>525</v>
      </c>
      <c r="AH72" s="79"/>
      <c r="AI72" s="85" t="s">
        <v>510</v>
      </c>
      <c r="AJ72" s="79" t="b">
        <v>0</v>
      </c>
      <c r="AK72" s="79">
        <v>0</v>
      </c>
      <c r="AL72" s="85" t="s">
        <v>497</v>
      </c>
      <c r="AM72" s="79" t="s">
        <v>531</v>
      </c>
      <c r="AN72" s="79" t="b">
        <v>0</v>
      </c>
      <c r="AO72" s="85" t="s">
        <v>497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12</v>
      </c>
      <c r="BK72" s="49">
        <v>100</v>
      </c>
      <c r="BL72" s="48">
        <v>12</v>
      </c>
    </row>
    <row r="73" spans="1:64" ht="15">
      <c r="A73" s="64" t="s">
        <v>241</v>
      </c>
      <c r="B73" s="64" t="s">
        <v>272</v>
      </c>
      <c r="C73" s="65" t="s">
        <v>1588</v>
      </c>
      <c r="D73" s="66">
        <v>3</v>
      </c>
      <c r="E73" s="67" t="s">
        <v>132</v>
      </c>
      <c r="F73" s="68">
        <v>35</v>
      </c>
      <c r="G73" s="65"/>
      <c r="H73" s="69"/>
      <c r="I73" s="70"/>
      <c r="J73" s="70"/>
      <c r="K73" s="34" t="s">
        <v>65</v>
      </c>
      <c r="L73" s="77">
        <v>73</v>
      </c>
      <c r="M73" s="77"/>
      <c r="N73" s="72"/>
      <c r="O73" s="79" t="s">
        <v>287</v>
      </c>
      <c r="P73" s="81">
        <v>43687.924212962964</v>
      </c>
      <c r="Q73" s="79" t="s">
        <v>319</v>
      </c>
      <c r="R73" s="79"/>
      <c r="S73" s="79"/>
      <c r="T73" s="79"/>
      <c r="U73" s="83" t="s">
        <v>350</v>
      </c>
      <c r="V73" s="83" t="s">
        <v>350</v>
      </c>
      <c r="W73" s="81">
        <v>43687.924212962964</v>
      </c>
      <c r="X73" s="83" t="s">
        <v>412</v>
      </c>
      <c r="Y73" s="79"/>
      <c r="Z73" s="79"/>
      <c r="AA73" s="85" t="s">
        <v>473</v>
      </c>
      <c r="AB73" s="79"/>
      <c r="AC73" s="79" t="b">
        <v>0</v>
      </c>
      <c r="AD73" s="79">
        <v>0</v>
      </c>
      <c r="AE73" s="85" t="s">
        <v>510</v>
      </c>
      <c r="AF73" s="79" t="b">
        <v>0</v>
      </c>
      <c r="AG73" s="79" t="s">
        <v>525</v>
      </c>
      <c r="AH73" s="79"/>
      <c r="AI73" s="85" t="s">
        <v>510</v>
      </c>
      <c r="AJ73" s="79" t="b">
        <v>0</v>
      </c>
      <c r="AK73" s="79">
        <v>0</v>
      </c>
      <c r="AL73" s="85" t="s">
        <v>497</v>
      </c>
      <c r="AM73" s="79" t="s">
        <v>535</v>
      </c>
      <c r="AN73" s="79" t="b">
        <v>0</v>
      </c>
      <c r="AO73" s="85" t="s">
        <v>497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241</v>
      </c>
      <c r="B74" s="64" t="s">
        <v>265</v>
      </c>
      <c r="C74" s="65" t="s">
        <v>1588</v>
      </c>
      <c r="D74" s="66">
        <v>3</v>
      </c>
      <c r="E74" s="67" t="s">
        <v>132</v>
      </c>
      <c r="F74" s="68">
        <v>35</v>
      </c>
      <c r="G74" s="65"/>
      <c r="H74" s="69"/>
      <c r="I74" s="70"/>
      <c r="J74" s="70"/>
      <c r="K74" s="34" t="s">
        <v>65</v>
      </c>
      <c r="L74" s="77">
        <v>74</v>
      </c>
      <c r="M74" s="77"/>
      <c r="N74" s="72"/>
      <c r="O74" s="79" t="s">
        <v>287</v>
      </c>
      <c r="P74" s="81">
        <v>43687.924212962964</v>
      </c>
      <c r="Q74" s="79" t="s">
        <v>319</v>
      </c>
      <c r="R74" s="79"/>
      <c r="S74" s="79"/>
      <c r="T74" s="79"/>
      <c r="U74" s="83" t="s">
        <v>350</v>
      </c>
      <c r="V74" s="83" t="s">
        <v>350</v>
      </c>
      <c r="W74" s="81">
        <v>43687.924212962964</v>
      </c>
      <c r="X74" s="83" t="s">
        <v>412</v>
      </c>
      <c r="Y74" s="79"/>
      <c r="Z74" s="79"/>
      <c r="AA74" s="85" t="s">
        <v>473</v>
      </c>
      <c r="AB74" s="79"/>
      <c r="AC74" s="79" t="b">
        <v>0</v>
      </c>
      <c r="AD74" s="79">
        <v>0</v>
      </c>
      <c r="AE74" s="85" t="s">
        <v>510</v>
      </c>
      <c r="AF74" s="79" t="b">
        <v>0</v>
      </c>
      <c r="AG74" s="79" t="s">
        <v>525</v>
      </c>
      <c r="AH74" s="79"/>
      <c r="AI74" s="85" t="s">
        <v>510</v>
      </c>
      <c r="AJ74" s="79" t="b">
        <v>0</v>
      </c>
      <c r="AK74" s="79">
        <v>0</v>
      </c>
      <c r="AL74" s="85" t="s">
        <v>497</v>
      </c>
      <c r="AM74" s="79" t="s">
        <v>535</v>
      </c>
      <c r="AN74" s="79" t="b">
        <v>0</v>
      </c>
      <c r="AO74" s="85" t="s">
        <v>497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12</v>
      </c>
      <c r="BK74" s="49">
        <v>100</v>
      </c>
      <c r="BL74" s="48">
        <v>12</v>
      </c>
    </row>
    <row r="75" spans="1:64" ht="15">
      <c r="A75" s="64" t="s">
        <v>242</v>
      </c>
      <c r="B75" s="64" t="s">
        <v>272</v>
      </c>
      <c r="C75" s="65" t="s">
        <v>1588</v>
      </c>
      <c r="D75" s="66">
        <v>3</v>
      </c>
      <c r="E75" s="67" t="s">
        <v>132</v>
      </c>
      <c r="F75" s="68">
        <v>35</v>
      </c>
      <c r="G75" s="65"/>
      <c r="H75" s="69"/>
      <c r="I75" s="70"/>
      <c r="J75" s="70"/>
      <c r="K75" s="34" t="s">
        <v>65</v>
      </c>
      <c r="L75" s="77">
        <v>75</v>
      </c>
      <c r="M75" s="77"/>
      <c r="N75" s="72"/>
      <c r="O75" s="79" t="s">
        <v>287</v>
      </c>
      <c r="P75" s="81">
        <v>43687.92752314815</v>
      </c>
      <c r="Q75" s="79" t="s">
        <v>319</v>
      </c>
      <c r="R75" s="79"/>
      <c r="S75" s="79"/>
      <c r="T75" s="79"/>
      <c r="U75" s="83" t="s">
        <v>350</v>
      </c>
      <c r="V75" s="83" t="s">
        <v>350</v>
      </c>
      <c r="W75" s="81">
        <v>43687.92752314815</v>
      </c>
      <c r="X75" s="83" t="s">
        <v>413</v>
      </c>
      <c r="Y75" s="79"/>
      <c r="Z75" s="79"/>
      <c r="AA75" s="85" t="s">
        <v>474</v>
      </c>
      <c r="AB75" s="79"/>
      <c r="AC75" s="79" t="b">
        <v>0</v>
      </c>
      <c r="AD75" s="79">
        <v>0</v>
      </c>
      <c r="AE75" s="85" t="s">
        <v>510</v>
      </c>
      <c r="AF75" s="79" t="b">
        <v>0</v>
      </c>
      <c r="AG75" s="79" t="s">
        <v>525</v>
      </c>
      <c r="AH75" s="79"/>
      <c r="AI75" s="85" t="s">
        <v>510</v>
      </c>
      <c r="AJ75" s="79" t="b">
        <v>0</v>
      </c>
      <c r="AK75" s="79">
        <v>0</v>
      </c>
      <c r="AL75" s="85" t="s">
        <v>497</v>
      </c>
      <c r="AM75" s="79" t="s">
        <v>531</v>
      </c>
      <c r="AN75" s="79" t="b">
        <v>0</v>
      </c>
      <c r="AO75" s="85" t="s">
        <v>497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242</v>
      </c>
      <c r="B76" s="64" t="s">
        <v>265</v>
      </c>
      <c r="C76" s="65" t="s">
        <v>1588</v>
      </c>
      <c r="D76" s="66">
        <v>3</v>
      </c>
      <c r="E76" s="67" t="s">
        <v>132</v>
      </c>
      <c r="F76" s="68">
        <v>35</v>
      </c>
      <c r="G76" s="65"/>
      <c r="H76" s="69"/>
      <c r="I76" s="70"/>
      <c r="J76" s="70"/>
      <c r="K76" s="34" t="s">
        <v>65</v>
      </c>
      <c r="L76" s="77">
        <v>76</v>
      </c>
      <c r="M76" s="77"/>
      <c r="N76" s="72"/>
      <c r="O76" s="79" t="s">
        <v>287</v>
      </c>
      <c r="P76" s="81">
        <v>43687.92752314815</v>
      </c>
      <c r="Q76" s="79" t="s">
        <v>319</v>
      </c>
      <c r="R76" s="79"/>
      <c r="S76" s="79"/>
      <c r="T76" s="79"/>
      <c r="U76" s="83" t="s">
        <v>350</v>
      </c>
      <c r="V76" s="83" t="s">
        <v>350</v>
      </c>
      <c r="W76" s="81">
        <v>43687.92752314815</v>
      </c>
      <c r="X76" s="83" t="s">
        <v>413</v>
      </c>
      <c r="Y76" s="79"/>
      <c r="Z76" s="79"/>
      <c r="AA76" s="85" t="s">
        <v>474</v>
      </c>
      <c r="AB76" s="79"/>
      <c r="AC76" s="79" t="b">
        <v>0</v>
      </c>
      <c r="AD76" s="79">
        <v>0</v>
      </c>
      <c r="AE76" s="85" t="s">
        <v>510</v>
      </c>
      <c r="AF76" s="79" t="b">
        <v>0</v>
      </c>
      <c r="AG76" s="79" t="s">
        <v>525</v>
      </c>
      <c r="AH76" s="79"/>
      <c r="AI76" s="85" t="s">
        <v>510</v>
      </c>
      <c r="AJ76" s="79" t="b">
        <v>0</v>
      </c>
      <c r="AK76" s="79">
        <v>0</v>
      </c>
      <c r="AL76" s="85" t="s">
        <v>497</v>
      </c>
      <c r="AM76" s="79" t="s">
        <v>531</v>
      </c>
      <c r="AN76" s="79" t="b">
        <v>0</v>
      </c>
      <c r="AO76" s="85" t="s">
        <v>497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12</v>
      </c>
      <c r="BK76" s="49">
        <v>100</v>
      </c>
      <c r="BL76" s="48">
        <v>12</v>
      </c>
    </row>
    <row r="77" spans="1:64" ht="15">
      <c r="A77" s="64" t="s">
        <v>243</v>
      </c>
      <c r="B77" s="64" t="s">
        <v>272</v>
      </c>
      <c r="C77" s="65" t="s">
        <v>1588</v>
      </c>
      <c r="D77" s="66">
        <v>3</v>
      </c>
      <c r="E77" s="67" t="s">
        <v>132</v>
      </c>
      <c r="F77" s="68">
        <v>35</v>
      </c>
      <c r="G77" s="65"/>
      <c r="H77" s="69"/>
      <c r="I77" s="70"/>
      <c r="J77" s="70"/>
      <c r="K77" s="34" t="s">
        <v>65</v>
      </c>
      <c r="L77" s="77">
        <v>77</v>
      </c>
      <c r="M77" s="77"/>
      <c r="N77" s="72"/>
      <c r="O77" s="79" t="s">
        <v>287</v>
      </c>
      <c r="P77" s="81">
        <v>43687.93471064815</v>
      </c>
      <c r="Q77" s="79" t="s">
        <v>319</v>
      </c>
      <c r="R77" s="79"/>
      <c r="S77" s="79"/>
      <c r="T77" s="79"/>
      <c r="U77" s="83" t="s">
        <v>350</v>
      </c>
      <c r="V77" s="83" t="s">
        <v>350</v>
      </c>
      <c r="W77" s="81">
        <v>43687.93471064815</v>
      </c>
      <c r="X77" s="83" t="s">
        <v>414</v>
      </c>
      <c r="Y77" s="79"/>
      <c r="Z77" s="79"/>
      <c r="AA77" s="85" t="s">
        <v>475</v>
      </c>
      <c r="AB77" s="79"/>
      <c r="AC77" s="79" t="b">
        <v>0</v>
      </c>
      <c r="AD77" s="79">
        <v>0</v>
      </c>
      <c r="AE77" s="85" t="s">
        <v>510</v>
      </c>
      <c r="AF77" s="79" t="b">
        <v>0</v>
      </c>
      <c r="AG77" s="79" t="s">
        <v>525</v>
      </c>
      <c r="AH77" s="79"/>
      <c r="AI77" s="85" t="s">
        <v>510</v>
      </c>
      <c r="AJ77" s="79" t="b">
        <v>0</v>
      </c>
      <c r="AK77" s="79">
        <v>0</v>
      </c>
      <c r="AL77" s="85" t="s">
        <v>497</v>
      </c>
      <c r="AM77" s="79" t="s">
        <v>535</v>
      </c>
      <c r="AN77" s="79" t="b">
        <v>0</v>
      </c>
      <c r="AO77" s="85" t="s">
        <v>497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243</v>
      </c>
      <c r="B78" s="64" t="s">
        <v>265</v>
      </c>
      <c r="C78" s="65" t="s">
        <v>1588</v>
      </c>
      <c r="D78" s="66">
        <v>3</v>
      </c>
      <c r="E78" s="67" t="s">
        <v>132</v>
      </c>
      <c r="F78" s="68">
        <v>35</v>
      </c>
      <c r="G78" s="65"/>
      <c r="H78" s="69"/>
      <c r="I78" s="70"/>
      <c r="J78" s="70"/>
      <c r="K78" s="34" t="s">
        <v>65</v>
      </c>
      <c r="L78" s="77">
        <v>78</v>
      </c>
      <c r="M78" s="77"/>
      <c r="N78" s="72"/>
      <c r="O78" s="79" t="s">
        <v>287</v>
      </c>
      <c r="P78" s="81">
        <v>43687.93471064815</v>
      </c>
      <c r="Q78" s="79" t="s">
        <v>319</v>
      </c>
      <c r="R78" s="79"/>
      <c r="S78" s="79"/>
      <c r="T78" s="79"/>
      <c r="U78" s="83" t="s">
        <v>350</v>
      </c>
      <c r="V78" s="83" t="s">
        <v>350</v>
      </c>
      <c r="W78" s="81">
        <v>43687.93471064815</v>
      </c>
      <c r="X78" s="83" t="s">
        <v>414</v>
      </c>
      <c r="Y78" s="79"/>
      <c r="Z78" s="79"/>
      <c r="AA78" s="85" t="s">
        <v>475</v>
      </c>
      <c r="AB78" s="79"/>
      <c r="AC78" s="79" t="b">
        <v>0</v>
      </c>
      <c r="AD78" s="79">
        <v>0</v>
      </c>
      <c r="AE78" s="85" t="s">
        <v>510</v>
      </c>
      <c r="AF78" s="79" t="b">
        <v>0</v>
      </c>
      <c r="AG78" s="79" t="s">
        <v>525</v>
      </c>
      <c r="AH78" s="79"/>
      <c r="AI78" s="85" t="s">
        <v>510</v>
      </c>
      <c r="AJ78" s="79" t="b">
        <v>0</v>
      </c>
      <c r="AK78" s="79">
        <v>0</v>
      </c>
      <c r="AL78" s="85" t="s">
        <v>497</v>
      </c>
      <c r="AM78" s="79" t="s">
        <v>535</v>
      </c>
      <c r="AN78" s="79" t="b">
        <v>0</v>
      </c>
      <c r="AO78" s="85" t="s">
        <v>497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12</v>
      </c>
      <c r="BK78" s="49">
        <v>100</v>
      </c>
      <c r="BL78" s="48">
        <v>12</v>
      </c>
    </row>
    <row r="79" spans="1:64" ht="15">
      <c r="A79" s="64" t="s">
        <v>244</v>
      </c>
      <c r="B79" s="64" t="s">
        <v>272</v>
      </c>
      <c r="C79" s="65" t="s">
        <v>1588</v>
      </c>
      <c r="D79" s="66">
        <v>3</v>
      </c>
      <c r="E79" s="67" t="s">
        <v>132</v>
      </c>
      <c r="F79" s="68">
        <v>35</v>
      </c>
      <c r="G79" s="65"/>
      <c r="H79" s="69"/>
      <c r="I79" s="70"/>
      <c r="J79" s="70"/>
      <c r="K79" s="34" t="s">
        <v>65</v>
      </c>
      <c r="L79" s="77">
        <v>79</v>
      </c>
      <c r="M79" s="77"/>
      <c r="N79" s="72"/>
      <c r="O79" s="79" t="s">
        <v>287</v>
      </c>
      <c r="P79" s="81">
        <v>43687.94170138889</v>
      </c>
      <c r="Q79" s="79" t="s">
        <v>319</v>
      </c>
      <c r="R79" s="79"/>
      <c r="S79" s="79"/>
      <c r="T79" s="79"/>
      <c r="U79" s="83" t="s">
        <v>350</v>
      </c>
      <c r="V79" s="83" t="s">
        <v>350</v>
      </c>
      <c r="W79" s="81">
        <v>43687.94170138889</v>
      </c>
      <c r="X79" s="83" t="s">
        <v>415</v>
      </c>
      <c r="Y79" s="79"/>
      <c r="Z79" s="79"/>
      <c r="AA79" s="85" t="s">
        <v>476</v>
      </c>
      <c r="AB79" s="79"/>
      <c r="AC79" s="79" t="b">
        <v>0</v>
      </c>
      <c r="AD79" s="79">
        <v>0</v>
      </c>
      <c r="AE79" s="85" t="s">
        <v>510</v>
      </c>
      <c r="AF79" s="79" t="b">
        <v>0</v>
      </c>
      <c r="AG79" s="79" t="s">
        <v>525</v>
      </c>
      <c r="AH79" s="79"/>
      <c r="AI79" s="85" t="s">
        <v>510</v>
      </c>
      <c r="AJ79" s="79" t="b">
        <v>0</v>
      </c>
      <c r="AK79" s="79">
        <v>0</v>
      </c>
      <c r="AL79" s="85" t="s">
        <v>497</v>
      </c>
      <c r="AM79" s="79" t="s">
        <v>531</v>
      </c>
      <c r="AN79" s="79" t="b">
        <v>0</v>
      </c>
      <c r="AO79" s="85" t="s">
        <v>497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244</v>
      </c>
      <c r="B80" s="64" t="s">
        <v>265</v>
      </c>
      <c r="C80" s="65" t="s">
        <v>1588</v>
      </c>
      <c r="D80" s="66">
        <v>3</v>
      </c>
      <c r="E80" s="67" t="s">
        <v>132</v>
      </c>
      <c r="F80" s="68">
        <v>35</v>
      </c>
      <c r="G80" s="65"/>
      <c r="H80" s="69"/>
      <c r="I80" s="70"/>
      <c r="J80" s="70"/>
      <c r="K80" s="34" t="s">
        <v>65</v>
      </c>
      <c r="L80" s="77">
        <v>80</v>
      </c>
      <c r="M80" s="77"/>
      <c r="N80" s="72"/>
      <c r="O80" s="79" t="s">
        <v>287</v>
      </c>
      <c r="P80" s="81">
        <v>43687.94170138889</v>
      </c>
      <c r="Q80" s="79" t="s">
        <v>319</v>
      </c>
      <c r="R80" s="79"/>
      <c r="S80" s="79"/>
      <c r="T80" s="79"/>
      <c r="U80" s="83" t="s">
        <v>350</v>
      </c>
      <c r="V80" s="83" t="s">
        <v>350</v>
      </c>
      <c r="W80" s="81">
        <v>43687.94170138889</v>
      </c>
      <c r="X80" s="83" t="s">
        <v>415</v>
      </c>
      <c r="Y80" s="79"/>
      <c r="Z80" s="79"/>
      <c r="AA80" s="85" t="s">
        <v>476</v>
      </c>
      <c r="AB80" s="79"/>
      <c r="AC80" s="79" t="b">
        <v>0</v>
      </c>
      <c r="AD80" s="79">
        <v>0</v>
      </c>
      <c r="AE80" s="85" t="s">
        <v>510</v>
      </c>
      <c r="AF80" s="79" t="b">
        <v>0</v>
      </c>
      <c r="AG80" s="79" t="s">
        <v>525</v>
      </c>
      <c r="AH80" s="79"/>
      <c r="AI80" s="85" t="s">
        <v>510</v>
      </c>
      <c r="AJ80" s="79" t="b">
        <v>0</v>
      </c>
      <c r="AK80" s="79">
        <v>0</v>
      </c>
      <c r="AL80" s="85" t="s">
        <v>497</v>
      </c>
      <c r="AM80" s="79" t="s">
        <v>531</v>
      </c>
      <c r="AN80" s="79" t="b">
        <v>0</v>
      </c>
      <c r="AO80" s="85" t="s">
        <v>497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12</v>
      </c>
      <c r="BK80" s="49">
        <v>100</v>
      </c>
      <c r="BL80" s="48">
        <v>12</v>
      </c>
    </row>
    <row r="81" spans="1:64" ht="15">
      <c r="A81" s="64" t="s">
        <v>245</v>
      </c>
      <c r="B81" s="64" t="s">
        <v>272</v>
      </c>
      <c r="C81" s="65" t="s">
        <v>1588</v>
      </c>
      <c r="D81" s="66">
        <v>3</v>
      </c>
      <c r="E81" s="67" t="s">
        <v>132</v>
      </c>
      <c r="F81" s="68">
        <v>35</v>
      </c>
      <c r="G81" s="65"/>
      <c r="H81" s="69"/>
      <c r="I81" s="70"/>
      <c r="J81" s="70"/>
      <c r="K81" s="34" t="s">
        <v>65</v>
      </c>
      <c r="L81" s="77">
        <v>81</v>
      </c>
      <c r="M81" s="77"/>
      <c r="N81" s="72"/>
      <c r="O81" s="79" t="s">
        <v>287</v>
      </c>
      <c r="P81" s="81">
        <v>43687.94253472222</v>
      </c>
      <c r="Q81" s="79" t="s">
        <v>321</v>
      </c>
      <c r="R81" s="79"/>
      <c r="S81" s="79"/>
      <c r="T81" s="79"/>
      <c r="U81" s="83" t="s">
        <v>350</v>
      </c>
      <c r="V81" s="83" t="s">
        <v>350</v>
      </c>
      <c r="W81" s="81">
        <v>43687.94253472222</v>
      </c>
      <c r="X81" s="83" t="s">
        <v>416</v>
      </c>
      <c r="Y81" s="79"/>
      <c r="Z81" s="79"/>
      <c r="AA81" s="85" t="s">
        <v>477</v>
      </c>
      <c r="AB81" s="79"/>
      <c r="AC81" s="79" t="b">
        <v>0</v>
      </c>
      <c r="AD81" s="79">
        <v>0</v>
      </c>
      <c r="AE81" s="85" t="s">
        <v>510</v>
      </c>
      <c r="AF81" s="79" t="b">
        <v>0</v>
      </c>
      <c r="AG81" s="79" t="s">
        <v>525</v>
      </c>
      <c r="AH81" s="79"/>
      <c r="AI81" s="85" t="s">
        <v>510</v>
      </c>
      <c r="AJ81" s="79" t="b">
        <v>0</v>
      </c>
      <c r="AK81" s="79">
        <v>0</v>
      </c>
      <c r="AL81" s="85" t="s">
        <v>510</v>
      </c>
      <c r="AM81" s="79" t="s">
        <v>531</v>
      </c>
      <c r="AN81" s="79" t="b">
        <v>0</v>
      </c>
      <c r="AO81" s="85" t="s">
        <v>477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10</v>
      </c>
      <c r="BK81" s="49">
        <v>100</v>
      </c>
      <c r="BL81" s="48">
        <v>10</v>
      </c>
    </row>
    <row r="82" spans="1:64" ht="15">
      <c r="A82" s="64" t="s">
        <v>246</v>
      </c>
      <c r="B82" s="64" t="s">
        <v>272</v>
      </c>
      <c r="C82" s="65" t="s">
        <v>1588</v>
      </c>
      <c r="D82" s="66">
        <v>3</v>
      </c>
      <c r="E82" s="67" t="s">
        <v>132</v>
      </c>
      <c r="F82" s="68">
        <v>35</v>
      </c>
      <c r="G82" s="65"/>
      <c r="H82" s="69"/>
      <c r="I82" s="70"/>
      <c r="J82" s="70"/>
      <c r="K82" s="34" t="s">
        <v>65</v>
      </c>
      <c r="L82" s="77">
        <v>82</v>
      </c>
      <c r="M82" s="77"/>
      <c r="N82" s="72"/>
      <c r="O82" s="79" t="s">
        <v>287</v>
      </c>
      <c r="P82" s="81">
        <v>43687.97133101852</v>
      </c>
      <c r="Q82" s="79" t="s">
        <v>319</v>
      </c>
      <c r="R82" s="79"/>
      <c r="S82" s="79"/>
      <c r="T82" s="79"/>
      <c r="U82" s="83" t="s">
        <v>350</v>
      </c>
      <c r="V82" s="83" t="s">
        <v>350</v>
      </c>
      <c r="W82" s="81">
        <v>43687.97133101852</v>
      </c>
      <c r="X82" s="83" t="s">
        <v>417</v>
      </c>
      <c r="Y82" s="79"/>
      <c r="Z82" s="79"/>
      <c r="AA82" s="85" t="s">
        <v>478</v>
      </c>
      <c r="AB82" s="79"/>
      <c r="AC82" s="79" t="b">
        <v>0</v>
      </c>
      <c r="AD82" s="79">
        <v>0</v>
      </c>
      <c r="AE82" s="85" t="s">
        <v>510</v>
      </c>
      <c r="AF82" s="79" t="b">
        <v>0</v>
      </c>
      <c r="AG82" s="79" t="s">
        <v>525</v>
      </c>
      <c r="AH82" s="79"/>
      <c r="AI82" s="85" t="s">
        <v>510</v>
      </c>
      <c r="AJ82" s="79" t="b">
        <v>0</v>
      </c>
      <c r="AK82" s="79">
        <v>0</v>
      </c>
      <c r="AL82" s="85" t="s">
        <v>497</v>
      </c>
      <c r="AM82" s="79" t="s">
        <v>531</v>
      </c>
      <c r="AN82" s="79" t="b">
        <v>0</v>
      </c>
      <c r="AO82" s="85" t="s">
        <v>497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246</v>
      </c>
      <c r="B83" s="64" t="s">
        <v>265</v>
      </c>
      <c r="C83" s="65" t="s">
        <v>1588</v>
      </c>
      <c r="D83" s="66">
        <v>3</v>
      </c>
      <c r="E83" s="67" t="s">
        <v>132</v>
      </c>
      <c r="F83" s="68">
        <v>35</v>
      </c>
      <c r="G83" s="65"/>
      <c r="H83" s="69"/>
      <c r="I83" s="70"/>
      <c r="J83" s="70"/>
      <c r="K83" s="34" t="s">
        <v>65</v>
      </c>
      <c r="L83" s="77">
        <v>83</v>
      </c>
      <c r="M83" s="77"/>
      <c r="N83" s="72"/>
      <c r="O83" s="79" t="s">
        <v>287</v>
      </c>
      <c r="P83" s="81">
        <v>43687.97133101852</v>
      </c>
      <c r="Q83" s="79" t="s">
        <v>319</v>
      </c>
      <c r="R83" s="79"/>
      <c r="S83" s="79"/>
      <c r="T83" s="79"/>
      <c r="U83" s="83" t="s">
        <v>350</v>
      </c>
      <c r="V83" s="83" t="s">
        <v>350</v>
      </c>
      <c r="W83" s="81">
        <v>43687.97133101852</v>
      </c>
      <c r="X83" s="83" t="s">
        <v>417</v>
      </c>
      <c r="Y83" s="79"/>
      <c r="Z83" s="79"/>
      <c r="AA83" s="85" t="s">
        <v>478</v>
      </c>
      <c r="AB83" s="79"/>
      <c r="AC83" s="79" t="b">
        <v>0</v>
      </c>
      <c r="AD83" s="79">
        <v>0</v>
      </c>
      <c r="AE83" s="85" t="s">
        <v>510</v>
      </c>
      <c r="AF83" s="79" t="b">
        <v>0</v>
      </c>
      <c r="AG83" s="79" t="s">
        <v>525</v>
      </c>
      <c r="AH83" s="79"/>
      <c r="AI83" s="85" t="s">
        <v>510</v>
      </c>
      <c r="AJ83" s="79" t="b">
        <v>0</v>
      </c>
      <c r="AK83" s="79">
        <v>0</v>
      </c>
      <c r="AL83" s="85" t="s">
        <v>497</v>
      </c>
      <c r="AM83" s="79" t="s">
        <v>531</v>
      </c>
      <c r="AN83" s="79" t="b">
        <v>0</v>
      </c>
      <c r="AO83" s="85" t="s">
        <v>497</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12</v>
      </c>
      <c r="BK83" s="49">
        <v>100</v>
      </c>
      <c r="BL83" s="48">
        <v>12</v>
      </c>
    </row>
    <row r="84" spans="1:64" ht="15">
      <c r="A84" s="64" t="s">
        <v>247</v>
      </c>
      <c r="B84" s="64" t="s">
        <v>272</v>
      </c>
      <c r="C84" s="65" t="s">
        <v>1588</v>
      </c>
      <c r="D84" s="66">
        <v>3</v>
      </c>
      <c r="E84" s="67" t="s">
        <v>132</v>
      </c>
      <c r="F84" s="68">
        <v>35</v>
      </c>
      <c r="G84" s="65"/>
      <c r="H84" s="69"/>
      <c r="I84" s="70"/>
      <c r="J84" s="70"/>
      <c r="K84" s="34" t="s">
        <v>65</v>
      </c>
      <c r="L84" s="77">
        <v>84</v>
      </c>
      <c r="M84" s="77"/>
      <c r="N84" s="72"/>
      <c r="O84" s="79" t="s">
        <v>287</v>
      </c>
      <c r="P84" s="81">
        <v>43687.98318287037</v>
      </c>
      <c r="Q84" s="79" t="s">
        <v>319</v>
      </c>
      <c r="R84" s="79"/>
      <c r="S84" s="79"/>
      <c r="T84" s="79"/>
      <c r="U84" s="83" t="s">
        <v>350</v>
      </c>
      <c r="V84" s="83" t="s">
        <v>350</v>
      </c>
      <c r="W84" s="81">
        <v>43687.98318287037</v>
      </c>
      <c r="X84" s="83" t="s">
        <v>418</v>
      </c>
      <c r="Y84" s="79"/>
      <c r="Z84" s="79"/>
      <c r="AA84" s="85" t="s">
        <v>479</v>
      </c>
      <c r="AB84" s="79"/>
      <c r="AC84" s="79" t="b">
        <v>0</v>
      </c>
      <c r="AD84" s="79">
        <v>0</v>
      </c>
      <c r="AE84" s="85" t="s">
        <v>510</v>
      </c>
      <c r="AF84" s="79" t="b">
        <v>0</v>
      </c>
      <c r="AG84" s="79" t="s">
        <v>525</v>
      </c>
      <c r="AH84" s="79"/>
      <c r="AI84" s="85" t="s">
        <v>510</v>
      </c>
      <c r="AJ84" s="79" t="b">
        <v>0</v>
      </c>
      <c r="AK84" s="79">
        <v>0</v>
      </c>
      <c r="AL84" s="85" t="s">
        <v>497</v>
      </c>
      <c r="AM84" s="79" t="s">
        <v>531</v>
      </c>
      <c r="AN84" s="79" t="b">
        <v>0</v>
      </c>
      <c r="AO84" s="85" t="s">
        <v>497</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247</v>
      </c>
      <c r="B85" s="64" t="s">
        <v>265</v>
      </c>
      <c r="C85" s="65" t="s">
        <v>1588</v>
      </c>
      <c r="D85" s="66">
        <v>3</v>
      </c>
      <c r="E85" s="67" t="s">
        <v>132</v>
      </c>
      <c r="F85" s="68">
        <v>35</v>
      </c>
      <c r="G85" s="65"/>
      <c r="H85" s="69"/>
      <c r="I85" s="70"/>
      <c r="J85" s="70"/>
      <c r="K85" s="34" t="s">
        <v>65</v>
      </c>
      <c r="L85" s="77">
        <v>85</v>
      </c>
      <c r="M85" s="77"/>
      <c r="N85" s="72"/>
      <c r="O85" s="79" t="s">
        <v>287</v>
      </c>
      <c r="P85" s="81">
        <v>43687.98318287037</v>
      </c>
      <c r="Q85" s="79" t="s">
        <v>319</v>
      </c>
      <c r="R85" s="79"/>
      <c r="S85" s="79"/>
      <c r="T85" s="79"/>
      <c r="U85" s="83" t="s">
        <v>350</v>
      </c>
      <c r="V85" s="83" t="s">
        <v>350</v>
      </c>
      <c r="W85" s="81">
        <v>43687.98318287037</v>
      </c>
      <c r="X85" s="83" t="s">
        <v>418</v>
      </c>
      <c r="Y85" s="79"/>
      <c r="Z85" s="79"/>
      <c r="AA85" s="85" t="s">
        <v>479</v>
      </c>
      <c r="AB85" s="79"/>
      <c r="AC85" s="79" t="b">
        <v>0</v>
      </c>
      <c r="AD85" s="79">
        <v>0</v>
      </c>
      <c r="AE85" s="85" t="s">
        <v>510</v>
      </c>
      <c r="AF85" s="79" t="b">
        <v>0</v>
      </c>
      <c r="AG85" s="79" t="s">
        <v>525</v>
      </c>
      <c r="AH85" s="79"/>
      <c r="AI85" s="85" t="s">
        <v>510</v>
      </c>
      <c r="AJ85" s="79" t="b">
        <v>0</v>
      </c>
      <c r="AK85" s="79">
        <v>0</v>
      </c>
      <c r="AL85" s="85" t="s">
        <v>497</v>
      </c>
      <c r="AM85" s="79" t="s">
        <v>531</v>
      </c>
      <c r="AN85" s="79" t="b">
        <v>0</v>
      </c>
      <c r="AO85" s="85" t="s">
        <v>497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12</v>
      </c>
      <c r="BK85" s="49">
        <v>100</v>
      </c>
      <c r="BL85" s="48">
        <v>12</v>
      </c>
    </row>
    <row r="86" spans="1:64" ht="15">
      <c r="A86" s="64" t="s">
        <v>248</v>
      </c>
      <c r="B86" s="64" t="s">
        <v>272</v>
      </c>
      <c r="C86" s="65" t="s">
        <v>1588</v>
      </c>
      <c r="D86" s="66">
        <v>3</v>
      </c>
      <c r="E86" s="67" t="s">
        <v>132</v>
      </c>
      <c r="F86" s="68">
        <v>35</v>
      </c>
      <c r="G86" s="65"/>
      <c r="H86" s="69"/>
      <c r="I86" s="70"/>
      <c r="J86" s="70"/>
      <c r="K86" s="34" t="s">
        <v>65</v>
      </c>
      <c r="L86" s="77">
        <v>86</v>
      </c>
      <c r="M86" s="77"/>
      <c r="N86" s="72"/>
      <c r="O86" s="79" t="s">
        <v>287</v>
      </c>
      <c r="P86" s="81">
        <v>43687.9922337963</v>
      </c>
      <c r="Q86" s="79" t="s">
        <v>319</v>
      </c>
      <c r="R86" s="79"/>
      <c r="S86" s="79"/>
      <c r="T86" s="79"/>
      <c r="U86" s="83" t="s">
        <v>350</v>
      </c>
      <c r="V86" s="83" t="s">
        <v>350</v>
      </c>
      <c r="W86" s="81">
        <v>43687.9922337963</v>
      </c>
      <c r="X86" s="83" t="s">
        <v>419</v>
      </c>
      <c r="Y86" s="79"/>
      <c r="Z86" s="79"/>
      <c r="AA86" s="85" t="s">
        <v>480</v>
      </c>
      <c r="AB86" s="79"/>
      <c r="AC86" s="79" t="b">
        <v>0</v>
      </c>
      <c r="AD86" s="79">
        <v>0</v>
      </c>
      <c r="AE86" s="85" t="s">
        <v>510</v>
      </c>
      <c r="AF86" s="79" t="b">
        <v>0</v>
      </c>
      <c r="AG86" s="79" t="s">
        <v>525</v>
      </c>
      <c r="AH86" s="79"/>
      <c r="AI86" s="85" t="s">
        <v>510</v>
      </c>
      <c r="AJ86" s="79" t="b">
        <v>0</v>
      </c>
      <c r="AK86" s="79">
        <v>0</v>
      </c>
      <c r="AL86" s="85" t="s">
        <v>497</v>
      </c>
      <c r="AM86" s="79" t="s">
        <v>538</v>
      </c>
      <c r="AN86" s="79" t="b">
        <v>0</v>
      </c>
      <c r="AO86" s="85" t="s">
        <v>497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248</v>
      </c>
      <c r="B87" s="64" t="s">
        <v>265</v>
      </c>
      <c r="C87" s="65" t="s">
        <v>1588</v>
      </c>
      <c r="D87" s="66">
        <v>3</v>
      </c>
      <c r="E87" s="67" t="s">
        <v>132</v>
      </c>
      <c r="F87" s="68">
        <v>35</v>
      </c>
      <c r="G87" s="65"/>
      <c r="H87" s="69"/>
      <c r="I87" s="70"/>
      <c r="J87" s="70"/>
      <c r="K87" s="34" t="s">
        <v>65</v>
      </c>
      <c r="L87" s="77">
        <v>87</v>
      </c>
      <c r="M87" s="77"/>
      <c r="N87" s="72"/>
      <c r="O87" s="79" t="s">
        <v>287</v>
      </c>
      <c r="P87" s="81">
        <v>43687.9922337963</v>
      </c>
      <c r="Q87" s="79" t="s">
        <v>319</v>
      </c>
      <c r="R87" s="79"/>
      <c r="S87" s="79"/>
      <c r="T87" s="79"/>
      <c r="U87" s="83" t="s">
        <v>350</v>
      </c>
      <c r="V87" s="83" t="s">
        <v>350</v>
      </c>
      <c r="W87" s="81">
        <v>43687.9922337963</v>
      </c>
      <c r="X87" s="83" t="s">
        <v>419</v>
      </c>
      <c r="Y87" s="79"/>
      <c r="Z87" s="79"/>
      <c r="AA87" s="85" t="s">
        <v>480</v>
      </c>
      <c r="AB87" s="79"/>
      <c r="AC87" s="79" t="b">
        <v>0</v>
      </c>
      <c r="AD87" s="79">
        <v>0</v>
      </c>
      <c r="AE87" s="85" t="s">
        <v>510</v>
      </c>
      <c r="AF87" s="79" t="b">
        <v>0</v>
      </c>
      <c r="AG87" s="79" t="s">
        <v>525</v>
      </c>
      <c r="AH87" s="79"/>
      <c r="AI87" s="85" t="s">
        <v>510</v>
      </c>
      <c r="AJ87" s="79" t="b">
        <v>0</v>
      </c>
      <c r="AK87" s="79">
        <v>0</v>
      </c>
      <c r="AL87" s="85" t="s">
        <v>497</v>
      </c>
      <c r="AM87" s="79" t="s">
        <v>538</v>
      </c>
      <c r="AN87" s="79" t="b">
        <v>0</v>
      </c>
      <c r="AO87" s="85" t="s">
        <v>497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12</v>
      </c>
      <c r="BK87" s="49">
        <v>100</v>
      </c>
      <c r="BL87" s="48">
        <v>12</v>
      </c>
    </row>
    <row r="88" spans="1:64" ht="15">
      <c r="A88" s="64" t="s">
        <v>249</v>
      </c>
      <c r="B88" s="64" t="s">
        <v>272</v>
      </c>
      <c r="C88" s="65" t="s">
        <v>1588</v>
      </c>
      <c r="D88" s="66">
        <v>3</v>
      </c>
      <c r="E88" s="67" t="s">
        <v>132</v>
      </c>
      <c r="F88" s="68">
        <v>35</v>
      </c>
      <c r="G88" s="65"/>
      <c r="H88" s="69"/>
      <c r="I88" s="70"/>
      <c r="J88" s="70"/>
      <c r="K88" s="34" t="s">
        <v>65</v>
      </c>
      <c r="L88" s="77">
        <v>88</v>
      </c>
      <c r="M88" s="77"/>
      <c r="N88" s="72"/>
      <c r="O88" s="79" t="s">
        <v>287</v>
      </c>
      <c r="P88" s="81">
        <v>43688.052303240744</v>
      </c>
      <c r="Q88" s="79" t="s">
        <v>319</v>
      </c>
      <c r="R88" s="79"/>
      <c r="S88" s="79"/>
      <c r="T88" s="79"/>
      <c r="U88" s="83" t="s">
        <v>350</v>
      </c>
      <c r="V88" s="83" t="s">
        <v>350</v>
      </c>
      <c r="W88" s="81">
        <v>43688.052303240744</v>
      </c>
      <c r="X88" s="83" t="s">
        <v>420</v>
      </c>
      <c r="Y88" s="79"/>
      <c r="Z88" s="79"/>
      <c r="AA88" s="85" t="s">
        <v>481</v>
      </c>
      <c r="AB88" s="79"/>
      <c r="AC88" s="79" t="b">
        <v>0</v>
      </c>
      <c r="AD88" s="79">
        <v>0</v>
      </c>
      <c r="AE88" s="85" t="s">
        <v>510</v>
      </c>
      <c r="AF88" s="79" t="b">
        <v>0</v>
      </c>
      <c r="AG88" s="79" t="s">
        <v>525</v>
      </c>
      <c r="AH88" s="79"/>
      <c r="AI88" s="85" t="s">
        <v>510</v>
      </c>
      <c r="AJ88" s="79" t="b">
        <v>0</v>
      </c>
      <c r="AK88" s="79">
        <v>0</v>
      </c>
      <c r="AL88" s="85" t="s">
        <v>497</v>
      </c>
      <c r="AM88" s="79" t="s">
        <v>535</v>
      </c>
      <c r="AN88" s="79" t="b">
        <v>0</v>
      </c>
      <c r="AO88" s="85" t="s">
        <v>497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249</v>
      </c>
      <c r="B89" s="64" t="s">
        <v>265</v>
      </c>
      <c r="C89" s="65" t="s">
        <v>1588</v>
      </c>
      <c r="D89" s="66">
        <v>3</v>
      </c>
      <c r="E89" s="67" t="s">
        <v>132</v>
      </c>
      <c r="F89" s="68">
        <v>35</v>
      </c>
      <c r="G89" s="65"/>
      <c r="H89" s="69"/>
      <c r="I89" s="70"/>
      <c r="J89" s="70"/>
      <c r="K89" s="34" t="s">
        <v>65</v>
      </c>
      <c r="L89" s="77">
        <v>89</v>
      </c>
      <c r="M89" s="77"/>
      <c r="N89" s="72"/>
      <c r="O89" s="79" t="s">
        <v>287</v>
      </c>
      <c r="P89" s="81">
        <v>43688.052303240744</v>
      </c>
      <c r="Q89" s="79" t="s">
        <v>319</v>
      </c>
      <c r="R89" s="79"/>
      <c r="S89" s="79"/>
      <c r="T89" s="79"/>
      <c r="U89" s="83" t="s">
        <v>350</v>
      </c>
      <c r="V89" s="83" t="s">
        <v>350</v>
      </c>
      <c r="W89" s="81">
        <v>43688.052303240744</v>
      </c>
      <c r="X89" s="83" t="s">
        <v>420</v>
      </c>
      <c r="Y89" s="79"/>
      <c r="Z89" s="79"/>
      <c r="AA89" s="85" t="s">
        <v>481</v>
      </c>
      <c r="AB89" s="79"/>
      <c r="AC89" s="79" t="b">
        <v>0</v>
      </c>
      <c r="AD89" s="79">
        <v>0</v>
      </c>
      <c r="AE89" s="85" t="s">
        <v>510</v>
      </c>
      <c r="AF89" s="79" t="b">
        <v>0</v>
      </c>
      <c r="AG89" s="79" t="s">
        <v>525</v>
      </c>
      <c r="AH89" s="79"/>
      <c r="AI89" s="85" t="s">
        <v>510</v>
      </c>
      <c r="AJ89" s="79" t="b">
        <v>0</v>
      </c>
      <c r="AK89" s="79">
        <v>0</v>
      </c>
      <c r="AL89" s="85" t="s">
        <v>497</v>
      </c>
      <c r="AM89" s="79" t="s">
        <v>535</v>
      </c>
      <c r="AN89" s="79" t="b">
        <v>0</v>
      </c>
      <c r="AO89" s="85" t="s">
        <v>497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12</v>
      </c>
      <c r="BK89" s="49">
        <v>100</v>
      </c>
      <c r="BL89" s="48">
        <v>12</v>
      </c>
    </row>
    <row r="90" spans="1:64" ht="15">
      <c r="A90" s="64" t="s">
        <v>250</v>
      </c>
      <c r="B90" s="64" t="s">
        <v>272</v>
      </c>
      <c r="C90" s="65" t="s">
        <v>1588</v>
      </c>
      <c r="D90" s="66">
        <v>3</v>
      </c>
      <c r="E90" s="67" t="s">
        <v>132</v>
      </c>
      <c r="F90" s="68">
        <v>35</v>
      </c>
      <c r="G90" s="65"/>
      <c r="H90" s="69"/>
      <c r="I90" s="70"/>
      <c r="J90" s="70"/>
      <c r="K90" s="34" t="s">
        <v>65</v>
      </c>
      <c r="L90" s="77">
        <v>90</v>
      </c>
      <c r="M90" s="77"/>
      <c r="N90" s="72"/>
      <c r="O90" s="79" t="s">
        <v>287</v>
      </c>
      <c r="P90" s="81">
        <v>43688.106828703705</v>
      </c>
      <c r="Q90" s="79" t="s">
        <v>319</v>
      </c>
      <c r="R90" s="79"/>
      <c r="S90" s="79"/>
      <c r="T90" s="79"/>
      <c r="U90" s="83" t="s">
        <v>350</v>
      </c>
      <c r="V90" s="83" t="s">
        <v>350</v>
      </c>
      <c r="W90" s="81">
        <v>43688.106828703705</v>
      </c>
      <c r="X90" s="83" t="s">
        <v>421</v>
      </c>
      <c r="Y90" s="79"/>
      <c r="Z90" s="79"/>
      <c r="AA90" s="85" t="s">
        <v>482</v>
      </c>
      <c r="AB90" s="79"/>
      <c r="AC90" s="79" t="b">
        <v>0</v>
      </c>
      <c r="AD90" s="79">
        <v>0</v>
      </c>
      <c r="AE90" s="85" t="s">
        <v>510</v>
      </c>
      <c r="AF90" s="79" t="b">
        <v>0</v>
      </c>
      <c r="AG90" s="79" t="s">
        <v>525</v>
      </c>
      <c r="AH90" s="79"/>
      <c r="AI90" s="85" t="s">
        <v>510</v>
      </c>
      <c r="AJ90" s="79" t="b">
        <v>0</v>
      </c>
      <c r="AK90" s="79">
        <v>0</v>
      </c>
      <c r="AL90" s="85" t="s">
        <v>497</v>
      </c>
      <c r="AM90" s="79" t="s">
        <v>535</v>
      </c>
      <c r="AN90" s="79" t="b">
        <v>0</v>
      </c>
      <c r="AO90" s="85" t="s">
        <v>497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250</v>
      </c>
      <c r="B91" s="64" t="s">
        <v>265</v>
      </c>
      <c r="C91" s="65" t="s">
        <v>1588</v>
      </c>
      <c r="D91" s="66">
        <v>3</v>
      </c>
      <c r="E91" s="67" t="s">
        <v>132</v>
      </c>
      <c r="F91" s="68">
        <v>35</v>
      </c>
      <c r="G91" s="65"/>
      <c r="H91" s="69"/>
      <c r="I91" s="70"/>
      <c r="J91" s="70"/>
      <c r="K91" s="34" t="s">
        <v>65</v>
      </c>
      <c r="L91" s="77">
        <v>91</v>
      </c>
      <c r="M91" s="77"/>
      <c r="N91" s="72"/>
      <c r="O91" s="79" t="s">
        <v>287</v>
      </c>
      <c r="P91" s="81">
        <v>43688.106828703705</v>
      </c>
      <c r="Q91" s="79" t="s">
        <v>319</v>
      </c>
      <c r="R91" s="79"/>
      <c r="S91" s="79"/>
      <c r="T91" s="79"/>
      <c r="U91" s="83" t="s">
        <v>350</v>
      </c>
      <c r="V91" s="83" t="s">
        <v>350</v>
      </c>
      <c r="W91" s="81">
        <v>43688.106828703705</v>
      </c>
      <c r="X91" s="83" t="s">
        <v>421</v>
      </c>
      <c r="Y91" s="79"/>
      <c r="Z91" s="79"/>
      <c r="AA91" s="85" t="s">
        <v>482</v>
      </c>
      <c r="AB91" s="79"/>
      <c r="AC91" s="79" t="b">
        <v>0</v>
      </c>
      <c r="AD91" s="79">
        <v>0</v>
      </c>
      <c r="AE91" s="85" t="s">
        <v>510</v>
      </c>
      <c r="AF91" s="79" t="b">
        <v>0</v>
      </c>
      <c r="AG91" s="79" t="s">
        <v>525</v>
      </c>
      <c r="AH91" s="79"/>
      <c r="AI91" s="85" t="s">
        <v>510</v>
      </c>
      <c r="AJ91" s="79" t="b">
        <v>0</v>
      </c>
      <c r="AK91" s="79">
        <v>0</v>
      </c>
      <c r="AL91" s="85" t="s">
        <v>497</v>
      </c>
      <c r="AM91" s="79" t="s">
        <v>535</v>
      </c>
      <c r="AN91" s="79" t="b">
        <v>0</v>
      </c>
      <c r="AO91" s="85" t="s">
        <v>497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12</v>
      </c>
      <c r="BK91" s="49">
        <v>100</v>
      </c>
      <c r="BL91" s="48">
        <v>12</v>
      </c>
    </row>
    <row r="92" spans="1:64" ht="15">
      <c r="A92" s="64" t="s">
        <v>251</v>
      </c>
      <c r="B92" s="64" t="s">
        <v>272</v>
      </c>
      <c r="C92" s="65" t="s">
        <v>1588</v>
      </c>
      <c r="D92" s="66">
        <v>3</v>
      </c>
      <c r="E92" s="67" t="s">
        <v>132</v>
      </c>
      <c r="F92" s="68">
        <v>35</v>
      </c>
      <c r="G92" s="65"/>
      <c r="H92" s="69"/>
      <c r="I92" s="70"/>
      <c r="J92" s="70"/>
      <c r="K92" s="34" t="s">
        <v>65</v>
      </c>
      <c r="L92" s="77">
        <v>92</v>
      </c>
      <c r="M92" s="77"/>
      <c r="N92" s="72"/>
      <c r="O92" s="79" t="s">
        <v>287</v>
      </c>
      <c r="P92" s="81">
        <v>43688.12931712963</v>
      </c>
      <c r="Q92" s="79" t="s">
        <v>322</v>
      </c>
      <c r="R92" s="79"/>
      <c r="S92" s="79"/>
      <c r="T92" s="79"/>
      <c r="U92" s="79"/>
      <c r="V92" s="83" t="s">
        <v>374</v>
      </c>
      <c r="W92" s="81">
        <v>43688.12931712963</v>
      </c>
      <c r="X92" s="83" t="s">
        <v>422</v>
      </c>
      <c r="Y92" s="79"/>
      <c r="Z92" s="79"/>
      <c r="AA92" s="85" t="s">
        <v>483</v>
      </c>
      <c r="AB92" s="85" t="s">
        <v>497</v>
      </c>
      <c r="AC92" s="79" t="b">
        <v>0</v>
      </c>
      <c r="AD92" s="79">
        <v>0</v>
      </c>
      <c r="AE92" s="85" t="s">
        <v>523</v>
      </c>
      <c r="AF92" s="79" t="b">
        <v>0</v>
      </c>
      <c r="AG92" s="79" t="s">
        <v>528</v>
      </c>
      <c r="AH92" s="79"/>
      <c r="AI92" s="85" t="s">
        <v>510</v>
      </c>
      <c r="AJ92" s="79" t="b">
        <v>0</v>
      </c>
      <c r="AK92" s="79">
        <v>0</v>
      </c>
      <c r="AL92" s="85" t="s">
        <v>510</v>
      </c>
      <c r="AM92" s="79" t="s">
        <v>535</v>
      </c>
      <c r="AN92" s="79" t="b">
        <v>0</v>
      </c>
      <c r="AO92" s="85" t="s">
        <v>497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251</v>
      </c>
      <c r="B93" s="64" t="s">
        <v>265</v>
      </c>
      <c r="C93" s="65" t="s">
        <v>1588</v>
      </c>
      <c r="D93" s="66">
        <v>3</v>
      </c>
      <c r="E93" s="67" t="s">
        <v>132</v>
      </c>
      <c r="F93" s="68">
        <v>35</v>
      </c>
      <c r="G93" s="65"/>
      <c r="H93" s="69"/>
      <c r="I93" s="70"/>
      <c r="J93" s="70"/>
      <c r="K93" s="34" t="s">
        <v>65</v>
      </c>
      <c r="L93" s="77">
        <v>93</v>
      </c>
      <c r="M93" s="77"/>
      <c r="N93" s="72"/>
      <c r="O93" s="79" t="s">
        <v>286</v>
      </c>
      <c r="P93" s="81">
        <v>43688.12931712963</v>
      </c>
      <c r="Q93" s="79" t="s">
        <v>322</v>
      </c>
      <c r="R93" s="79"/>
      <c r="S93" s="79"/>
      <c r="T93" s="79"/>
      <c r="U93" s="79"/>
      <c r="V93" s="83" t="s">
        <v>374</v>
      </c>
      <c r="W93" s="81">
        <v>43688.12931712963</v>
      </c>
      <c r="X93" s="83" t="s">
        <v>422</v>
      </c>
      <c r="Y93" s="79"/>
      <c r="Z93" s="79"/>
      <c r="AA93" s="85" t="s">
        <v>483</v>
      </c>
      <c r="AB93" s="85" t="s">
        <v>497</v>
      </c>
      <c r="AC93" s="79" t="b">
        <v>0</v>
      </c>
      <c r="AD93" s="79">
        <v>0</v>
      </c>
      <c r="AE93" s="85" t="s">
        <v>523</v>
      </c>
      <c r="AF93" s="79" t="b">
        <v>0</v>
      </c>
      <c r="AG93" s="79" t="s">
        <v>528</v>
      </c>
      <c r="AH93" s="79"/>
      <c r="AI93" s="85" t="s">
        <v>510</v>
      </c>
      <c r="AJ93" s="79" t="b">
        <v>0</v>
      </c>
      <c r="AK93" s="79">
        <v>0</v>
      </c>
      <c r="AL93" s="85" t="s">
        <v>510</v>
      </c>
      <c r="AM93" s="79" t="s">
        <v>535</v>
      </c>
      <c r="AN93" s="79" t="b">
        <v>0</v>
      </c>
      <c r="AO93" s="85" t="s">
        <v>497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15</v>
      </c>
      <c r="BK93" s="49">
        <v>100</v>
      </c>
      <c r="BL93" s="48">
        <v>15</v>
      </c>
    </row>
    <row r="94" spans="1:64" ht="15">
      <c r="A94" s="64" t="s">
        <v>252</v>
      </c>
      <c r="B94" s="64" t="s">
        <v>272</v>
      </c>
      <c r="C94" s="65" t="s">
        <v>1588</v>
      </c>
      <c r="D94" s="66">
        <v>3</v>
      </c>
      <c r="E94" s="67" t="s">
        <v>132</v>
      </c>
      <c r="F94" s="68">
        <v>35</v>
      </c>
      <c r="G94" s="65"/>
      <c r="H94" s="69"/>
      <c r="I94" s="70"/>
      <c r="J94" s="70"/>
      <c r="K94" s="34" t="s">
        <v>65</v>
      </c>
      <c r="L94" s="77">
        <v>94</v>
      </c>
      <c r="M94" s="77"/>
      <c r="N94" s="72"/>
      <c r="O94" s="79" t="s">
        <v>287</v>
      </c>
      <c r="P94" s="81">
        <v>43688.19644675926</v>
      </c>
      <c r="Q94" s="79" t="s">
        <v>319</v>
      </c>
      <c r="R94" s="79"/>
      <c r="S94" s="79"/>
      <c r="T94" s="79"/>
      <c r="U94" s="83" t="s">
        <v>350</v>
      </c>
      <c r="V94" s="83" t="s">
        <v>350</v>
      </c>
      <c r="W94" s="81">
        <v>43688.19644675926</v>
      </c>
      <c r="X94" s="83" t="s">
        <v>423</v>
      </c>
      <c r="Y94" s="79"/>
      <c r="Z94" s="79"/>
      <c r="AA94" s="85" t="s">
        <v>484</v>
      </c>
      <c r="AB94" s="79"/>
      <c r="AC94" s="79" t="b">
        <v>0</v>
      </c>
      <c r="AD94" s="79">
        <v>0</v>
      </c>
      <c r="AE94" s="85" t="s">
        <v>510</v>
      </c>
      <c r="AF94" s="79" t="b">
        <v>0</v>
      </c>
      <c r="AG94" s="79" t="s">
        <v>525</v>
      </c>
      <c r="AH94" s="79"/>
      <c r="AI94" s="85" t="s">
        <v>510</v>
      </c>
      <c r="AJ94" s="79" t="b">
        <v>0</v>
      </c>
      <c r="AK94" s="79">
        <v>0</v>
      </c>
      <c r="AL94" s="85" t="s">
        <v>497</v>
      </c>
      <c r="AM94" s="79" t="s">
        <v>530</v>
      </c>
      <c r="AN94" s="79" t="b">
        <v>0</v>
      </c>
      <c r="AO94" s="85" t="s">
        <v>497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252</v>
      </c>
      <c r="B95" s="64" t="s">
        <v>265</v>
      </c>
      <c r="C95" s="65" t="s">
        <v>1588</v>
      </c>
      <c r="D95" s="66">
        <v>3</v>
      </c>
      <c r="E95" s="67" t="s">
        <v>132</v>
      </c>
      <c r="F95" s="68">
        <v>35</v>
      </c>
      <c r="G95" s="65"/>
      <c r="H95" s="69"/>
      <c r="I95" s="70"/>
      <c r="J95" s="70"/>
      <c r="K95" s="34" t="s">
        <v>65</v>
      </c>
      <c r="L95" s="77">
        <v>95</v>
      </c>
      <c r="M95" s="77"/>
      <c r="N95" s="72"/>
      <c r="O95" s="79" t="s">
        <v>287</v>
      </c>
      <c r="P95" s="81">
        <v>43688.19644675926</v>
      </c>
      <c r="Q95" s="79" t="s">
        <v>319</v>
      </c>
      <c r="R95" s="79"/>
      <c r="S95" s="79"/>
      <c r="T95" s="79"/>
      <c r="U95" s="83" t="s">
        <v>350</v>
      </c>
      <c r="V95" s="83" t="s">
        <v>350</v>
      </c>
      <c r="W95" s="81">
        <v>43688.19644675926</v>
      </c>
      <c r="X95" s="83" t="s">
        <v>423</v>
      </c>
      <c r="Y95" s="79"/>
      <c r="Z95" s="79"/>
      <c r="AA95" s="85" t="s">
        <v>484</v>
      </c>
      <c r="AB95" s="79"/>
      <c r="AC95" s="79" t="b">
        <v>0</v>
      </c>
      <c r="AD95" s="79">
        <v>0</v>
      </c>
      <c r="AE95" s="85" t="s">
        <v>510</v>
      </c>
      <c r="AF95" s="79" t="b">
        <v>0</v>
      </c>
      <c r="AG95" s="79" t="s">
        <v>525</v>
      </c>
      <c r="AH95" s="79"/>
      <c r="AI95" s="85" t="s">
        <v>510</v>
      </c>
      <c r="AJ95" s="79" t="b">
        <v>0</v>
      </c>
      <c r="AK95" s="79">
        <v>0</v>
      </c>
      <c r="AL95" s="85" t="s">
        <v>497</v>
      </c>
      <c r="AM95" s="79" t="s">
        <v>530</v>
      </c>
      <c r="AN95" s="79" t="b">
        <v>0</v>
      </c>
      <c r="AO95" s="85" t="s">
        <v>497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12</v>
      </c>
      <c r="BK95" s="49">
        <v>100</v>
      </c>
      <c r="BL95" s="48">
        <v>12</v>
      </c>
    </row>
    <row r="96" spans="1:64" ht="15">
      <c r="A96" s="64" t="s">
        <v>253</v>
      </c>
      <c r="B96" s="64" t="s">
        <v>272</v>
      </c>
      <c r="C96" s="65" t="s">
        <v>1588</v>
      </c>
      <c r="D96" s="66">
        <v>3</v>
      </c>
      <c r="E96" s="67" t="s">
        <v>132</v>
      </c>
      <c r="F96" s="68">
        <v>35</v>
      </c>
      <c r="G96" s="65"/>
      <c r="H96" s="69"/>
      <c r="I96" s="70"/>
      <c r="J96" s="70"/>
      <c r="K96" s="34" t="s">
        <v>65</v>
      </c>
      <c r="L96" s="77">
        <v>96</v>
      </c>
      <c r="M96" s="77"/>
      <c r="N96" s="72"/>
      <c r="O96" s="79" t="s">
        <v>287</v>
      </c>
      <c r="P96" s="81">
        <v>43688.29101851852</v>
      </c>
      <c r="Q96" s="79" t="s">
        <v>319</v>
      </c>
      <c r="R96" s="79"/>
      <c r="S96" s="79"/>
      <c r="T96" s="79"/>
      <c r="U96" s="83" t="s">
        <v>350</v>
      </c>
      <c r="V96" s="83" t="s">
        <v>350</v>
      </c>
      <c r="W96" s="81">
        <v>43688.29101851852</v>
      </c>
      <c r="X96" s="83" t="s">
        <v>424</v>
      </c>
      <c r="Y96" s="79"/>
      <c r="Z96" s="79"/>
      <c r="AA96" s="85" t="s">
        <v>485</v>
      </c>
      <c r="AB96" s="79"/>
      <c r="AC96" s="79" t="b">
        <v>0</v>
      </c>
      <c r="AD96" s="79">
        <v>0</v>
      </c>
      <c r="AE96" s="85" t="s">
        <v>510</v>
      </c>
      <c r="AF96" s="79" t="b">
        <v>0</v>
      </c>
      <c r="AG96" s="79" t="s">
        <v>525</v>
      </c>
      <c r="AH96" s="79"/>
      <c r="AI96" s="85" t="s">
        <v>510</v>
      </c>
      <c r="AJ96" s="79" t="b">
        <v>0</v>
      </c>
      <c r="AK96" s="79">
        <v>0</v>
      </c>
      <c r="AL96" s="85" t="s">
        <v>497</v>
      </c>
      <c r="AM96" s="79" t="s">
        <v>531</v>
      </c>
      <c r="AN96" s="79" t="b">
        <v>0</v>
      </c>
      <c r="AO96" s="85" t="s">
        <v>497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253</v>
      </c>
      <c r="B97" s="64" t="s">
        <v>265</v>
      </c>
      <c r="C97" s="65" t="s">
        <v>1588</v>
      </c>
      <c r="D97" s="66">
        <v>3</v>
      </c>
      <c r="E97" s="67" t="s">
        <v>132</v>
      </c>
      <c r="F97" s="68">
        <v>35</v>
      </c>
      <c r="G97" s="65"/>
      <c r="H97" s="69"/>
      <c r="I97" s="70"/>
      <c r="J97" s="70"/>
      <c r="K97" s="34" t="s">
        <v>65</v>
      </c>
      <c r="L97" s="77">
        <v>97</v>
      </c>
      <c r="M97" s="77"/>
      <c r="N97" s="72"/>
      <c r="O97" s="79" t="s">
        <v>287</v>
      </c>
      <c r="P97" s="81">
        <v>43688.29101851852</v>
      </c>
      <c r="Q97" s="79" t="s">
        <v>319</v>
      </c>
      <c r="R97" s="79"/>
      <c r="S97" s="79"/>
      <c r="T97" s="79"/>
      <c r="U97" s="83" t="s">
        <v>350</v>
      </c>
      <c r="V97" s="83" t="s">
        <v>350</v>
      </c>
      <c r="W97" s="81">
        <v>43688.29101851852</v>
      </c>
      <c r="X97" s="83" t="s">
        <v>424</v>
      </c>
      <c r="Y97" s="79"/>
      <c r="Z97" s="79"/>
      <c r="AA97" s="85" t="s">
        <v>485</v>
      </c>
      <c r="AB97" s="79"/>
      <c r="AC97" s="79" t="b">
        <v>0</v>
      </c>
      <c r="AD97" s="79">
        <v>0</v>
      </c>
      <c r="AE97" s="85" t="s">
        <v>510</v>
      </c>
      <c r="AF97" s="79" t="b">
        <v>0</v>
      </c>
      <c r="AG97" s="79" t="s">
        <v>525</v>
      </c>
      <c r="AH97" s="79"/>
      <c r="AI97" s="85" t="s">
        <v>510</v>
      </c>
      <c r="AJ97" s="79" t="b">
        <v>0</v>
      </c>
      <c r="AK97" s="79">
        <v>0</v>
      </c>
      <c r="AL97" s="85" t="s">
        <v>497</v>
      </c>
      <c r="AM97" s="79" t="s">
        <v>531</v>
      </c>
      <c r="AN97" s="79" t="b">
        <v>0</v>
      </c>
      <c r="AO97" s="85" t="s">
        <v>497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12</v>
      </c>
      <c r="BK97" s="49">
        <v>100</v>
      </c>
      <c r="BL97" s="48">
        <v>12</v>
      </c>
    </row>
    <row r="98" spans="1:64" ht="15">
      <c r="A98" s="64" t="s">
        <v>254</v>
      </c>
      <c r="B98" s="64" t="s">
        <v>254</v>
      </c>
      <c r="C98" s="65" t="s">
        <v>1588</v>
      </c>
      <c r="D98" s="66">
        <v>3</v>
      </c>
      <c r="E98" s="67" t="s">
        <v>132</v>
      </c>
      <c r="F98" s="68">
        <v>35</v>
      </c>
      <c r="G98" s="65"/>
      <c r="H98" s="69"/>
      <c r="I98" s="70"/>
      <c r="J98" s="70"/>
      <c r="K98" s="34" t="s">
        <v>65</v>
      </c>
      <c r="L98" s="77">
        <v>98</v>
      </c>
      <c r="M98" s="77"/>
      <c r="N98" s="72"/>
      <c r="O98" s="79" t="s">
        <v>176</v>
      </c>
      <c r="P98" s="81">
        <v>43688.29371527778</v>
      </c>
      <c r="Q98" s="79" t="s">
        <v>323</v>
      </c>
      <c r="R98" s="79"/>
      <c r="S98" s="79"/>
      <c r="T98" s="79"/>
      <c r="U98" s="83" t="s">
        <v>350</v>
      </c>
      <c r="V98" s="83" t="s">
        <v>350</v>
      </c>
      <c r="W98" s="81">
        <v>43688.29371527778</v>
      </c>
      <c r="X98" s="83" t="s">
        <v>425</v>
      </c>
      <c r="Y98" s="79"/>
      <c r="Z98" s="79"/>
      <c r="AA98" s="85" t="s">
        <v>486</v>
      </c>
      <c r="AB98" s="79"/>
      <c r="AC98" s="79" t="b">
        <v>0</v>
      </c>
      <c r="AD98" s="79">
        <v>0</v>
      </c>
      <c r="AE98" s="85" t="s">
        <v>510</v>
      </c>
      <c r="AF98" s="79" t="b">
        <v>0</v>
      </c>
      <c r="AG98" s="79" t="s">
        <v>525</v>
      </c>
      <c r="AH98" s="79"/>
      <c r="AI98" s="85" t="s">
        <v>510</v>
      </c>
      <c r="AJ98" s="79" t="b">
        <v>0</v>
      </c>
      <c r="AK98" s="79">
        <v>0</v>
      </c>
      <c r="AL98" s="85" t="s">
        <v>510</v>
      </c>
      <c r="AM98" s="79" t="s">
        <v>534</v>
      </c>
      <c r="AN98" s="79" t="b">
        <v>0</v>
      </c>
      <c r="AO98" s="85" t="s">
        <v>486</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11</v>
      </c>
      <c r="BK98" s="49">
        <v>100</v>
      </c>
      <c r="BL98" s="48">
        <v>11</v>
      </c>
    </row>
    <row r="99" spans="1:64" ht="15">
      <c r="A99" s="64" t="s">
        <v>255</v>
      </c>
      <c r="B99" s="64" t="s">
        <v>255</v>
      </c>
      <c r="C99" s="65" t="s">
        <v>1588</v>
      </c>
      <c r="D99" s="66">
        <v>3</v>
      </c>
      <c r="E99" s="67" t="s">
        <v>132</v>
      </c>
      <c r="F99" s="68">
        <v>35</v>
      </c>
      <c r="G99" s="65"/>
      <c r="H99" s="69"/>
      <c r="I99" s="70"/>
      <c r="J99" s="70"/>
      <c r="K99" s="34" t="s">
        <v>65</v>
      </c>
      <c r="L99" s="77">
        <v>99</v>
      </c>
      <c r="M99" s="77"/>
      <c r="N99" s="72"/>
      <c r="O99" s="79" t="s">
        <v>176</v>
      </c>
      <c r="P99" s="81">
        <v>43688.29420138889</v>
      </c>
      <c r="Q99" s="79" t="s">
        <v>324</v>
      </c>
      <c r="R99" s="83" t="s">
        <v>334</v>
      </c>
      <c r="S99" s="79" t="s">
        <v>342</v>
      </c>
      <c r="T99" s="79"/>
      <c r="U99" s="83" t="s">
        <v>350</v>
      </c>
      <c r="V99" s="83" t="s">
        <v>350</v>
      </c>
      <c r="W99" s="81">
        <v>43688.29420138889</v>
      </c>
      <c r="X99" s="83" t="s">
        <v>426</v>
      </c>
      <c r="Y99" s="79"/>
      <c r="Z99" s="79"/>
      <c r="AA99" s="85" t="s">
        <v>487</v>
      </c>
      <c r="AB99" s="79"/>
      <c r="AC99" s="79" t="b">
        <v>0</v>
      </c>
      <c r="AD99" s="79">
        <v>0</v>
      </c>
      <c r="AE99" s="85" t="s">
        <v>510</v>
      </c>
      <c r="AF99" s="79" t="b">
        <v>0</v>
      </c>
      <c r="AG99" s="79" t="s">
        <v>525</v>
      </c>
      <c r="AH99" s="79"/>
      <c r="AI99" s="85" t="s">
        <v>510</v>
      </c>
      <c r="AJ99" s="79" t="b">
        <v>0</v>
      </c>
      <c r="AK99" s="79">
        <v>0</v>
      </c>
      <c r="AL99" s="85" t="s">
        <v>510</v>
      </c>
      <c r="AM99" s="79" t="s">
        <v>534</v>
      </c>
      <c r="AN99" s="79" t="b">
        <v>1</v>
      </c>
      <c r="AO99" s="85" t="s">
        <v>487</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13</v>
      </c>
      <c r="BK99" s="49">
        <v>100</v>
      </c>
      <c r="BL99" s="48">
        <v>13</v>
      </c>
    </row>
    <row r="100" spans="1:64" ht="15">
      <c r="A100" s="64" t="s">
        <v>256</v>
      </c>
      <c r="B100" s="64" t="s">
        <v>272</v>
      </c>
      <c r="C100" s="65" t="s">
        <v>1588</v>
      </c>
      <c r="D100" s="66">
        <v>3</v>
      </c>
      <c r="E100" s="67" t="s">
        <v>132</v>
      </c>
      <c r="F100" s="68">
        <v>35</v>
      </c>
      <c r="G100" s="65"/>
      <c r="H100" s="69"/>
      <c r="I100" s="70"/>
      <c r="J100" s="70"/>
      <c r="K100" s="34" t="s">
        <v>65</v>
      </c>
      <c r="L100" s="77">
        <v>100</v>
      </c>
      <c r="M100" s="77"/>
      <c r="N100" s="72"/>
      <c r="O100" s="79" t="s">
        <v>287</v>
      </c>
      <c r="P100" s="81">
        <v>43688.47837962963</v>
      </c>
      <c r="Q100" s="79" t="s">
        <v>319</v>
      </c>
      <c r="R100" s="79"/>
      <c r="S100" s="79"/>
      <c r="T100" s="79"/>
      <c r="U100" s="83" t="s">
        <v>350</v>
      </c>
      <c r="V100" s="83" t="s">
        <v>350</v>
      </c>
      <c r="W100" s="81">
        <v>43688.47837962963</v>
      </c>
      <c r="X100" s="83" t="s">
        <v>427</v>
      </c>
      <c r="Y100" s="79"/>
      <c r="Z100" s="79"/>
      <c r="AA100" s="85" t="s">
        <v>488</v>
      </c>
      <c r="AB100" s="79"/>
      <c r="AC100" s="79" t="b">
        <v>0</v>
      </c>
      <c r="AD100" s="79">
        <v>0</v>
      </c>
      <c r="AE100" s="85" t="s">
        <v>510</v>
      </c>
      <c r="AF100" s="79" t="b">
        <v>0</v>
      </c>
      <c r="AG100" s="79" t="s">
        <v>525</v>
      </c>
      <c r="AH100" s="79"/>
      <c r="AI100" s="85" t="s">
        <v>510</v>
      </c>
      <c r="AJ100" s="79" t="b">
        <v>0</v>
      </c>
      <c r="AK100" s="79">
        <v>0</v>
      </c>
      <c r="AL100" s="85" t="s">
        <v>497</v>
      </c>
      <c r="AM100" s="79" t="s">
        <v>530</v>
      </c>
      <c r="AN100" s="79" t="b">
        <v>0</v>
      </c>
      <c r="AO100" s="85" t="s">
        <v>497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256</v>
      </c>
      <c r="B101" s="64" t="s">
        <v>265</v>
      </c>
      <c r="C101" s="65" t="s">
        <v>1588</v>
      </c>
      <c r="D101" s="66">
        <v>3</v>
      </c>
      <c r="E101" s="67" t="s">
        <v>132</v>
      </c>
      <c r="F101" s="68">
        <v>35</v>
      </c>
      <c r="G101" s="65"/>
      <c r="H101" s="69"/>
      <c r="I101" s="70"/>
      <c r="J101" s="70"/>
      <c r="K101" s="34" t="s">
        <v>65</v>
      </c>
      <c r="L101" s="77">
        <v>101</v>
      </c>
      <c r="M101" s="77"/>
      <c r="N101" s="72"/>
      <c r="O101" s="79" t="s">
        <v>287</v>
      </c>
      <c r="P101" s="81">
        <v>43688.47837962963</v>
      </c>
      <c r="Q101" s="79" t="s">
        <v>319</v>
      </c>
      <c r="R101" s="79"/>
      <c r="S101" s="79"/>
      <c r="T101" s="79"/>
      <c r="U101" s="83" t="s">
        <v>350</v>
      </c>
      <c r="V101" s="83" t="s">
        <v>350</v>
      </c>
      <c r="W101" s="81">
        <v>43688.47837962963</v>
      </c>
      <c r="X101" s="83" t="s">
        <v>427</v>
      </c>
      <c r="Y101" s="79"/>
      <c r="Z101" s="79"/>
      <c r="AA101" s="85" t="s">
        <v>488</v>
      </c>
      <c r="AB101" s="79"/>
      <c r="AC101" s="79" t="b">
        <v>0</v>
      </c>
      <c r="AD101" s="79">
        <v>0</v>
      </c>
      <c r="AE101" s="85" t="s">
        <v>510</v>
      </c>
      <c r="AF101" s="79" t="b">
        <v>0</v>
      </c>
      <c r="AG101" s="79" t="s">
        <v>525</v>
      </c>
      <c r="AH101" s="79"/>
      <c r="AI101" s="85" t="s">
        <v>510</v>
      </c>
      <c r="AJ101" s="79" t="b">
        <v>0</v>
      </c>
      <c r="AK101" s="79">
        <v>0</v>
      </c>
      <c r="AL101" s="85" t="s">
        <v>497</v>
      </c>
      <c r="AM101" s="79" t="s">
        <v>530</v>
      </c>
      <c r="AN101" s="79" t="b">
        <v>0</v>
      </c>
      <c r="AO101" s="85" t="s">
        <v>497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12</v>
      </c>
      <c r="BK101" s="49">
        <v>100</v>
      </c>
      <c r="BL101" s="48">
        <v>12</v>
      </c>
    </row>
    <row r="102" spans="1:64" ht="15">
      <c r="A102" s="64" t="s">
        <v>257</v>
      </c>
      <c r="B102" s="64" t="s">
        <v>272</v>
      </c>
      <c r="C102" s="65" t="s">
        <v>1588</v>
      </c>
      <c r="D102" s="66">
        <v>3</v>
      </c>
      <c r="E102" s="67" t="s">
        <v>132</v>
      </c>
      <c r="F102" s="68">
        <v>35</v>
      </c>
      <c r="G102" s="65"/>
      <c r="H102" s="69"/>
      <c r="I102" s="70"/>
      <c r="J102" s="70"/>
      <c r="K102" s="34" t="s">
        <v>65</v>
      </c>
      <c r="L102" s="77">
        <v>102</v>
      </c>
      <c r="M102" s="77"/>
      <c r="N102" s="72"/>
      <c r="O102" s="79" t="s">
        <v>287</v>
      </c>
      <c r="P102" s="81">
        <v>43688.58877314815</v>
      </c>
      <c r="Q102" s="79" t="s">
        <v>319</v>
      </c>
      <c r="R102" s="79"/>
      <c r="S102" s="79"/>
      <c r="T102" s="79"/>
      <c r="U102" s="83" t="s">
        <v>350</v>
      </c>
      <c r="V102" s="83" t="s">
        <v>350</v>
      </c>
      <c r="W102" s="81">
        <v>43688.58877314815</v>
      </c>
      <c r="X102" s="83" t="s">
        <v>428</v>
      </c>
      <c r="Y102" s="79"/>
      <c r="Z102" s="79"/>
      <c r="AA102" s="85" t="s">
        <v>489</v>
      </c>
      <c r="AB102" s="79"/>
      <c r="AC102" s="79" t="b">
        <v>0</v>
      </c>
      <c r="AD102" s="79">
        <v>0</v>
      </c>
      <c r="AE102" s="85" t="s">
        <v>510</v>
      </c>
      <c r="AF102" s="79" t="b">
        <v>0</v>
      </c>
      <c r="AG102" s="79" t="s">
        <v>525</v>
      </c>
      <c r="AH102" s="79"/>
      <c r="AI102" s="85" t="s">
        <v>510</v>
      </c>
      <c r="AJ102" s="79" t="b">
        <v>0</v>
      </c>
      <c r="AK102" s="79">
        <v>0</v>
      </c>
      <c r="AL102" s="85" t="s">
        <v>497</v>
      </c>
      <c r="AM102" s="79" t="s">
        <v>535</v>
      </c>
      <c r="AN102" s="79" t="b">
        <v>0</v>
      </c>
      <c r="AO102" s="85" t="s">
        <v>497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257</v>
      </c>
      <c r="B103" s="64" t="s">
        <v>265</v>
      </c>
      <c r="C103" s="65" t="s">
        <v>1588</v>
      </c>
      <c r="D103" s="66">
        <v>3</v>
      </c>
      <c r="E103" s="67" t="s">
        <v>132</v>
      </c>
      <c r="F103" s="68">
        <v>35</v>
      </c>
      <c r="G103" s="65"/>
      <c r="H103" s="69"/>
      <c r="I103" s="70"/>
      <c r="J103" s="70"/>
      <c r="K103" s="34" t="s">
        <v>65</v>
      </c>
      <c r="L103" s="77">
        <v>103</v>
      </c>
      <c r="M103" s="77"/>
      <c r="N103" s="72"/>
      <c r="O103" s="79" t="s">
        <v>287</v>
      </c>
      <c r="P103" s="81">
        <v>43688.58877314815</v>
      </c>
      <c r="Q103" s="79" t="s">
        <v>319</v>
      </c>
      <c r="R103" s="79"/>
      <c r="S103" s="79"/>
      <c r="T103" s="79"/>
      <c r="U103" s="83" t="s">
        <v>350</v>
      </c>
      <c r="V103" s="83" t="s">
        <v>350</v>
      </c>
      <c r="W103" s="81">
        <v>43688.58877314815</v>
      </c>
      <c r="X103" s="83" t="s">
        <v>428</v>
      </c>
      <c r="Y103" s="79"/>
      <c r="Z103" s="79"/>
      <c r="AA103" s="85" t="s">
        <v>489</v>
      </c>
      <c r="AB103" s="79"/>
      <c r="AC103" s="79" t="b">
        <v>0</v>
      </c>
      <c r="AD103" s="79">
        <v>0</v>
      </c>
      <c r="AE103" s="85" t="s">
        <v>510</v>
      </c>
      <c r="AF103" s="79" t="b">
        <v>0</v>
      </c>
      <c r="AG103" s="79" t="s">
        <v>525</v>
      </c>
      <c r="AH103" s="79"/>
      <c r="AI103" s="85" t="s">
        <v>510</v>
      </c>
      <c r="AJ103" s="79" t="b">
        <v>0</v>
      </c>
      <c r="AK103" s="79">
        <v>0</v>
      </c>
      <c r="AL103" s="85" t="s">
        <v>497</v>
      </c>
      <c r="AM103" s="79" t="s">
        <v>535</v>
      </c>
      <c r="AN103" s="79" t="b">
        <v>0</v>
      </c>
      <c r="AO103" s="85" t="s">
        <v>497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12</v>
      </c>
      <c r="BK103" s="49">
        <v>100</v>
      </c>
      <c r="BL103" s="48">
        <v>12</v>
      </c>
    </row>
    <row r="104" spans="1:64" ht="15">
      <c r="A104" s="64" t="s">
        <v>258</v>
      </c>
      <c r="B104" s="64" t="s">
        <v>258</v>
      </c>
      <c r="C104" s="65" t="s">
        <v>1588</v>
      </c>
      <c r="D104" s="66">
        <v>3</v>
      </c>
      <c r="E104" s="67" t="s">
        <v>132</v>
      </c>
      <c r="F104" s="68">
        <v>35</v>
      </c>
      <c r="G104" s="65"/>
      <c r="H104" s="69"/>
      <c r="I104" s="70"/>
      <c r="J104" s="70"/>
      <c r="K104" s="34" t="s">
        <v>65</v>
      </c>
      <c r="L104" s="77">
        <v>104</v>
      </c>
      <c r="M104" s="77"/>
      <c r="N104" s="72"/>
      <c r="O104" s="79" t="s">
        <v>176</v>
      </c>
      <c r="P104" s="81">
        <v>43688.655590277776</v>
      </c>
      <c r="Q104" s="79" t="s">
        <v>325</v>
      </c>
      <c r="R104" s="83" t="s">
        <v>335</v>
      </c>
      <c r="S104" s="79" t="s">
        <v>342</v>
      </c>
      <c r="T104" s="79"/>
      <c r="U104" s="79"/>
      <c r="V104" s="83" t="s">
        <v>375</v>
      </c>
      <c r="W104" s="81">
        <v>43688.655590277776</v>
      </c>
      <c r="X104" s="83" t="s">
        <v>429</v>
      </c>
      <c r="Y104" s="79"/>
      <c r="Z104" s="79"/>
      <c r="AA104" s="85" t="s">
        <v>490</v>
      </c>
      <c r="AB104" s="79"/>
      <c r="AC104" s="79" t="b">
        <v>0</v>
      </c>
      <c r="AD104" s="79">
        <v>0</v>
      </c>
      <c r="AE104" s="85" t="s">
        <v>510</v>
      </c>
      <c r="AF104" s="79" t="b">
        <v>0</v>
      </c>
      <c r="AG104" s="79" t="s">
        <v>525</v>
      </c>
      <c r="AH104" s="79"/>
      <c r="AI104" s="85" t="s">
        <v>510</v>
      </c>
      <c r="AJ104" s="79" t="b">
        <v>0</v>
      </c>
      <c r="AK104" s="79">
        <v>0</v>
      </c>
      <c r="AL104" s="85" t="s">
        <v>510</v>
      </c>
      <c r="AM104" s="79" t="s">
        <v>530</v>
      </c>
      <c r="AN104" s="79" t="b">
        <v>1</v>
      </c>
      <c r="AO104" s="85" t="s">
        <v>490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5</v>
      </c>
      <c r="BF104" s="48">
        <v>0</v>
      </c>
      <c r="BG104" s="49">
        <v>0</v>
      </c>
      <c r="BH104" s="48">
        <v>0</v>
      </c>
      <c r="BI104" s="49">
        <v>0</v>
      </c>
      <c r="BJ104" s="48">
        <v>19</v>
      </c>
      <c r="BK104" s="49">
        <v>95</v>
      </c>
      <c r="BL104" s="48">
        <v>20</v>
      </c>
    </row>
    <row r="105" spans="1:64" ht="15">
      <c r="A105" s="64" t="s">
        <v>259</v>
      </c>
      <c r="B105" s="64" t="s">
        <v>272</v>
      </c>
      <c r="C105" s="65" t="s">
        <v>1588</v>
      </c>
      <c r="D105" s="66">
        <v>3</v>
      </c>
      <c r="E105" s="67" t="s">
        <v>132</v>
      </c>
      <c r="F105" s="68">
        <v>35</v>
      </c>
      <c r="G105" s="65"/>
      <c r="H105" s="69"/>
      <c r="I105" s="70"/>
      <c r="J105" s="70"/>
      <c r="K105" s="34" t="s">
        <v>65</v>
      </c>
      <c r="L105" s="77">
        <v>105</v>
      </c>
      <c r="M105" s="77"/>
      <c r="N105" s="72"/>
      <c r="O105" s="79" t="s">
        <v>287</v>
      </c>
      <c r="P105" s="81">
        <v>43688.73451388889</v>
      </c>
      <c r="Q105" s="79" t="s">
        <v>319</v>
      </c>
      <c r="R105" s="79"/>
      <c r="S105" s="79"/>
      <c r="T105" s="79"/>
      <c r="U105" s="83" t="s">
        <v>350</v>
      </c>
      <c r="V105" s="83" t="s">
        <v>350</v>
      </c>
      <c r="W105" s="81">
        <v>43688.73451388889</v>
      </c>
      <c r="X105" s="83" t="s">
        <v>430</v>
      </c>
      <c r="Y105" s="79"/>
      <c r="Z105" s="79"/>
      <c r="AA105" s="85" t="s">
        <v>491</v>
      </c>
      <c r="AB105" s="79"/>
      <c r="AC105" s="79" t="b">
        <v>0</v>
      </c>
      <c r="AD105" s="79">
        <v>0</v>
      </c>
      <c r="AE105" s="85" t="s">
        <v>510</v>
      </c>
      <c r="AF105" s="79" t="b">
        <v>0</v>
      </c>
      <c r="AG105" s="79" t="s">
        <v>525</v>
      </c>
      <c r="AH105" s="79"/>
      <c r="AI105" s="85" t="s">
        <v>510</v>
      </c>
      <c r="AJ105" s="79" t="b">
        <v>0</v>
      </c>
      <c r="AK105" s="79">
        <v>0</v>
      </c>
      <c r="AL105" s="85" t="s">
        <v>497</v>
      </c>
      <c r="AM105" s="79" t="s">
        <v>535</v>
      </c>
      <c r="AN105" s="79" t="b">
        <v>0</v>
      </c>
      <c r="AO105" s="85" t="s">
        <v>497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259</v>
      </c>
      <c r="B106" s="64" t="s">
        <v>265</v>
      </c>
      <c r="C106" s="65" t="s">
        <v>1588</v>
      </c>
      <c r="D106" s="66">
        <v>3</v>
      </c>
      <c r="E106" s="67" t="s">
        <v>132</v>
      </c>
      <c r="F106" s="68">
        <v>35</v>
      </c>
      <c r="G106" s="65"/>
      <c r="H106" s="69"/>
      <c r="I106" s="70"/>
      <c r="J106" s="70"/>
      <c r="K106" s="34" t="s">
        <v>65</v>
      </c>
      <c r="L106" s="77">
        <v>106</v>
      </c>
      <c r="M106" s="77"/>
      <c r="N106" s="72"/>
      <c r="O106" s="79" t="s">
        <v>287</v>
      </c>
      <c r="P106" s="81">
        <v>43688.73451388889</v>
      </c>
      <c r="Q106" s="79" t="s">
        <v>319</v>
      </c>
      <c r="R106" s="79"/>
      <c r="S106" s="79"/>
      <c r="T106" s="79"/>
      <c r="U106" s="83" t="s">
        <v>350</v>
      </c>
      <c r="V106" s="83" t="s">
        <v>350</v>
      </c>
      <c r="W106" s="81">
        <v>43688.73451388889</v>
      </c>
      <c r="X106" s="83" t="s">
        <v>430</v>
      </c>
      <c r="Y106" s="79"/>
      <c r="Z106" s="79"/>
      <c r="AA106" s="85" t="s">
        <v>491</v>
      </c>
      <c r="AB106" s="79"/>
      <c r="AC106" s="79" t="b">
        <v>0</v>
      </c>
      <c r="AD106" s="79">
        <v>0</v>
      </c>
      <c r="AE106" s="85" t="s">
        <v>510</v>
      </c>
      <c r="AF106" s="79" t="b">
        <v>0</v>
      </c>
      <c r="AG106" s="79" t="s">
        <v>525</v>
      </c>
      <c r="AH106" s="79"/>
      <c r="AI106" s="85" t="s">
        <v>510</v>
      </c>
      <c r="AJ106" s="79" t="b">
        <v>0</v>
      </c>
      <c r="AK106" s="79">
        <v>0</v>
      </c>
      <c r="AL106" s="85" t="s">
        <v>497</v>
      </c>
      <c r="AM106" s="79" t="s">
        <v>535</v>
      </c>
      <c r="AN106" s="79" t="b">
        <v>0</v>
      </c>
      <c r="AO106" s="85" t="s">
        <v>497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12</v>
      </c>
      <c r="BK106" s="49">
        <v>100</v>
      </c>
      <c r="BL106" s="48">
        <v>12</v>
      </c>
    </row>
    <row r="107" spans="1:64" ht="15">
      <c r="A107" s="64" t="s">
        <v>260</v>
      </c>
      <c r="B107" s="64" t="s">
        <v>272</v>
      </c>
      <c r="C107" s="65" t="s">
        <v>1588</v>
      </c>
      <c r="D107" s="66">
        <v>3</v>
      </c>
      <c r="E107" s="67" t="s">
        <v>132</v>
      </c>
      <c r="F107" s="68">
        <v>35</v>
      </c>
      <c r="G107" s="65"/>
      <c r="H107" s="69"/>
      <c r="I107" s="70"/>
      <c r="J107" s="70"/>
      <c r="K107" s="34" t="s">
        <v>65</v>
      </c>
      <c r="L107" s="77">
        <v>107</v>
      </c>
      <c r="M107" s="77"/>
      <c r="N107" s="72"/>
      <c r="O107" s="79" t="s">
        <v>287</v>
      </c>
      <c r="P107" s="81">
        <v>43688.7466087963</v>
      </c>
      <c r="Q107" s="79" t="s">
        <v>319</v>
      </c>
      <c r="R107" s="79"/>
      <c r="S107" s="79"/>
      <c r="T107" s="79"/>
      <c r="U107" s="83" t="s">
        <v>350</v>
      </c>
      <c r="V107" s="83" t="s">
        <v>350</v>
      </c>
      <c r="W107" s="81">
        <v>43688.7466087963</v>
      </c>
      <c r="X107" s="83" t="s">
        <v>431</v>
      </c>
      <c r="Y107" s="79"/>
      <c r="Z107" s="79"/>
      <c r="AA107" s="85" t="s">
        <v>492</v>
      </c>
      <c r="AB107" s="79"/>
      <c r="AC107" s="79" t="b">
        <v>0</v>
      </c>
      <c r="AD107" s="79">
        <v>0</v>
      </c>
      <c r="AE107" s="85" t="s">
        <v>510</v>
      </c>
      <c r="AF107" s="79" t="b">
        <v>0</v>
      </c>
      <c r="AG107" s="79" t="s">
        <v>525</v>
      </c>
      <c r="AH107" s="79"/>
      <c r="AI107" s="85" t="s">
        <v>510</v>
      </c>
      <c r="AJ107" s="79" t="b">
        <v>0</v>
      </c>
      <c r="AK107" s="79">
        <v>0</v>
      </c>
      <c r="AL107" s="85" t="s">
        <v>497</v>
      </c>
      <c r="AM107" s="79" t="s">
        <v>530</v>
      </c>
      <c r="AN107" s="79" t="b">
        <v>0</v>
      </c>
      <c r="AO107" s="85" t="s">
        <v>497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260</v>
      </c>
      <c r="B108" s="64" t="s">
        <v>265</v>
      </c>
      <c r="C108" s="65" t="s">
        <v>1588</v>
      </c>
      <c r="D108" s="66">
        <v>3</v>
      </c>
      <c r="E108" s="67" t="s">
        <v>132</v>
      </c>
      <c r="F108" s="68">
        <v>35</v>
      </c>
      <c r="G108" s="65"/>
      <c r="H108" s="69"/>
      <c r="I108" s="70"/>
      <c r="J108" s="70"/>
      <c r="K108" s="34" t="s">
        <v>65</v>
      </c>
      <c r="L108" s="77">
        <v>108</v>
      </c>
      <c r="M108" s="77"/>
      <c r="N108" s="72"/>
      <c r="O108" s="79" t="s">
        <v>287</v>
      </c>
      <c r="P108" s="81">
        <v>43688.7466087963</v>
      </c>
      <c r="Q108" s="79" t="s">
        <v>319</v>
      </c>
      <c r="R108" s="79"/>
      <c r="S108" s="79"/>
      <c r="T108" s="79"/>
      <c r="U108" s="83" t="s">
        <v>350</v>
      </c>
      <c r="V108" s="83" t="s">
        <v>350</v>
      </c>
      <c r="W108" s="81">
        <v>43688.7466087963</v>
      </c>
      <c r="X108" s="83" t="s">
        <v>431</v>
      </c>
      <c r="Y108" s="79"/>
      <c r="Z108" s="79"/>
      <c r="AA108" s="85" t="s">
        <v>492</v>
      </c>
      <c r="AB108" s="79"/>
      <c r="AC108" s="79" t="b">
        <v>0</v>
      </c>
      <c r="AD108" s="79">
        <v>0</v>
      </c>
      <c r="AE108" s="85" t="s">
        <v>510</v>
      </c>
      <c r="AF108" s="79" t="b">
        <v>0</v>
      </c>
      <c r="AG108" s="79" t="s">
        <v>525</v>
      </c>
      <c r="AH108" s="79"/>
      <c r="AI108" s="85" t="s">
        <v>510</v>
      </c>
      <c r="AJ108" s="79" t="b">
        <v>0</v>
      </c>
      <c r="AK108" s="79">
        <v>0</v>
      </c>
      <c r="AL108" s="85" t="s">
        <v>497</v>
      </c>
      <c r="AM108" s="79" t="s">
        <v>530</v>
      </c>
      <c r="AN108" s="79" t="b">
        <v>0</v>
      </c>
      <c r="AO108" s="85" t="s">
        <v>497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12</v>
      </c>
      <c r="BK108" s="49">
        <v>100</v>
      </c>
      <c r="BL108" s="48">
        <v>12</v>
      </c>
    </row>
    <row r="109" spans="1:64" ht="15">
      <c r="A109" s="64" t="s">
        <v>261</v>
      </c>
      <c r="B109" s="64" t="s">
        <v>272</v>
      </c>
      <c r="C109" s="65" t="s">
        <v>1588</v>
      </c>
      <c r="D109" s="66">
        <v>3</v>
      </c>
      <c r="E109" s="67" t="s">
        <v>132</v>
      </c>
      <c r="F109" s="68">
        <v>35</v>
      </c>
      <c r="G109" s="65"/>
      <c r="H109" s="69"/>
      <c r="I109" s="70"/>
      <c r="J109" s="70"/>
      <c r="K109" s="34" t="s">
        <v>65</v>
      </c>
      <c r="L109" s="77">
        <v>109</v>
      </c>
      <c r="M109" s="77"/>
      <c r="N109" s="72"/>
      <c r="O109" s="79" t="s">
        <v>287</v>
      </c>
      <c r="P109" s="81">
        <v>43688.83636574074</v>
      </c>
      <c r="Q109" s="79" t="s">
        <v>319</v>
      </c>
      <c r="R109" s="79"/>
      <c r="S109" s="79"/>
      <c r="T109" s="79"/>
      <c r="U109" s="83" t="s">
        <v>350</v>
      </c>
      <c r="V109" s="83" t="s">
        <v>350</v>
      </c>
      <c r="W109" s="81">
        <v>43688.83636574074</v>
      </c>
      <c r="X109" s="83" t="s">
        <v>432</v>
      </c>
      <c r="Y109" s="79"/>
      <c r="Z109" s="79"/>
      <c r="AA109" s="85" t="s">
        <v>493</v>
      </c>
      <c r="AB109" s="79"/>
      <c r="AC109" s="79" t="b">
        <v>0</v>
      </c>
      <c r="AD109" s="79">
        <v>0</v>
      </c>
      <c r="AE109" s="85" t="s">
        <v>510</v>
      </c>
      <c r="AF109" s="79" t="b">
        <v>0</v>
      </c>
      <c r="AG109" s="79" t="s">
        <v>525</v>
      </c>
      <c r="AH109" s="79"/>
      <c r="AI109" s="85" t="s">
        <v>510</v>
      </c>
      <c r="AJ109" s="79" t="b">
        <v>0</v>
      </c>
      <c r="AK109" s="79">
        <v>0</v>
      </c>
      <c r="AL109" s="85" t="s">
        <v>497</v>
      </c>
      <c r="AM109" s="79" t="s">
        <v>535</v>
      </c>
      <c r="AN109" s="79" t="b">
        <v>0</v>
      </c>
      <c r="AO109" s="85" t="s">
        <v>497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261</v>
      </c>
      <c r="B110" s="64" t="s">
        <v>265</v>
      </c>
      <c r="C110" s="65" t="s">
        <v>1588</v>
      </c>
      <c r="D110" s="66">
        <v>3</v>
      </c>
      <c r="E110" s="67" t="s">
        <v>132</v>
      </c>
      <c r="F110" s="68">
        <v>35</v>
      </c>
      <c r="G110" s="65"/>
      <c r="H110" s="69"/>
      <c r="I110" s="70"/>
      <c r="J110" s="70"/>
      <c r="K110" s="34" t="s">
        <v>65</v>
      </c>
      <c r="L110" s="77">
        <v>110</v>
      </c>
      <c r="M110" s="77"/>
      <c r="N110" s="72"/>
      <c r="O110" s="79" t="s">
        <v>287</v>
      </c>
      <c r="P110" s="81">
        <v>43688.83636574074</v>
      </c>
      <c r="Q110" s="79" t="s">
        <v>319</v>
      </c>
      <c r="R110" s="79"/>
      <c r="S110" s="79"/>
      <c r="T110" s="79"/>
      <c r="U110" s="83" t="s">
        <v>350</v>
      </c>
      <c r="V110" s="83" t="s">
        <v>350</v>
      </c>
      <c r="W110" s="81">
        <v>43688.83636574074</v>
      </c>
      <c r="X110" s="83" t="s">
        <v>432</v>
      </c>
      <c r="Y110" s="79"/>
      <c r="Z110" s="79"/>
      <c r="AA110" s="85" t="s">
        <v>493</v>
      </c>
      <c r="AB110" s="79"/>
      <c r="AC110" s="79" t="b">
        <v>0</v>
      </c>
      <c r="AD110" s="79">
        <v>0</v>
      </c>
      <c r="AE110" s="85" t="s">
        <v>510</v>
      </c>
      <c r="AF110" s="79" t="b">
        <v>0</v>
      </c>
      <c r="AG110" s="79" t="s">
        <v>525</v>
      </c>
      <c r="AH110" s="79"/>
      <c r="AI110" s="85" t="s">
        <v>510</v>
      </c>
      <c r="AJ110" s="79" t="b">
        <v>0</v>
      </c>
      <c r="AK110" s="79">
        <v>0</v>
      </c>
      <c r="AL110" s="85" t="s">
        <v>497</v>
      </c>
      <c r="AM110" s="79" t="s">
        <v>535</v>
      </c>
      <c r="AN110" s="79" t="b">
        <v>0</v>
      </c>
      <c r="AO110" s="85" t="s">
        <v>497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12</v>
      </c>
      <c r="BK110" s="49">
        <v>100</v>
      </c>
      <c r="BL110" s="48">
        <v>12</v>
      </c>
    </row>
    <row r="111" spans="1:64" ht="15">
      <c r="A111" s="64" t="s">
        <v>262</v>
      </c>
      <c r="B111" s="64" t="s">
        <v>272</v>
      </c>
      <c r="C111" s="65" t="s">
        <v>1588</v>
      </c>
      <c r="D111" s="66">
        <v>3</v>
      </c>
      <c r="E111" s="67" t="s">
        <v>132</v>
      </c>
      <c r="F111" s="68">
        <v>35</v>
      </c>
      <c r="G111" s="65"/>
      <c r="H111" s="69"/>
      <c r="I111" s="70"/>
      <c r="J111" s="70"/>
      <c r="K111" s="34" t="s">
        <v>65</v>
      </c>
      <c r="L111" s="77">
        <v>111</v>
      </c>
      <c r="M111" s="77"/>
      <c r="N111" s="72"/>
      <c r="O111" s="79" t="s">
        <v>287</v>
      </c>
      <c r="P111" s="81">
        <v>43689.02396990741</v>
      </c>
      <c r="Q111" s="79" t="s">
        <v>319</v>
      </c>
      <c r="R111" s="79"/>
      <c r="S111" s="79"/>
      <c r="T111" s="79"/>
      <c r="U111" s="83" t="s">
        <v>350</v>
      </c>
      <c r="V111" s="83" t="s">
        <v>350</v>
      </c>
      <c r="W111" s="81">
        <v>43689.02396990741</v>
      </c>
      <c r="X111" s="83" t="s">
        <v>433</v>
      </c>
      <c r="Y111" s="79"/>
      <c r="Z111" s="79"/>
      <c r="AA111" s="85" t="s">
        <v>494</v>
      </c>
      <c r="AB111" s="79"/>
      <c r="AC111" s="79" t="b">
        <v>0</v>
      </c>
      <c r="AD111" s="79">
        <v>0</v>
      </c>
      <c r="AE111" s="85" t="s">
        <v>510</v>
      </c>
      <c r="AF111" s="79" t="b">
        <v>0</v>
      </c>
      <c r="AG111" s="79" t="s">
        <v>525</v>
      </c>
      <c r="AH111" s="79"/>
      <c r="AI111" s="85" t="s">
        <v>510</v>
      </c>
      <c r="AJ111" s="79" t="b">
        <v>0</v>
      </c>
      <c r="AK111" s="79">
        <v>0</v>
      </c>
      <c r="AL111" s="85" t="s">
        <v>497</v>
      </c>
      <c r="AM111" s="79" t="s">
        <v>535</v>
      </c>
      <c r="AN111" s="79" t="b">
        <v>0</v>
      </c>
      <c r="AO111" s="85" t="s">
        <v>497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262</v>
      </c>
      <c r="B112" s="64" t="s">
        <v>265</v>
      </c>
      <c r="C112" s="65" t="s">
        <v>1588</v>
      </c>
      <c r="D112" s="66">
        <v>3</v>
      </c>
      <c r="E112" s="67" t="s">
        <v>132</v>
      </c>
      <c r="F112" s="68">
        <v>35</v>
      </c>
      <c r="G112" s="65"/>
      <c r="H112" s="69"/>
      <c r="I112" s="70"/>
      <c r="J112" s="70"/>
      <c r="K112" s="34" t="s">
        <v>65</v>
      </c>
      <c r="L112" s="77">
        <v>112</v>
      </c>
      <c r="M112" s="77"/>
      <c r="N112" s="72"/>
      <c r="O112" s="79" t="s">
        <v>287</v>
      </c>
      <c r="P112" s="81">
        <v>43689.02396990741</v>
      </c>
      <c r="Q112" s="79" t="s">
        <v>319</v>
      </c>
      <c r="R112" s="79"/>
      <c r="S112" s="79"/>
      <c r="T112" s="79"/>
      <c r="U112" s="83" t="s">
        <v>350</v>
      </c>
      <c r="V112" s="83" t="s">
        <v>350</v>
      </c>
      <c r="W112" s="81">
        <v>43689.02396990741</v>
      </c>
      <c r="X112" s="83" t="s">
        <v>433</v>
      </c>
      <c r="Y112" s="79"/>
      <c r="Z112" s="79"/>
      <c r="AA112" s="85" t="s">
        <v>494</v>
      </c>
      <c r="AB112" s="79"/>
      <c r="AC112" s="79" t="b">
        <v>0</v>
      </c>
      <c r="AD112" s="79">
        <v>0</v>
      </c>
      <c r="AE112" s="85" t="s">
        <v>510</v>
      </c>
      <c r="AF112" s="79" t="b">
        <v>0</v>
      </c>
      <c r="AG112" s="79" t="s">
        <v>525</v>
      </c>
      <c r="AH112" s="79"/>
      <c r="AI112" s="85" t="s">
        <v>510</v>
      </c>
      <c r="AJ112" s="79" t="b">
        <v>0</v>
      </c>
      <c r="AK112" s="79">
        <v>0</v>
      </c>
      <c r="AL112" s="85" t="s">
        <v>497</v>
      </c>
      <c r="AM112" s="79" t="s">
        <v>535</v>
      </c>
      <c r="AN112" s="79" t="b">
        <v>0</v>
      </c>
      <c r="AO112" s="85" t="s">
        <v>497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12</v>
      </c>
      <c r="BK112" s="49">
        <v>100</v>
      </c>
      <c r="BL112" s="48">
        <v>12</v>
      </c>
    </row>
    <row r="113" spans="1:64" ht="15">
      <c r="A113" s="64" t="s">
        <v>263</v>
      </c>
      <c r="B113" s="64" t="s">
        <v>272</v>
      </c>
      <c r="C113" s="65" t="s">
        <v>1588</v>
      </c>
      <c r="D113" s="66">
        <v>3</v>
      </c>
      <c r="E113" s="67" t="s">
        <v>132</v>
      </c>
      <c r="F113" s="68">
        <v>35</v>
      </c>
      <c r="G113" s="65"/>
      <c r="H113" s="69"/>
      <c r="I113" s="70"/>
      <c r="J113" s="70"/>
      <c r="K113" s="34" t="s">
        <v>65</v>
      </c>
      <c r="L113" s="77">
        <v>113</v>
      </c>
      <c r="M113" s="77"/>
      <c r="N113" s="72"/>
      <c r="O113" s="79" t="s">
        <v>287</v>
      </c>
      <c r="P113" s="81">
        <v>43689.55877314815</v>
      </c>
      <c r="Q113" s="79" t="s">
        <v>319</v>
      </c>
      <c r="R113" s="79"/>
      <c r="S113" s="79"/>
      <c r="T113" s="79"/>
      <c r="U113" s="83" t="s">
        <v>350</v>
      </c>
      <c r="V113" s="83" t="s">
        <v>350</v>
      </c>
      <c r="W113" s="81">
        <v>43689.55877314815</v>
      </c>
      <c r="X113" s="83" t="s">
        <v>434</v>
      </c>
      <c r="Y113" s="79"/>
      <c r="Z113" s="79"/>
      <c r="AA113" s="85" t="s">
        <v>495</v>
      </c>
      <c r="AB113" s="79"/>
      <c r="AC113" s="79" t="b">
        <v>0</v>
      </c>
      <c r="AD113" s="79">
        <v>0</v>
      </c>
      <c r="AE113" s="85" t="s">
        <v>510</v>
      </c>
      <c r="AF113" s="79" t="b">
        <v>0</v>
      </c>
      <c r="AG113" s="79" t="s">
        <v>525</v>
      </c>
      <c r="AH113" s="79"/>
      <c r="AI113" s="85" t="s">
        <v>510</v>
      </c>
      <c r="AJ113" s="79" t="b">
        <v>0</v>
      </c>
      <c r="AK113" s="79">
        <v>0</v>
      </c>
      <c r="AL113" s="85" t="s">
        <v>497</v>
      </c>
      <c r="AM113" s="79" t="s">
        <v>530</v>
      </c>
      <c r="AN113" s="79" t="b">
        <v>0</v>
      </c>
      <c r="AO113" s="85" t="s">
        <v>497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263</v>
      </c>
      <c r="B114" s="64" t="s">
        <v>265</v>
      </c>
      <c r="C114" s="65" t="s">
        <v>1588</v>
      </c>
      <c r="D114" s="66">
        <v>3</v>
      </c>
      <c r="E114" s="67" t="s">
        <v>132</v>
      </c>
      <c r="F114" s="68">
        <v>35</v>
      </c>
      <c r="G114" s="65"/>
      <c r="H114" s="69"/>
      <c r="I114" s="70"/>
      <c r="J114" s="70"/>
      <c r="K114" s="34" t="s">
        <v>65</v>
      </c>
      <c r="L114" s="77">
        <v>114</v>
      </c>
      <c r="M114" s="77"/>
      <c r="N114" s="72"/>
      <c r="O114" s="79" t="s">
        <v>287</v>
      </c>
      <c r="P114" s="81">
        <v>43689.55877314815</v>
      </c>
      <c r="Q114" s="79" t="s">
        <v>319</v>
      </c>
      <c r="R114" s="79"/>
      <c r="S114" s="79"/>
      <c r="T114" s="79"/>
      <c r="U114" s="83" t="s">
        <v>350</v>
      </c>
      <c r="V114" s="83" t="s">
        <v>350</v>
      </c>
      <c r="W114" s="81">
        <v>43689.55877314815</v>
      </c>
      <c r="X114" s="83" t="s">
        <v>434</v>
      </c>
      <c r="Y114" s="79"/>
      <c r="Z114" s="79"/>
      <c r="AA114" s="85" t="s">
        <v>495</v>
      </c>
      <c r="AB114" s="79"/>
      <c r="AC114" s="79" t="b">
        <v>0</v>
      </c>
      <c r="AD114" s="79">
        <v>0</v>
      </c>
      <c r="AE114" s="85" t="s">
        <v>510</v>
      </c>
      <c r="AF114" s="79" t="b">
        <v>0</v>
      </c>
      <c r="AG114" s="79" t="s">
        <v>525</v>
      </c>
      <c r="AH114" s="79"/>
      <c r="AI114" s="85" t="s">
        <v>510</v>
      </c>
      <c r="AJ114" s="79" t="b">
        <v>0</v>
      </c>
      <c r="AK114" s="79">
        <v>0</v>
      </c>
      <c r="AL114" s="85" t="s">
        <v>497</v>
      </c>
      <c r="AM114" s="79" t="s">
        <v>530</v>
      </c>
      <c r="AN114" s="79" t="b">
        <v>0</v>
      </c>
      <c r="AO114" s="85" t="s">
        <v>497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12</v>
      </c>
      <c r="BK114" s="49">
        <v>100</v>
      </c>
      <c r="BL114" s="48">
        <v>12</v>
      </c>
    </row>
    <row r="115" spans="1:64" ht="15">
      <c r="A115" s="64" t="s">
        <v>264</v>
      </c>
      <c r="B115" s="64" t="s">
        <v>264</v>
      </c>
      <c r="C115" s="65" t="s">
        <v>1588</v>
      </c>
      <c r="D115" s="66">
        <v>3</v>
      </c>
      <c r="E115" s="67" t="s">
        <v>132</v>
      </c>
      <c r="F115" s="68">
        <v>35</v>
      </c>
      <c r="G115" s="65"/>
      <c r="H115" s="69"/>
      <c r="I115" s="70"/>
      <c r="J115" s="70"/>
      <c r="K115" s="34" t="s">
        <v>65</v>
      </c>
      <c r="L115" s="77">
        <v>115</v>
      </c>
      <c r="M115" s="77"/>
      <c r="N115" s="72"/>
      <c r="O115" s="79" t="s">
        <v>176</v>
      </c>
      <c r="P115" s="81">
        <v>43689.84898148148</v>
      </c>
      <c r="Q115" s="79" t="s">
        <v>326</v>
      </c>
      <c r="R115" s="79" t="s">
        <v>336</v>
      </c>
      <c r="S115" s="79" t="s">
        <v>343</v>
      </c>
      <c r="T115" s="79"/>
      <c r="U115" s="79"/>
      <c r="V115" s="83" t="s">
        <v>376</v>
      </c>
      <c r="W115" s="81">
        <v>43689.84898148148</v>
      </c>
      <c r="X115" s="83" t="s">
        <v>435</v>
      </c>
      <c r="Y115" s="79"/>
      <c r="Z115" s="79"/>
      <c r="AA115" s="85" t="s">
        <v>496</v>
      </c>
      <c r="AB115" s="79"/>
      <c r="AC115" s="79" t="b">
        <v>0</v>
      </c>
      <c r="AD115" s="79">
        <v>0</v>
      </c>
      <c r="AE115" s="85" t="s">
        <v>510</v>
      </c>
      <c r="AF115" s="79" t="b">
        <v>0</v>
      </c>
      <c r="AG115" s="79" t="s">
        <v>525</v>
      </c>
      <c r="AH115" s="79"/>
      <c r="AI115" s="85" t="s">
        <v>510</v>
      </c>
      <c r="AJ115" s="79" t="b">
        <v>0</v>
      </c>
      <c r="AK115" s="79">
        <v>0</v>
      </c>
      <c r="AL115" s="85" t="s">
        <v>510</v>
      </c>
      <c r="AM115" s="79" t="s">
        <v>540</v>
      </c>
      <c r="AN115" s="79" t="b">
        <v>0</v>
      </c>
      <c r="AO115" s="85" t="s">
        <v>496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15</v>
      </c>
      <c r="BK115" s="49">
        <v>100</v>
      </c>
      <c r="BL115" s="48">
        <v>15</v>
      </c>
    </row>
    <row r="116" spans="1:64" ht="15">
      <c r="A116" s="64" t="s">
        <v>265</v>
      </c>
      <c r="B116" s="64" t="s">
        <v>272</v>
      </c>
      <c r="C116" s="65" t="s">
        <v>1588</v>
      </c>
      <c r="D116" s="66">
        <v>3</v>
      </c>
      <c r="E116" s="67" t="s">
        <v>132</v>
      </c>
      <c r="F116" s="68">
        <v>35</v>
      </c>
      <c r="G116" s="65"/>
      <c r="H116" s="69"/>
      <c r="I116" s="70"/>
      <c r="J116" s="70"/>
      <c r="K116" s="34" t="s">
        <v>65</v>
      </c>
      <c r="L116" s="77">
        <v>116</v>
      </c>
      <c r="M116" s="77"/>
      <c r="N116" s="72"/>
      <c r="O116" s="79" t="s">
        <v>287</v>
      </c>
      <c r="P116" s="81">
        <v>43687.917175925926</v>
      </c>
      <c r="Q116" s="79" t="s">
        <v>327</v>
      </c>
      <c r="R116" s="79"/>
      <c r="S116" s="79"/>
      <c r="T116" s="79"/>
      <c r="U116" s="83" t="s">
        <v>350</v>
      </c>
      <c r="V116" s="83" t="s">
        <v>350</v>
      </c>
      <c r="W116" s="81">
        <v>43687.917175925926</v>
      </c>
      <c r="X116" s="83" t="s">
        <v>436</v>
      </c>
      <c r="Y116" s="79"/>
      <c r="Z116" s="79"/>
      <c r="AA116" s="85" t="s">
        <v>497</v>
      </c>
      <c r="AB116" s="79"/>
      <c r="AC116" s="79" t="b">
        <v>0</v>
      </c>
      <c r="AD116" s="79">
        <v>0</v>
      </c>
      <c r="AE116" s="85" t="s">
        <v>510</v>
      </c>
      <c r="AF116" s="79" t="b">
        <v>0</v>
      </c>
      <c r="AG116" s="79" t="s">
        <v>525</v>
      </c>
      <c r="AH116" s="79"/>
      <c r="AI116" s="85" t="s">
        <v>510</v>
      </c>
      <c r="AJ116" s="79" t="b">
        <v>0</v>
      </c>
      <c r="AK116" s="79">
        <v>0</v>
      </c>
      <c r="AL116" s="85" t="s">
        <v>510</v>
      </c>
      <c r="AM116" s="79" t="s">
        <v>537</v>
      </c>
      <c r="AN116" s="79" t="b">
        <v>0</v>
      </c>
      <c r="AO116" s="85" t="s">
        <v>497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10</v>
      </c>
      <c r="BK116" s="49">
        <v>100</v>
      </c>
      <c r="BL116" s="48">
        <v>10</v>
      </c>
    </row>
    <row r="117" spans="1:64" ht="15">
      <c r="A117" s="64" t="s">
        <v>266</v>
      </c>
      <c r="B117" s="64" t="s">
        <v>272</v>
      </c>
      <c r="C117" s="65" t="s">
        <v>1588</v>
      </c>
      <c r="D117" s="66">
        <v>3</v>
      </c>
      <c r="E117" s="67" t="s">
        <v>132</v>
      </c>
      <c r="F117" s="68">
        <v>35</v>
      </c>
      <c r="G117" s="65"/>
      <c r="H117" s="69"/>
      <c r="I117" s="70"/>
      <c r="J117" s="70"/>
      <c r="K117" s="34" t="s">
        <v>65</v>
      </c>
      <c r="L117" s="77">
        <v>117</v>
      </c>
      <c r="M117" s="77"/>
      <c r="N117" s="72"/>
      <c r="O117" s="79" t="s">
        <v>287</v>
      </c>
      <c r="P117" s="81">
        <v>43689.865949074076</v>
      </c>
      <c r="Q117" s="79" t="s">
        <v>319</v>
      </c>
      <c r="R117" s="79"/>
      <c r="S117" s="79"/>
      <c r="T117" s="79"/>
      <c r="U117" s="83" t="s">
        <v>350</v>
      </c>
      <c r="V117" s="83" t="s">
        <v>350</v>
      </c>
      <c r="W117" s="81">
        <v>43689.865949074076</v>
      </c>
      <c r="X117" s="83" t="s">
        <v>437</v>
      </c>
      <c r="Y117" s="79"/>
      <c r="Z117" s="79"/>
      <c r="AA117" s="85" t="s">
        <v>498</v>
      </c>
      <c r="AB117" s="79"/>
      <c r="AC117" s="79" t="b">
        <v>0</v>
      </c>
      <c r="AD117" s="79">
        <v>0</v>
      </c>
      <c r="AE117" s="85" t="s">
        <v>510</v>
      </c>
      <c r="AF117" s="79" t="b">
        <v>0</v>
      </c>
      <c r="AG117" s="79" t="s">
        <v>525</v>
      </c>
      <c r="AH117" s="79"/>
      <c r="AI117" s="85" t="s">
        <v>510</v>
      </c>
      <c r="AJ117" s="79" t="b">
        <v>0</v>
      </c>
      <c r="AK117" s="79">
        <v>0</v>
      </c>
      <c r="AL117" s="85" t="s">
        <v>497</v>
      </c>
      <c r="AM117" s="79" t="s">
        <v>531</v>
      </c>
      <c r="AN117" s="79" t="b">
        <v>0</v>
      </c>
      <c r="AO117" s="85" t="s">
        <v>497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266</v>
      </c>
      <c r="B118" s="64" t="s">
        <v>265</v>
      </c>
      <c r="C118" s="65" t="s">
        <v>1588</v>
      </c>
      <c r="D118" s="66">
        <v>3</v>
      </c>
      <c r="E118" s="67" t="s">
        <v>132</v>
      </c>
      <c r="F118" s="68">
        <v>35</v>
      </c>
      <c r="G118" s="65"/>
      <c r="H118" s="69"/>
      <c r="I118" s="70"/>
      <c r="J118" s="70"/>
      <c r="K118" s="34" t="s">
        <v>65</v>
      </c>
      <c r="L118" s="77">
        <v>118</v>
      </c>
      <c r="M118" s="77"/>
      <c r="N118" s="72"/>
      <c r="O118" s="79" t="s">
        <v>287</v>
      </c>
      <c r="P118" s="81">
        <v>43689.865949074076</v>
      </c>
      <c r="Q118" s="79" t="s">
        <v>319</v>
      </c>
      <c r="R118" s="79"/>
      <c r="S118" s="79"/>
      <c r="T118" s="79"/>
      <c r="U118" s="83" t="s">
        <v>350</v>
      </c>
      <c r="V118" s="83" t="s">
        <v>350</v>
      </c>
      <c r="W118" s="81">
        <v>43689.865949074076</v>
      </c>
      <c r="X118" s="83" t="s">
        <v>437</v>
      </c>
      <c r="Y118" s="79"/>
      <c r="Z118" s="79"/>
      <c r="AA118" s="85" t="s">
        <v>498</v>
      </c>
      <c r="AB118" s="79"/>
      <c r="AC118" s="79" t="b">
        <v>0</v>
      </c>
      <c r="AD118" s="79">
        <v>0</v>
      </c>
      <c r="AE118" s="85" t="s">
        <v>510</v>
      </c>
      <c r="AF118" s="79" t="b">
        <v>0</v>
      </c>
      <c r="AG118" s="79" t="s">
        <v>525</v>
      </c>
      <c r="AH118" s="79"/>
      <c r="AI118" s="85" t="s">
        <v>510</v>
      </c>
      <c r="AJ118" s="79" t="b">
        <v>0</v>
      </c>
      <c r="AK118" s="79">
        <v>0</v>
      </c>
      <c r="AL118" s="85" t="s">
        <v>497</v>
      </c>
      <c r="AM118" s="79" t="s">
        <v>531</v>
      </c>
      <c r="AN118" s="79" t="b">
        <v>0</v>
      </c>
      <c r="AO118" s="85" t="s">
        <v>497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12</v>
      </c>
      <c r="BK118" s="49">
        <v>100</v>
      </c>
      <c r="BL118"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hyperlinks>
    <hyperlink ref="R3" r:id="rId1" display="https://www.youtube.com/watch?v=RyREb9a10xY"/>
    <hyperlink ref="R34" r:id="rId2" display="https://wunderflug.com/magazine/aiming-high-the-stratolaunch-project/"/>
    <hyperlink ref="R35" r:id="rId3" display="https://wunderflug.com/magazine/aiming-high-the-stratolaunch-project/"/>
    <hyperlink ref="R36" r:id="rId4" display="https://wunderflug.com/magazine/aiming-high-the-stratolaunch-project/"/>
    <hyperlink ref="R43" r:id="rId5" display="https://www.thedrive.com/the-war-zone/27427/stratolaunchs-roc-the-worlds-largest-aircraft-has-flown-for-the-first-time"/>
    <hyperlink ref="R59" r:id="rId6" display="https://www.reuters.com/article/us-space-exploration-stratolaunch-exclus/exclusive-space-firm-founded-by-billionaire-paul-allen-closing-operations-sources-idUSKCN1T12FD"/>
    <hyperlink ref="R63" r:id="rId7" display="https://twitter.com/i/web/status/1118527212284796929"/>
    <hyperlink ref="R99" r:id="rId8" display="https://twitter.com/i/web/status/1160446664802557953"/>
    <hyperlink ref="R104" r:id="rId9" display="https://twitter.com/i/web/status/1160577629122105344"/>
    <hyperlink ref="U37" r:id="rId10" display="https://pbs.twimg.com/media/EBJtQjjXsAI5KmZ.jpg"/>
    <hyperlink ref="U55" r:id="rId11" display="https://pbs.twimg.com/media/EArMwJpVUAIRfoK.jpg"/>
    <hyperlink ref="U60" r:id="rId12" display="https://pbs.twimg.com/media/EBcJKaAWwAIG7QM.jpg"/>
    <hyperlink ref="U65" r:id="rId13" display="https://pbs.twimg.com/ext_tw_video_thumb/1160309075818815488/pu/img/XGI5wxV_YOXZKPoK.jpg"/>
    <hyperlink ref="U66" r:id="rId14" display="https://pbs.twimg.com/ext_tw_video_thumb/1160309075818815488/pu/img/XGI5wxV_YOXZKPoK.jpg"/>
    <hyperlink ref="U67" r:id="rId15" display="https://pbs.twimg.com/ext_tw_video_thumb/1160309075818815488/pu/img/XGI5wxV_YOXZKPoK.jpg"/>
    <hyperlink ref="U68" r:id="rId16" display="https://pbs.twimg.com/ext_tw_video_thumb/1160309075818815488/pu/img/XGI5wxV_YOXZKPoK.jpg"/>
    <hyperlink ref="U71" r:id="rId17" display="https://pbs.twimg.com/ext_tw_video_thumb/1160309075818815488/pu/img/XGI5wxV_YOXZKPoK.jpg"/>
    <hyperlink ref="U72" r:id="rId18" display="https://pbs.twimg.com/ext_tw_video_thumb/1160309075818815488/pu/img/XGI5wxV_YOXZKPoK.jpg"/>
    <hyperlink ref="U73" r:id="rId19" display="https://pbs.twimg.com/ext_tw_video_thumb/1160309075818815488/pu/img/XGI5wxV_YOXZKPoK.jpg"/>
    <hyperlink ref="U74" r:id="rId20" display="https://pbs.twimg.com/ext_tw_video_thumb/1160309075818815488/pu/img/XGI5wxV_YOXZKPoK.jpg"/>
    <hyperlink ref="U75" r:id="rId21" display="https://pbs.twimg.com/ext_tw_video_thumb/1160309075818815488/pu/img/XGI5wxV_YOXZKPoK.jpg"/>
    <hyperlink ref="U76" r:id="rId22" display="https://pbs.twimg.com/ext_tw_video_thumb/1160309075818815488/pu/img/XGI5wxV_YOXZKPoK.jpg"/>
    <hyperlink ref="U77" r:id="rId23" display="https://pbs.twimg.com/ext_tw_video_thumb/1160309075818815488/pu/img/XGI5wxV_YOXZKPoK.jpg"/>
    <hyperlink ref="U78" r:id="rId24" display="https://pbs.twimg.com/ext_tw_video_thumb/1160309075818815488/pu/img/XGI5wxV_YOXZKPoK.jpg"/>
    <hyperlink ref="U79" r:id="rId25" display="https://pbs.twimg.com/ext_tw_video_thumb/1160309075818815488/pu/img/XGI5wxV_YOXZKPoK.jpg"/>
    <hyperlink ref="U80" r:id="rId26" display="https://pbs.twimg.com/ext_tw_video_thumb/1160309075818815488/pu/img/XGI5wxV_YOXZKPoK.jpg"/>
    <hyperlink ref="U81" r:id="rId27" display="https://pbs.twimg.com/ext_tw_video_thumb/1160309075818815488/pu/img/XGI5wxV_YOXZKPoK.jpg"/>
    <hyperlink ref="U82" r:id="rId28" display="https://pbs.twimg.com/ext_tw_video_thumb/1160309075818815488/pu/img/XGI5wxV_YOXZKPoK.jpg"/>
    <hyperlink ref="U83" r:id="rId29" display="https://pbs.twimg.com/ext_tw_video_thumb/1160309075818815488/pu/img/XGI5wxV_YOXZKPoK.jpg"/>
    <hyperlink ref="U84" r:id="rId30" display="https://pbs.twimg.com/ext_tw_video_thumb/1160309075818815488/pu/img/XGI5wxV_YOXZKPoK.jpg"/>
    <hyperlink ref="U85" r:id="rId31" display="https://pbs.twimg.com/ext_tw_video_thumb/1160309075818815488/pu/img/XGI5wxV_YOXZKPoK.jpg"/>
    <hyperlink ref="U86" r:id="rId32" display="https://pbs.twimg.com/ext_tw_video_thumb/1160309075818815488/pu/img/XGI5wxV_YOXZKPoK.jpg"/>
    <hyperlink ref="U87" r:id="rId33" display="https://pbs.twimg.com/ext_tw_video_thumb/1160309075818815488/pu/img/XGI5wxV_YOXZKPoK.jpg"/>
    <hyperlink ref="U88" r:id="rId34" display="https://pbs.twimg.com/ext_tw_video_thumb/1160309075818815488/pu/img/XGI5wxV_YOXZKPoK.jpg"/>
    <hyperlink ref="U89" r:id="rId35" display="https://pbs.twimg.com/ext_tw_video_thumb/1160309075818815488/pu/img/XGI5wxV_YOXZKPoK.jpg"/>
    <hyperlink ref="U90" r:id="rId36" display="https://pbs.twimg.com/ext_tw_video_thumb/1160309075818815488/pu/img/XGI5wxV_YOXZKPoK.jpg"/>
    <hyperlink ref="U91" r:id="rId37" display="https://pbs.twimg.com/ext_tw_video_thumb/1160309075818815488/pu/img/XGI5wxV_YOXZKPoK.jpg"/>
    <hyperlink ref="U94" r:id="rId38" display="https://pbs.twimg.com/ext_tw_video_thumb/1160309075818815488/pu/img/XGI5wxV_YOXZKPoK.jpg"/>
    <hyperlink ref="U95" r:id="rId39" display="https://pbs.twimg.com/ext_tw_video_thumb/1160309075818815488/pu/img/XGI5wxV_YOXZKPoK.jpg"/>
    <hyperlink ref="U96" r:id="rId40" display="https://pbs.twimg.com/ext_tw_video_thumb/1160309075818815488/pu/img/XGI5wxV_YOXZKPoK.jpg"/>
    <hyperlink ref="U97" r:id="rId41" display="https://pbs.twimg.com/ext_tw_video_thumb/1160309075818815488/pu/img/XGI5wxV_YOXZKPoK.jpg"/>
    <hyperlink ref="U98" r:id="rId42" display="https://pbs.twimg.com/ext_tw_video_thumb/1160309075818815488/pu/img/XGI5wxV_YOXZKPoK.jpg"/>
    <hyperlink ref="U99" r:id="rId43" display="https://pbs.twimg.com/ext_tw_video_thumb/1160309075818815488/pu/img/XGI5wxV_YOXZKPoK.jpg"/>
    <hyperlink ref="U100" r:id="rId44" display="https://pbs.twimg.com/ext_tw_video_thumb/1160309075818815488/pu/img/XGI5wxV_YOXZKPoK.jpg"/>
    <hyperlink ref="U101" r:id="rId45" display="https://pbs.twimg.com/ext_tw_video_thumb/1160309075818815488/pu/img/XGI5wxV_YOXZKPoK.jpg"/>
    <hyperlink ref="U102" r:id="rId46" display="https://pbs.twimg.com/ext_tw_video_thumb/1160309075818815488/pu/img/XGI5wxV_YOXZKPoK.jpg"/>
    <hyperlink ref="U103" r:id="rId47" display="https://pbs.twimg.com/ext_tw_video_thumb/1160309075818815488/pu/img/XGI5wxV_YOXZKPoK.jpg"/>
    <hyperlink ref="U105" r:id="rId48" display="https://pbs.twimg.com/ext_tw_video_thumb/1160309075818815488/pu/img/XGI5wxV_YOXZKPoK.jpg"/>
    <hyperlink ref="U106" r:id="rId49" display="https://pbs.twimg.com/ext_tw_video_thumb/1160309075818815488/pu/img/XGI5wxV_YOXZKPoK.jpg"/>
    <hyperlink ref="U107" r:id="rId50" display="https://pbs.twimg.com/ext_tw_video_thumb/1160309075818815488/pu/img/XGI5wxV_YOXZKPoK.jpg"/>
    <hyperlink ref="U108" r:id="rId51" display="https://pbs.twimg.com/ext_tw_video_thumb/1160309075818815488/pu/img/XGI5wxV_YOXZKPoK.jpg"/>
    <hyperlink ref="U109" r:id="rId52" display="https://pbs.twimg.com/ext_tw_video_thumb/1160309075818815488/pu/img/XGI5wxV_YOXZKPoK.jpg"/>
    <hyperlink ref="U110" r:id="rId53" display="https://pbs.twimg.com/ext_tw_video_thumb/1160309075818815488/pu/img/XGI5wxV_YOXZKPoK.jpg"/>
    <hyperlink ref="U111" r:id="rId54" display="https://pbs.twimg.com/ext_tw_video_thumb/1160309075818815488/pu/img/XGI5wxV_YOXZKPoK.jpg"/>
    <hyperlink ref="U112" r:id="rId55" display="https://pbs.twimg.com/ext_tw_video_thumb/1160309075818815488/pu/img/XGI5wxV_YOXZKPoK.jpg"/>
    <hyperlink ref="U113" r:id="rId56" display="https://pbs.twimg.com/ext_tw_video_thumb/1160309075818815488/pu/img/XGI5wxV_YOXZKPoK.jpg"/>
    <hyperlink ref="U114" r:id="rId57" display="https://pbs.twimg.com/ext_tw_video_thumb/1160309075818815488/pu/img/XGI5wxV_YOXZKPoK.jpg"/>
    <hyperlink ref="U116" r:id="rId58" display="https://pbs.twimg.com/ext_tw_video_thumb/1160309075818815488/pu/img/XGI5wxV_YOXZKPoK.jpg"/>
    <hyperlink ref="U117" r:id="rId59" display="https://pbs.twimg.com/ext_tw_video_thumb/1160309075818815488/pu/img/XGI5wxV_YOXZKPoK.jpg"/>
    <hyperlink ref="U118" r:id="rId60" display="https://pbs.twimg.com/ext_tw_video_thumb/1160309075818815488/pu/img/XGI5wxV_YOXZKPoK.jpg"/>
    <hyperlink ref="V3" r:id="rId61" display="http://pbs.twimg.com/profile_images/431465152957792256/SBjvjzl-_normal.jpeg"/>
    <hyperlink ref="V4" r:id="rId62" display="http://pbs.twimg.com/profile_images/1106543611/pat_normal.jpg"/>
    <hyperlink ref="V5" r:id="rId63" display="http://pbs.twimg.com/profile_images/937502332606070784/EJizUOcH_normal.jpg"/>
    <hyperlink ref="V6" r:id="rId64" display="http://pbs.twimg.com/profile_images/937502332606070784/EJizUOcH_normal.jpg"/>
    <hyperlink ref="V7" r:id="rId65" display="http://pbs.twimg.com/profile_images/937502332606070784/EJizUOcH_normal.jpg"/>
    <hyperlink ref="V8" r:id="rId66" display="http://pbs.twimg.com/profile_images/937502332606070784/EJizUOcH_normal.jpg"/>
    <hyperlink ref="V9" r:id="rId67" display="http://pbs.twimg.com/profile_images/937502332606070784/EJizUOcH_normal.jpg"/>
    <hyperlink ref="V10" r:id="rId68" display="http://pbs.twimg.com/profile_images/937502332606070784/EJizUOcH_normal.jpg"/>
    <hyperlink ref="V11" r:id="rId69" display="http://pbs.twimg.com/profile_images/937502332606070784/EJizUOcH_normal.jpg"/>
    <hyperlink ref="V12" r:id="rId70" display="http://pbs.twimg.com/profile_images/937502332606070784/EJizUOcH_normal.jpg"/>
    <hyperlink ref="V13" r:id="rId71" display="http://pbs.twimg.com/profile_images/937502332606070784/EJizUOcH_normal.jpg"/>
    <hyperlink ref="V14" r:id="rId72" display="http://pbs.twimg.com/profile_images/937502332606070784/EJizUOcH_normal.jpg"/>
    <hyperlink ref="V15" r:id="rId73" display="http://pbs.twimg.com/profile_images/937502332606070784/EJizUOcH_normal.jpg"/>
    <hyperlink ref="V16" r:id="rId74" display="http://pbs.twimg.com/profile_images/937502332606070784/EJizUOcH_normal.jpg"/>
    <hyperlink ref="V17" r:id="rId75" display="http://pbs.twimg.com/profile_images/937502332606070784/EJizUOcH_normal.jpg"/>
    <hyperlink ref="V18" r:id="rId76" display="http://pbs.twimg.com/profile_images/937502332606070784/EJizUOcH_normal.jpg"/>
    <hyperlink ref="V19" r:id="rId77" display="http://pbs.twimg.com/profile_images/937502332606070784/EJizUOcH_normal.jpg"/>
    <hyperlink ref="V20" r:id="rId78" display="http://pbs.twimg.com/profile_images/937502332606070784/EJizUOcH_normal.jpg"/>
    <hyperlink ref="V21" r:id="rId79" display="http://pbs.twimg.com/profile_images/937502332606070784/EJizUOcH_normal.jpg"/>
    <hyperlink ref="V22" r:id="rId80" display="http://pbs.twimg.com/profile_images/937502332606070784/EJizUOcH_normal.jpg"/>
    <hyperlink ref="V23" r:id="rId81" display="http://pbs.twimg.com/profile_images/937502332606070784/EJizUOcH_normal.jpg"/>
    <hyperlink ref="V24" r:id="rId82" display="http://pbs.twimg.com/profile_images/937502332606070784/EJizUOcH_normal.jpg"/>
    <hyperlink ref="V25" r:id="rId83" display="http://pbs.twimg.com/profile_images/937502332606070784/EJizUOcH_normal.jpg"/>
    <hyperlink ref="V26" r:id="rId84" display="http://pbs.twimg.com/profile_images/937502332606070784/EJizUOcH_normal.jpg"/>
    <hyperlink ref="V27" r:id="rId85" display="http://pbs.twimg.com/profile_images/937502332606070784/EJizUOcH_normal.jpg"/>
    <hyperlink ref="V28" r:id="rId86" display="http://pbs.twimg.com/profile_images/937502332606070784/EJizUOcH_normal.jpg"/>
    <hyperlink ref="V29" r:id="rId87" display="http://pbs.twimg.com/profile_images/937502332606070784/EJizUOcH_normal.jpg"/>
    <hyperlink ref="V30" r:id="rId88" display="http://pbs.twimg.com/profile_images/937502332606070784/EJizUOcH_normal.jpg"/>
    <hyperlink ref="V31" r:id="rId89" display="http://pbs.twimg.com/profile_images/825173283939168256/pXCNEgWX_normal.jpg"/>
    <hyperlink ref="V32" r:id="rId90" display="http://pbs.twimg.com/profile_images/825173283939168256/pXCNEgWX_normal.jpg"/>
    <hyperlink ref="V33" r:id="rId91" display="http://pbs.twimg.com/profile_images/825173283939168256/pXCNEgWX_normal.jpg"/>
    <hyperlink ref="V34" r:id="rId92" display="http://pbs.twimg.com/profile_images/909817409263034368/bEJQw_u2_normal.jpg"/>
    <hyperlink ref="V35" r:id="rId93" display="http://pbs.twimg.com/profile_images/875665682691764224/ml5CCics_normal.jpg"/>
    <hyperlink ref="V36" r:id="rId94" display="http://pbs.twimg.com/profile_images/918772792866119680/RfN74_OQ_normal.jpg"/>
    <hyperlink ref="V37" r:id="rId95" display="https://pbs.twimg.com/media/EBJtQjjXsAI5KmZ.jpg"/>
    <hyperlink ref="V38" r:id="rId96" display="http://pbs.twimg.com/profile_images/1157715114629500930/JFj1mjCo_normal.jpg"/>
    <hyperlink ref="V39" r:id="rId97" display="http://pbs.twimg.com/profile_images/1158362330637459463/QNFupelZ_normal.jpg"/>
    <hyperlink ref="V40" r:id="rId98" display="http://pbs.twimg.com/profile_images/1057676973722427392/-8iB1iPz_normal.jpg"/>
    <hyperlink ref="V41" r:id="rId99" display="http://pbs.twimg.com/profile_images/1057676973722427392/-8iB1iPz_normal.jpg"/>
    <hyperlink ref="V42" r:id="rId100" display="http://pbs.twimg.com/profile_images/1057676973722427392/-8iB1iPz_normal.jpg"/>
    <hyperlink ref="V43" r:id="rId101" display="http://pbs.twimg.com/profile_images/902299852683571201/qCujFKsX_normal.jpg"/>
    <hyperlink ref="V44" r:id="rId102" display="http://pbs.twimg.com/profile_images/1680065947/IMG-20111019-00024.jpg_normal.rem"/>
    <hyperlink ref="V45" r:id="rId103" display="http://pbs.twimg.com/profile_images/1283930478/topsy-52_normal.jpg"/>
    <hyperlink ref="V46" r:id="rId104" display="http://pbs.twimg.com/profile_images/1283930478/topsy-52_normal.jpg"/>
    <hyperlink ref="V47" r:id="rId105" display="http://pbs.twimg.com/profile_images/1076830795870990336/6sAOqZY2_normal.jpg"/>
    <hyperlink ref="V48" r:id="rId106" display="http://pbs.twimg.com/profile_images/1283930478/topsy-52_normal.jpg"/>
    <hyperlink ref="V49" r:id="rId107" display="http://pbs.twimg.com/profile_images/1283930478/topsy-52_normal.jpg"/>
    <hyperlink ref="V50" r:id="rId108" display="http://pbs.twimg.com/profile_images/1076830795870990336/6sAOqZY2_normal.jpg"/>
    <hyperlink ref="V51" r:id="rId109" display="http://pbs.twimg.com/profile_images/1283930478/topsy-52_normal.jpg"/>
    <hyperlink ref="V52" r:id="rId110" display="http://pbs.twimg.com/profile_images/1283930478/topsy-52_normal.jpg"/>
    <hyperlink ref="V53" r:id="rId111" display="http://pbs.twimg.com/profile_images/1076830795870990336/6sAOqZY2_normal.jpg"/>
    <hyperlink ref="V54" r:id="rId112" display="http://pbs.twimg.com/profile_images/1002569324035559424/RqBeKoKl_normal.jpg"/>
    <hyperlink ref="V55" r:id="rId113" display="https://pbs.twimg.com/media/EArMwJpVUAIRfoK.jpg"/>
    <hyperlink ref="V56" r:id="rId114" display="http://pbs.twimg.com/profile_images/1119273892156252161/1nJoJsJt_normal.png"/>
    <hyperlink ref="V57" r:id="rId115" display="http://pbs.twimg.com/profile_images/961268538823532545/YE4uqTHn_normal.jpg"/>
    <hyperlink ref="V58" r:id="rId116" display="http://pbs.twimg.com/profile_images/839697930156036097/rb8K8zj3_normal.jpg"/>
    <hyperlink ref="V59" r:id="rId117" display="http://pbs.twimg.com/profile_images/469002662252277760/PHqDgBYy_normal.jpeg"/>
    <hyperlink ref="V60" r:id="rId118" display="https://pbs.twimg.com/media/EBcJKaAWwAIG7QM.jpg"/>
    <hyperlink ref="V61" r:id="rId119" display="http://pbs.twimg.com/profile_images/1159835924227772424/vvHCUeo4_normal.jpg"/>
    <hyperlink ref="V62" r:id="rId120" display="http://pbs.twimg.com/profile_images/1159835924227772424/vvHCUeo4_normal.jpg"/>
    <hyperlink ref="V63" r:id="rId121" display="http://pbs.twimg.com/profile_images/518163803846868992/zXg15IYv_normal.jpeg"/>
    <hyperlink ref="V64" r:id="rId122" display="http://pbs.twimg.com/profile_images/1150460151297708032/5Q8pG1uD_normal.jpg"/>
    <hyperlink ref="V65" r:id="rId123" display="https://pbs.twimg.com/ext_tw_video_thumb/1160309075818815488/pu/img/XGI5wxV_YOXZKPoK.jpg"/>
    <hyperlink ref="V66" r:id="rId124" display="https://pbs.twimg.com/ext_tw_video_thumb/1160309075818815488/pu/img/XGI5wxV_YOXZKPoK.jpg"/>
    <hyperlink ref="V67" r:id="rId125" display="https://pbs.twimg.com/ext_tw_video_thumb/1160309075818815488/pu/img/XGI5wxV_YOXZKPoK.jpg"/>
    <hyperlink ref="V68" r:id="rId126" display="https://pbs.twimg.com/ext_tw_video_thumb/1160309075818815488/pu/img/XGI5wxV_YOXZKPoK.jpg"/>
    <hyperlink ref="V69" r:id="rId127" display="http://pbs.twimg.com/profile_images/2628580386/364caeae601eafd6b97cd16d534ad510_normal.png"/>
    <hyperlink ref="V70" r:id="rId128" display="http://pbs.twimg.com/profile_images/2628580386/364caeae601eafd6b97cd16d534ad510_normal.png"/>
    <hyperlink ref="V71" r:id="rId129" display="https://pbs.twimg.com/ext_tw_video_thumb/1160309075818815488/pu/img/XGI5wxV_YOXZKPoK.jpg"/>
    <hyperlink ref="V72" r:id="rId130" display="https://pbs.twimg.com/ext_tw_video_thumb/1160309075818815488/pu/img/XGI5wxV_YOXZKPoK.jpg"/>
    <hyperlink ref="V73" r:id="rId131" display="https://pbs.twimg.com/ext_tw_video_thumb/1160309075818815488/pu/img/XGI5wxV_YOXZKPoK.jpg"/>
    <hyperlink ref="V74" r:id="rId132" display="https://pbs.twimg.com/ext_tw_video_thumb/1160309075818815488/pu/img/XGI5wxV_YOXZKPoK.jpg"/>
    <hyperlink ref="V75" r:id="rId133" display="https://pbs.twimg.com/ext_tw_video_thumb/1160309075818815488/pu/img/XGI5wxV_YOXZKPoK.jpg"/>
    <hyperlink ref="V76" r:id="rId134" display="https://pbs.twimg.com/ext_tw_video_thumb/1160309075818815488/pu/img/XGI5wxV_YOXZKPoK.jpg"/>
    <hyperlink ref="V77" r:id="rId135" display="https://pbs.twimg.com/ext_tw_video_thumb/1160309075818815488/pu/img/XGI5wxV_YOXZKPoK.jpg"/>
    <hyperlink ref="V78" r:id="rId136" display="https://pbs.twimg.com/ext_tw_video_thumb/1160309075818815488/pu/img/XGI5wxV_YOXZKPoK.jpg"/>
    <hyperlink ref="V79" r:id="rId137" display="https://pbs.twimg.com/ext_tw_video_thumb/1160309075818815488/pu/img/XGI5wxV_YOXZKPoK.jpg"/>
    <hyperlink ref="V80" r:id="rId138" display="https://pbs.twimg.com/ext_tw_video_thumb/1160309075818815488/pu/img/XGI5wxV_YOXZKPoK.jpg"/>
    <hyperlink ref="V81" r:id="rId139" display="https://pbs.twimg.com/ext_tw_video_thumb/1160309075818815488/pu/img/XGI5wxV_YOXZKPoK.jpg"/>
    <hyperlink ref="V82" r:id="rId140" display="https://pbs.twimg.com/ext_tw_video_thumb/1160309075818815488/pu/img/XGI5wxV_YOXZKPoK.jpg"/>
    <hyperlink ref="V83" r:id="rId141" display="https://pbs.twimg.com/ext_tw_video_thumb/1160309075818815488/pu/img/XGI5wxV_YOXZKPoK.jpg"/>
    <hyperlink ref="V84" r:id="rId142" display="https://pbs.twimg.com/ext_tw_video_thumb/1160309075818815488/pu/img/XGI5wxV_YOXZKPoK.jpg"/>
    <hyperlink ref="V85" r:id="rId143" display="https://pbs.twimg.com/ext_tw_video_thumb/1160309075818815488/pu/img/XGI5wxV_YOXZKPoK.jpg"/>
    <hyperlink ref="V86" r:id="rId144" display="https://pbs.twimg.com/ext_tw_video_thumb/1160309075818815488/pu/img/XGI5wxV_YOXZKPoK.jpg"/>
    <hyperlink ref="V87" r:id="rId145" display="https://pbs.twimg.com/ext_tw_video_thumb/1160309075818815488/pu/img/XGI5wxV_YOXZKPoK.jpg"/>
    <hyperlink ref="V88" r:id="rId146" display="https://pbs.twimg.com/ext_tw_video_thumb/1160309075818815488/pu/img/XGI5wxV_YOXZKPoK.jpg"/>
    <hyperlink ref="V89" r:id="rId147" display="https://pbs.twimg.com/ext_tw_video_thumb/1160309075818815488/pu/img/XGI5wxV_YOXZKPoK.jpg"/>
    <hyperlink ref="V90" r:id="rId148" display="https://pbs.twimg.com/ext_tw_video_thumb/1160309075818815488/pu/img/XGI5wxV_YOXZKPoK.jpg"/>
    <hyperlink ref="V91" r:id="rId149" display="https://pbs.twimg.com/ext_tw_video_thumb/1160309075818815488/pu/img/XGI5wxV_YOXZKPoK.jpg"/>
    <hyperlink ref="V92" r:id="rId150" display="http://pbs.twimg.com/profile_images/1155546260025167872/ENBZuN8j_normal.jpg"/>
    <hyperlink ref="V93" r:id="rId151" display="http://pbs.twimg.com/profile_images/1155546260025167872/ENBZuN8j_normal.jpg"/>
    <hyperlink ref="V94" r:id="rId152" display="https://pbs.twimg.com/ext_tw_video_thumb/1160309075818815488/pu/img/XGI5wxV_YOXZKPoK.jpg"/>
    <hyperlink ref="V95" r:id="rId153" display="https://pbs.twimg.com/ext_tw_video_thumb/1160309075818815488/pu/img/XGI5wxV_YOXZKPoK.jpg"/>
    <hyperlink ref="V96" r:id="rId154" display="https://pbs.twimg.com/ext_tw_video_thumb/1160309075818815488/pu/img/XGI5wxV_YOXZKPoK.jpg"/>
    <hyperlink ref="V97" r:id="rId155" display="https://pbs.twimg.com/ext_tw_video_thumb/1160309075818815488/pu/img/XGI5wxV_YOXZKPoK.jpg"/>
    <hyperlink ref="V98" r:id="rId156" display="https://pbs.twimg.com/ext_tw_video_thumb/1160309075818815488/pu/img/XGI5wxV_YOXZKPoK.jpg"/>
    <hyperlink ref="V99" r:id="rId157" display="https://pbs.twimg.com/ext_tw_video_thumb/1160309075818815488/pu/img/XGI5wxV_YOXZKPoK.jpg"/>
    <hyperlink ref="V100" r:id="rId158" display="https://pbs.twimg.com/ext_tw_video_thumb/1160309075818815488/pu/img/XGI5wxV_YOXZKPoK.jpg"/>
    <hyperlink ref="V101" r:id="rId159" display="https://pbs.twimg.com/ext_tw_video_thumb/1160309075818815488/pu/img/XGI5wxV_YOXZKPoK.jpg"/>
    <hyperlink ref="V102" r:id="rId160" display="https://pbs.twimg.com/ext_tw_video_thumb/1160309075818815488/pu/img/XGI5wxV_YOXZKPoK.jpg"/>
    <hyperlink ref="V103" r:id="rId161" display="https://pbs.twimg.com/ext_tw_video_thumb/1160309075818815488/pu/img/XGI5wxV_YOXZKPoK.jpg"/>
    <hyperlink ref="V104" r:id="rId162" display="http://pbs.twimg.com/profile_images/528361854846779392/4ohHzXer_normal.jpeg"/>
    <hyperlink ref="V105" r:id="rId163" display="https://pbs.twimg.com/ext_tw_video_thumb/1160309075818815488/pu/img/XGI5wxV_YOXZKPoK.jpg"/>
    <hyperlink ref="V106" r:id="rId164" display="https://pbs.twimg.com/ext_tw_video_thumb/1160309075818815488/pu/img/XGI5wxV_YOXZKPoK.jpg"/>
    <hyperlink ref="V107" r:id="rId165" display="https://pbs.twimg.com/ext_tw_video_thumb/1160309075818815488/pu/img/XGI5wxV_YOXZKPoK.jpg"/>
    <hyperlink ref="V108" r:id="rId166" display="https://pbs.twimg.com/ext_tw_video_thumb/1160309075818815488/pu/img/XGI5wxV_YOXZKPoK.jpg"/>
    <hyperlink ref="V109" r:id="rId167" display="https://pbs.twimg.com/ext_tw_video_thumb/1160309075818815488/pu/img/XGI5wxV_YOXZKPoK.jpg"/>
    <hyperlink ref="V110" r:id="rId168" display="https://pbs.twimg.com/ext_tw_video_thumb/1160309075818815488/pu/img/XGI5wxV_YOXZKPoK.jpg"/>
    <hyperlink ref="V111" r:id="rId169" display="https://pbs.twimg.com/ext_tw_video_thumb/1160309075818815488/pu/img/XGI5wxV_YOXZKPoK.jpg"/>
    <hyperlink ref="V112" r:id="rId170" display="https://pbs.twimg.com/ext_tw_video_thumb/1160309075818815488/pu/img/XGI5wxV_YOXZKPoK.jpg"/>
    <hyperlink ref="V113" r:id="rId171" display="https://pbs.twimg.com/ext_tw_video_thumb/1160309075818815488/pu/img/XGI5wxV_YOXZKPoK.jpg"/>
    <hyperlink ref="V114" r:id="rId172" display="https://pbs.twimg.com/ext_tw_video_thumb/1160309075818815488/pu/img/XGI5wxV_YOXZKPoK.jpg"/>
    <hyperlink ref="V115" r:id="rId173" display="http://pbs.twimg.com/profile_images/801980349626449921/dctHxhsP_normal.jpg"/>
    <hyperlink ref="V116" r:id="rId174" display="https://pbs.twimg.com/ext_tw_video_thumb/1160309075818815488/pu/img/XGI5wxV_YOXZKPoK.jpg"/>
    <hyperlink ref="V117" r:id="rId175" display="https://pbs.twimg.com/ext_tw_video_thumb/1160309075818815488/pu/img/XGI5wxV_YOXZKPoK.jpg"/>
    <hyperlink ref="V118" r:id="rId176" display="https://pbs.twimg.com/ext_tw_video_thumb/1160309075818815488/pu/img/XGI5wxV_YOXZKPoK.jpg"/>
    <hyperlink ref="X3" r:id="rId177" display="https://twitter.com/#!/cenk2552/status/1156677967155777538"/>
    <hyperlink ref="X4" r:id="rId178" display="https://twitter.com/#!/patbahn/status/1157349563994390528"/>
    <hyperlink ref="X5" r:id="rId179" display="https://twitter.com/#!/ivotekindness/status/1157496989195616256"/>
    <hyperlink ref="X6" r:id="rId180" display="https://twitter.com/#!/ivotekindness/status/1157500689196756998"/>
    <hyperlink ref="X7" r:id="rId181" display="https://twitter.com/#!/ivotekindness/status/1157512567314665473"/>
    <hyperlink ref="X8" r:id="rId182" display="https://twitter.com/#!/ivotekindness/status/1157730211238223879"/>
    <hyperlink ref="X9" r:id="rId183" display="https://twitter.com/#!/ivotekindness/status/1157730286643372032"/>
    <hyperlink ref="X10" r:id="rId184" display="https://twitter.com/#!/ivotekindness/status/1157496989195616256"/>
    <hyperlink ref="X11" r:id="rId185" display="https://twitter.com/#!/ivotekindness/status/1157500689196756998"/>
    <hyperlink ref="X12" r:id="rId186" display="https://twitter.com/#!/ivotekindness/status/1157512567314665473"/>
    <hyperlink ref="X13" r:id="rId187" display="https://twitter.com/#!/ivotekindness/status/1157730211238223879"/>
    <hyperlink ref="X14" r:id="rId188" display="https://twitter.com/#!/ivotekindness/status/1157730286643372032"/>
    <hyperlink ref="X15" r:id="rId189" display="https://twitter.com/#!/ivotekindness/status/1157496989195616256"/>
    <hyperlink ref="X16" r:id="rId190" display="https://twitter.com/#!/ivotekindness/status/1157500689196756998"/>
    <hyperlink ref="X17" r:id="rId191" display="https://twitter.com/#!/ivotekindness/status/1157512567314665473"/>
    <hyperlink ref="X18" r:id="rId192" display="https://twitter.com/#!/ivotekindness/status/1157730211238223879"/>
    <hyperlink ref="X19" r:id="rId193" display="https://twitter.com/#!/ivotekindness/status/1157730286643372032"/>
    <hyperlink ref="X20" r:id="rId194" display="https://twitter.com/#!/ivotekindness/status/1157496989195616256"/>
    <hyperlink ref="X21" r:id="rId195" display="https://twitter.com/#!/ivotekindness/status/1157500689196756998"/>
    <hyperlink ref="X22" r:id="rId196" display="https://twitter.com/#!/ivotekindness/status/1157512567314665473"/>
    <hyperlink ref="X23" r:id="rId197" display="https://twitter.com/#!/ivotekindness/status/1157730211238223879"/>
    <hyperlink ref="X24" r:id="rId198" display="https://twitter.com/#!/ivotekindness/status/1157730224253132801"/>
    <hyperlink ref="X25" r:id="rId199" display="https://twitter.com/#!/ivotekindness/status/1157730286643372032"/>
    <hyperlink ref="X26" r:id="rId200" display="https://twitter.com/#!/ivotekindness/status/1157496989195616256"/>
    <hyperlink ref="X27" r:id="rId201" display="https://twitter.com/#!/ivotekindness/status/1157500689196756998"/>
    <hyperlink ref="X28" r:id="rId202" display="https://twitter.com/#!/ivotekindness/status/1157512567314665473"/>
    <hyperlink ref="X29" r:id="rId203" display="https://twitter.com/#!/ivotekindness/status/1157730211238223879"/>
    <hyperlink ref="X30" r:id="rId204" display="https://twitter.com/#!/ivotekindness/status/1157730286643372032"/>
    <hyperlink ref="X31" r:id="rId205" display="https://twitter.com/#!/ad_gerhard/status/1157873457268482048"/>
    <hyperlink ref="X32" r:id="rId206" display="https://twitter.com/#!/ad_gerhard/status/1157873457268482048"/>
    <hyperlink ref="X33" r:id="rId207" display="https://twitter.com/#!/ad_gerhard/status/1157873457268482048"/>
    <hyperlink ref="X34" r:id="rId208" display="https://twitter.com/#!/wunderflugcom/status/1157897452432875521"/>
    <hyperlink ref="X35" r:id="rId209" display="https://twitter.com/#!/planespotiscool/status/1157898126365220865"/>
    <hyperlink ref="X36" r:id="rId210" display="https://twitter.com/#!/dds0201/status/1157909472045649920"/>
    <hyperlink ref="X37" r:id="rId211" display="https://twitter.com/#!/supra_fox/status/1158108193274380288"/>
    <hyperlink ref="X38" r:id="rId212" display="https://twitter.com/#!/aidualac/status/1158472719903678464"/>
    <hyperlink ref="X39" r:id="rId213" display="https://twitter.com/#!/queijolimiano/status/1158474683450347521"/>
    <hyperlink ref="X40" r:id="rId214" display="https://twitter.com/#!/jhal9000/status/1158506271902851072"/>
    <hyperlink ref="X41" r:id="rId215" display="https://twitter.com/#!/jhal9000/status/1158506271902851072"/>
    <hyperlink ref="X42" r:id="rId216" display="https://twitter.com/#!/jhal9000/status/1158506271902851072"/>
    <hyperlink ref="X43" r:id="rId217" display="https://twitter.com/#!/radisson52/status/1158555836400250880"/>
    <hyperlink ref="X44" r:id="rId218" display="https://twitter.com/#!/bradyzoo/status/1158899386899939329"/>
    <hyperlink ref="X45" r:id="rId219" display="https://twitter.com/#!/djsnm/status/1158913599584104448"/>
    <hyperlink ref="X46" r:id="rId220" display="https://twitter.com/#!/djsnm/status/1158916686432489472"/>
    <hyperlink ref="X47" r:id="rId221" display="https://twitter.com/#!/remrocketeer/status/1158919522197356545"/>
    <hyperlink ref="X48" r:id="rId222" display="https://twitter.com/#!/djsnm/status/1158913599584104448"/>
    <hyperlink ref="X49" r:id="rId223" display="https://twitter.com/#!/djsnm/status/1158916686432489472"/>
    <hyperlink ref="X50" r:id="rId224" display="https://twitter.com/#!/remrocketeer/status/1158919522197356545"/>
    <hyperlink ref="X51" r:id="rId225" display="https://twitter.com/#!/djsnm/status/1158913599584104448"/>
    <hyperlink ref="X52" r:id="rId226" display="https://twitter.com/#!/djsnm/status/1158916686432489472"/>
    <hyperlink ref="X53" r:id="rId227" display="https://twitter.com/#!/remrocketeer/status/1158919522197356545"/>
    <hyperlink ref="X54" r:id="rId228" display="https://twitter.com/#!/mshnlp/status/1159086035164438528"/>
    <hyperlink ref="X55" r:id="rId229" display="https://twitter.com/#!/garethswan/status/1155961407961063427"/>
    <hyperlink ref="X56" r:id="rId230" display="https://twitter.com/#!/planetags/status/1159106573672898560"/>
    <hyperlink ref="X57" r:id="rId231" display="https://twitter.com/#!/abcsohio/status/1159217950999662592"/>
    <hyperlink ref="X58" r:id="rId232" display="https://twitter.com/#!/spotgabbiani/status/1159249924728528897"/>
    <hyperlink ref="X59" r:id="rId233" display="https://twitter.com/#!/premkudva/status/1159339763037380608"/>
    <hyperlink ref="X60" r:id="rId234" display="https://twitter.com/#!/life4winnlose/status/1159405506512982016"/>
    <hyperlink ref="X61" r:id="rId235" display="https://twitter.com/#!/jeffoppw/status/1159883001179856896"/>
    <hyperlink ref="X62" r:id="rId236" display="https://twitter.com/#!/jeffoppw/status/1159883001179856896"/>
    <hyperlink ref="X63" r:id="rId237" display="https://twitter.com/#!/voahausa/status/1118527212284796929"/>
    <hyperlink ref="X64" r:id="rId238" display="https://twitter.com/#!/yahayadogondaj/status/1160309059435814913"/>
    <hyperlink ref="X65" r:id="rId239" display="https://twitter.com/#!/chiefofwolves/status/1160310586091147264"/>
    <hyperlink ref="X66" r:id="rId240" display="https://twitter.com/#!/chiefofwolves/status/1160310586091147264"/>
    <hyperlink ref="X67" r:id="rId241" display="https://twitter.com/#!/anatolleo1/status/1160311098756816896"/>
    <hyperlink ref="X68" r:id="rId242" display="https://twitter.com/#!/anatolleo1/status/1160311098756816896"/>
    <hyperlink ref="X69" r:id="rId243" display="https://twitter.com/#!/biomedicaldude/status/1160311252280729601"/>
    <hyperlink ref="X70" r:id="rId244" display="https://twitter.com/#!/biomedicaldude/status/1160311252280729601"/>
    <hyperlink ref="X71" r:id="rId245" display="https://twitter.com/#!/hakanuzuner/status/1160312042278084610"/>
    <hyperlink ref="X72" r:id="rId246" display="https://twitter.com/#!/hakanuzuner/status/1160312042278084610"/>
    <hyperlink ref="X73" r:id="rId247" display="https://twitter.com/#!/newsneus/status/1160312583855005696"/>
    <hyperlink ref="X74" r:id="rId248" display="https://twitter.com/#!/newsneus/status/1160312583855005696"/>
    <hyperlink ref="X75" r:id="rId249" display="https://twitter.com/#!/engrsawand/status/1160313782972952577"/>
    <hyperlink ref="X76" r:id="rId250" display="https://twitter.com/#!/engrsawand/status/1160313782972952577"/>
    <hyperlink ref="X77" r:id="rId251" display="https://twitter.com/#!/tozesilva/status/1160316388952727554"/>
    <hyperlink ref="X78" r:id="rId252" display="https://twitter.com/#!/tozesilva/status/1160316388952727554"/>
    <hyperlink ref="X79" r:id="rId253" display="https://twitter.com/#!/margare98757282/status/1160318923583184896"/>
    <hyperlink ref="X80" r:id="rId254" display="https://twitter.com/#!/margare98757282/status/1160318923583184896"/>
    <hyperlink ref="X81" r:id="rId255" display="https://twitter.com/#!/negro475/status/1160319224813895681"/>
    <hyperlink ref="X82" r:id="rId256" display="https://twitter.com/#!/lukevogel26/status/1160329659097198597"/>
    <hyperlink ref="X83" r:id="rId257" display="https://twitter.com/#!/lukevogel26/status/1160329659097198597"/>
    <hyperlink ref="X84" r:id="rId258" display="https://twitter.com/#!/dralwingeorge/status/1160333953112428544"/>
    <hyperlink ref="X85" r:id="rId259" display="https://twitter.com/#!/dralwingeorge/status/1160333953112428544"/>
    <hyperlink ref="X86" r:id="rId260" display="https://twitter.com/#!/serg_141/status/1160337233116721152"/>
    <hyperlink ref="X87" r:id="rId261" display="https://twitter.com/#!/serg_141/status/1160337233116721152"/>
    <hyperlink ref="X88" r:id="rId262" display="https://twitter.com/#!/worldnewsrelay/status/1160359001856466945"/>
    <hyperlink ref="X89" r:id="rId263" display="https://twitter.com/#!/worldnewsrelay/status/1160359001856466945"/>
    <hyperlink ref="X90" r:id="rId264" display="https://twitter.com/#!/mirovira75/status/1160378762250334208"/>
    <hyperlink ref="X91" r:id="rId265" display="https://twitter.com/#!/mirovira75/status/1160378762250334208"/>
    <hyperlink ref="X92" r:id="rId266" display="https://twitter.com/#!/nyemplungdikali/status/1160386910604279808"/>
    <hyperlink ref="X93" r:id="rId267" display="https://twitter.com/#!/nyemplungdikali/status/1160386910604279808"/>
    <hyperlink ref="X94" r:id="rId268" display="https://twitter.com/#!/mekahajdarevic/status/1160411237248917504"/>
    <hyperlink ref="X95" r:id="rId269" display="https://twitter.com/#!/mekahajdarevic/status/1160411237248917504"/>
    <hyperlink ref="X96" r:id="rId270" display="https://twitter.com/#!/wyhtang/status/1160445512111337472"/>
    <hyperlink ref="X97" r:id="rId271" display="https://twitter.com/#!/wyhtang/status/1160445512111337472"/>
    <hyperlink ref="X98" r:id="rId272" display="https://twitter.com/#!/publicaccesspod/status/1160446488029343748"/>
    <hyperlink ref="X99" r:id="rId273" display="https://twitter.com/#!/ldziewiecki/status/1160446664802557953"/>
    <hyperlink ref="X100" r:id="rId274" display="https://twitter.com/#!/solfluori/status/1160513409475055616"/>
    <hyperlink ref="X101" r:id="rId275" display="https://twitter.com/#!/solfluori/status/1160513409475055616"/>
    <hyperlink ref="X102" r:id="rId276" display="https://twitter.com/#!/mikeargi/status/1160553413014425600"/>
    <hyperlink ref="X103" r:id="rId277" display="https://twitter.com/#!/mikeargi/status/1160553413014425600"/>
    <hyperlink ref="X104" r:id="rId278" display="https://twitter.com/#!/anamjemwak/status/1160577629122105344"/>
    <hyperlink ref="X105" r:id="rId279" display="https://twitter.com/#!/andy95886838/status/1160606229074534403"/>
    <hyperlink ref="X106" r:id="rId280" display="https://twitter.com/#!/andy95886838/status/1160606229074534403"/>
    <hyperlink ref="X107" r:id="rId281" display="https://twitter.com/#!/prashan05624710/status/1160610611627040769"/>
    <hyperlink ref="X108" r:id="rId282" display="https://twitter.com/#!/prashan05624710/status/1160610611627040769"/>
    <hyperlink ref="X109" r:id="rId283" display="https://twitter.com/#!/karneison1/status/1160643136332402688"/>
    <hyperlink ref="X110" r:id="rId284" display="https://twitter.com/#!/karneison1/status/1160643136332402688"/>
    <hyperlink ref="X111" r:id="rId285" display="https://twitter.com/#!/pubaldi24/status/1160711125534695424"/>
    <hyperlink ref="X112" r:id="rId286" display="https://twitter.com/#!/pubaldi24/status/1160711125534695424"/>
    <hyperlink ref="X113" r:id="rId287" display="https://twitter.com/#!/dariosailor86/status/1160904928241639426"/>
    <hyperlink ref="X114" r:id="rId288" display="https://twitter.com/#!/dariosailor86/status/1160904928241639426"/>
    <hyperlink ref="X115" r:id="rId289" display="https://twitter.com/#!/zauvtest/status/1161010098346573830"/>
    <hyperlink ref="X116" r:id="rId290" display="https://twitter.com/#!/intengineering/status/1160310033214783488"/>
    <hyperlink ref="X117" r:id="rId291" display="https://twitter.com/#!/wboricua98/status/1161016246671937536"/>
    <hyperlink ref="X118" r:id="rId292" display="https://twitter.com/#!/wboricua98/status/1161016246671937536"/>
    <hyperlink ref="AZ45" r:id="rId293" display="https://api.twitter.com/1.1/geo/id/ab2f2fac83aa388d.json"/>
    <hyperlink ref="AZ46" r:id="rId294" display="https://api.twitter.com/1.1/geo/id/ab2f2fac83aa388d.json"/>
    <hyperlink ref="AZ48" r:id="rId295" display="https://api.twitter.com/1.1/geo/id/ab2f2fac83aa388d.json"/>
    <hyperlink ref="AZ49" r:id="rId296" display="https://api.twitter.com/1.1/geo/id/ab2f2fac83aa388d.json"/>
    <hyperlink ref="AZ51" r:id="rId297" display="https://api.twitter.com/1.1/geo/id/ab2f2fac83aa388d.json"/>
    <hyperlink ref="AZ52" r:id="rId298" display="https://api.twitter.com/1.1/geo/id/ab2f2fac83aa388d.json"/>
    <hyperlink ref="AZ55" r:id="rId299" display="https://api.twitter.com/1.1/geo/id/01931c017c8730a9.json"/>
  </hyperlinks>
  <printOptions/>
  <pageMargins left="0.7" right="0.7" top="0.75" bottom="0.75" header="0.3" footer="0.3"/>
  <pageSetup horizontalDpi="600" verticalDpi="600" orientation="portrait" r:id="rId303"/>
  <legacyDrawing r:id="rId301"/>
  <tableParts>
    <tablePart r:id="rId3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1506</v>
      </c>
      <c r="B1" s="13" t="s">
        <v>1507</v>
      </c>
      <c r="C1" s="13" t="s">
        <v>1500</v>
      </c>
      <c r="D1" s="13" t="s">
        <v>1501</v>
      </c>
      <c r="E1" s="13" t="s">
        <v>1508</v>
      </c>
      <c r="F1" s="13" t="s">
        <v>144</v>
      </c>
      <c r="G1" s="13" t="s">
        <v>1509</v>
      </c>
      <c r="H1" s="13" t="s">
        <v>1510</v>
      </c>
      <c r="I1" s="13" t="s">
        <v>1511</v>
      </c>
      <c r="J1" s="13" t="s">
        <v>1512</v>
      </c>
      <c r="K1" s="13" t="s">
        <v>1513</v>
      </c>
      <c r="L1" s="13" t="s">
        <v>1514</v>
      </c>
    </row>
    <row r="2" spans="1:12" ht="15">
      <c r="A2" s="84" t="s">
        <v>1204</v>
      </c>
      <c r="B2" s="84" t="s">
        <v>1207</v>
      </c>
      <c r="C2" s="84">
        <v>26</v>
      </c>
      <c r="D2" s="118">
        <v>0.014723652389967395</v>
      </c>
      <c r="E2" s="118">
        <v>1.3424226808222062</v>
      </c>
      <c r="F2" s="84" t="s">
        <v>1502</v>
      </c>
      <c r="G2" s="84" t="b">
        <v>0</v>
      </c>
      <c r="H2" s="84" t="b">
        <v>0</v>
      </c>
      <c r="I2" s="84" t="b">
        <v>0</v>
      </c>
      <c r="J2" s="84" t="b">
        <v>0</v>
      </c>
      <c r="K2" s="84" t="b">
        <v>0</v>
      </c>
      <c r="L2" s="84" t="b">
        <v>0</v>
      </c>
    </row>
    <row r="3" spans="1:12" ht="15">
      <c r="A3" s="84" t="s">
        <v>1207</v>
      </c>
      <c r="B3" s="84" t="s">
        <v>1202</v>
      </c>
      <c r="C3" s="84">
        <v>26</v>
      </c>
      <c r="D3" s="118">
        <v>0.014723652389967395</v>
      </c>
      <c r="E3" s="118">
        <v>1.3266284136389743</v>
      </c>
      <c r="F3" s="84" t="s">
        <v>1502</v>
      </c>
      <c r="G3" s="84" t="b">
        <v>0</v>
      </c>
      <c r="H3" s="84" t="b">
        <v>0</v>
      </c>
      <c r="I3" s="84" t="b">
        <v>0</v>
      </c>
      <c r="J3" s="84" t="b">
        <v>0</v>
      </c>
      <c r="K3" s="84" t="b">
        <v>0</v>
      </c>
      <c r="L3" s="84" t="b">
        <v>0</v>
      </c>
    </row>
    <row r="4" spans="1:12" ht="15">
      <c r="A4" s="84" t="s">
        <v>1202</v>
      </c>
      <c r="B4" s="84" t="s">
        <v>1208</v>
      </c>
      <c r="C4" s="84">
        <v>26</v>
      </c>
      <c r="D4" s="118">
        <v>0.014723652389967395</v>
      </c>
      <c r="E4" s="118">
        <v>1.3266284136389743</v>
      </c>
      <c r="F4" s="84" t="s">
        <v>1502</v>
      </c>
      <c r="G4" s="84" t="b">
        <v>0</v>
      </c>
      <c r="H4" s="84" t="b">
        <v>0</v>
      </c>
      <c r="I4" s="84" t="b">
        <v>0</v>
      </c>
      <c r="J4" s="84" t="b">
        <v>0</v>
      </c>
      <c r="K4" s="84" t="b">
        <v>0</v>
      </c>
      <c r="L4" s="84" t="b">
        <v>0</v>
      </c>
    </row>
    <row r="5" spans="1:12" ht="15">
      <c r="A5" s="84" t="s">
        <v>1208</v>
      </c>
      <c r="B5" s="84" t="s">
        <v>1203</v>
      </c>
      <c r="C5" s="84">
        <v>26</v>
      </c>
      <c r="D5" s="118">
        <v>0.014723652389967395</v>
      </c>
      <c r="E5" s="118">
        <v>1.3266284136389743</v>
      </c>
      <c r="F5" s="84" t="s">
        <v>1502</v>
      </c>
      <c r="G5" s="84" t="b">
        <v>0</v>
      </c>
      <c r="H5" s="84" t="b">
        <v>0</v>
      </c>
      <c r="I5" s="84" t="b">
        <v>0</v>
      </c>
      <c r="J5" s="84" t="b">
        <v>0</v>
      </c>
      <c r="K5" s="84" t="b">
        <v>0</v>
      </c>
      <c r="L5" s="84" t="b">
        <v>0</v>
      </c>
    </row>
    <row r="6" spans="1:12" ht="15">
      <c r="A6" s="84" t="s">
        <v>1203</v>
      </c>
      <c r="B6" s="84" t="s">
        <v>1205</v>
      </c>
      <c r="C6" s="84">
        <v>26</v>
      </c>
      <c r="D6" s="118">
        <v>0.014723652389967395</v>
      </c>
      <c r="E6" s="118">
        <v>1.310237997450805</v>
      </c>
      <c r="F6" s="84" t="s">
        <v>1502</v>
      </c>
      <c r="G6" s="84" t="b">
        <v>0</v>
      </c>
      <c r="H6" s="84" t="b">
        <v>0</v>
      </c>
      <c r="I6" s="84" t="b">
        <v>0</v>
      </c>
      <c r="J6" s="84" t="b">
        <v>0</v>
      </c>
      <c r="K6" s="84" t="b">
        <v>0</v>
      </c>
      <c r="L6" s="84" t="b">
        <v>0</v>
      </c>
    </row>
    <row r="7" spans="1:12" ht="15">
      <c r="A7" s="84" t="s">
        <v>1205</v>
      </c>
      <c r="B7" s="84" t="s">
        <v>272</v>
      </c>
      <c r="C7" s="84">
        <v>26</v>
      </c>
      <c r="D7" s="118">
        <v>0.014723652389967395</v>
      </c>
      <c r="E7" s="118">
        <v>1.0413926851582251</v>
      </c>
      <c r="F7" s="84" t="s">
        <v>1502</v>
      </c>
      <c r="G7" s="84" t="b">
        <v>0</v>
      </c>
      <c r="H7" s="84" t="b">
        <v>0</v>
      </c>
      <c r="I7" s="84" t="b">
        <v>0</v>
      </c>
      <c r="J7" s="84" t="b">
        <v>0</v>
      </c>
      <c r="K7" s="84" t="b">
        <v>0</v>
      </c>
      <c r="L7" s="84" t="b">
        <v>0</v>
      </c>
    </row>
    <row r="8" spans="1:12" ht="15">
      <c r="A8" s="84" t="s">
        <v>265</v>
      </c>
      <c r="B8" s="84" t="s">
        <v>1204</v>
      </c>
      <c r="C8" s="84">
        <v>23</v>
      </c>
      <c r="D8" s="118">
        <v>0.014897318007405206</v>
      </c>
      <c r="E8" s="118">
        <v>1.3573630306151427</v>
      </c>
      <c r="F8" s="84" t="s">
        <v>1502</v>
      </c>
      <c r="G8" s="84" t="b">
        <v>0</v>
      </c>
      <c r="H8" s="84" t="b">
        <v>0</v>
      </c>
      <c r="I8" s="84" t="b">
        <v>0</v>
      </c>
      <c r="J8" s="84" t="b">
        <v>0</v>
      </c>
      <c r="K8" s="84" t="b">
        <v>0</v>
      </c>
      <c r="L8" s="84" t="b">
        <v>0</v>
      </c>
    </row>
    <row r="9" spans="1:12" ht="15">
      <c r="A9" s="84" t="s">
        <v>270</v>
      </c>
      <c r="B9" s="84" t="s">
        <v>269</v>
      </c>
      <c r="C9" s="84">
        <v>5</v>
      </c>
      <c r="D9" s="118">
        <v>0.008305503292620399</v>
      </c>
      <c r="E9" s="118">
        <v>2.074816440645175</v>
      </c>
      <c r="F9" s="84" t="s">
        <v>1502</v>
      </c>
      <c r="G9" s="84" t="b">
        <v>0</v>
      </c>
      <c r="H9" s="84" t="b">
        <v>0</v>
      </c>
      <c r="I9" s="84" t="b">
        <v>0</v>
      </c>
      <c r="J9" s="84" t="b">
        <v>0</v>
      </c>
      <c r="K9" s="84" t="b">
        <v>0</v>
      </c>
      <c r="L9" s="84" t="b">
        <v>0</v>
      </c>
    </row>
    <row r="10" spans="1:12" ht="15">
      <c r="A10" s="84" t="s">
        <v>269</v>
      </c>
      <c r="B10" s="84" t="s">
        <v>268</v>
      </c>
      <c r="C10" s="84">
        <v>5</v>
      </c>
      <c r="D10" s="118">
        <v>0.008305503292620399</v>
      </c>
      <c r="E10" s="118">
        <v>2.074816440645175</v>
      </c>
      <c r="F10" s="84" t="s">
        <v>1502</v>
      </c>
      <c r="G10" s="84" t="b">
        <v>0</v>
      </c>
      <c r="H10" s="84" t="b">
        <v>0</v>
      </c>
      <c r="I10" s="84" t="b">
        <v>0</v>
      </c>
      <c r="J10" s="84" t="b">
        <v>0</v>
      </c>
      <c r="K10" s="84" t="b">
        <v>0</v>
      </c>
      <c r="L10" s="84" t="b">
        <v>0</v>
      </c>
    </row>
    <row r="11" spans="1:12" ht="15">
      <c r="A11" s="84" t="s">
        <v>268</v>
      </c>
      <c r="B11" s="84" t="s">
        <v>272</v>
      </c>
      <c r="C11" s="84">
        <v>5</v>
      </c>
      <c r="D11" s="118">
        <v>0.008305503292620399</v>
      </c>
      <c r="E11" s="118">
        <v>1.0577831013463943</v>
      </c>
      <c r="F11" s="84" t="s">
        <v>1502</v>
      </c>
      <c r="G11" s="84" t="b">
        <v>0</v>
      </c>
      <c r="H11" s="84" t="b">
        <v>0</v>
      </c>
      <c r="I11" s="84" t="b">
        <v>0</v>
      </c>
      <c r="J11" s="84" t="b">
        <v>0</v>
      </c>
      <c r="K11" s="84" t="b">
        <v>0</v>
      </c>
      <c r="L11" s="84" t="b">
        <v>0</v>
      </c>
    </row>
    <row r="12" spans="1:12" ht="15">
      <c r="A12" s="84" t="s">
        <v>1448</v>
      </c>
      <c r="B12" s="84" t="s">
        <v>1449</v>
      </c>
      <c r="C12" s="84">
        <v>4</v>
      </c>
      <c r="D12" s="118">
        <v>0.007237124426194523</v>
      </c>
      <c r="E12" s="118">
        <v>1.99563519459755</v>
      </c>
      <c r="F12" s="84" t="s">
        <v>1502</v>
      </c>
      <c r="G12" s="84" t="b">
        <v>0</v>
      </c>
      <c r="H12" s="84" t="b">
        <v>0</v>
      </c>
      <c r="I12" s="84" t="b">
        <v>0</v>
      </c>
      <c r="J12" s="84" t="b">
        <v>0</v>
      </c>
      <c r="K12" s="84" t="b">
        <v>0</v>
      </c>
      <c r="L12" s="84" t="b">
        <v>0</v>
      </c>
    </row>
    <row r="13" spans="1:12" ht="15">
      <c r="A13" s="84" t="s">
        <v>271</v>
      </c>
      <c r="B13" s="84" t="s">
        <v>270</v>
      </c>
      <c r="C13" s="84">
        <v>4</v>
      </c>
      <c r="D13" s="118">
        <v>0.007237124426194523</v>
      </c>
      <c r="E13" s="118">
        <v>1.8987251815894934</v>
      </c>
      <c r="F13" s="84" t="s">
        <v>1502</v>
      </c>
      <c r="G13" s="84" t="b">
        <v>0</v>
      </c>
      <c r="H13" s="84" t="b">
        <v>0</v>
      </c>
      <c r="I13" s="84" t="b">
        <v>0</v>
      </c>
      <c r="J13" s="84" t="b">
        <v>0</v>
      </c>
      <c r="K13" s="84" t="b">
        <v>0</v>
      </c>
      <c r="L13" s="84" t="b">
        <v>0</v>
      </c>
    </row>
    <row r="14" spans="1:12" ht="15">
      <c r="A14" s="84" t="s">
        <v>272</v>
      </c>
      <c r="B14" s="84" t="s">
        <v>1454</v>
      </c>
      <c r="C14" s="84">
        <v>3</v>
      </c>
      <c r="D14" s="118">
        <v>0.006000956790326168</v>
      </c>
      <c r="E14" s="118">
        <v>1.3935752032695876</v>
      </c>
      <c r="F14" s="84" t="s">
        <v>1502</v>
      </c>
      <c r="G14" s="84" t="b">
        <v>0</v>
      </c>
      <c r="H14" s="84" t="b">
        <v>0</v>
      </c>
      <c r="I14" s="84" t="b">
        <v>0</v>
      </c>
      <c r="J14" s="84" t="b">
        <v>0</v>
      </c>
      <c r="K14" s="84" t="b">
        <v>0</v>
      </c>
      <c r="L14" s="84" t="b">
        <v>0</v>
      </c>
    </row>
    <row r="15" spans="1:12" ht="15">
      <c r="A15" s="84" t="s">
        <v>1454</v>
      </c>
      <c r="B15" s="84" t="s">
        <v>1455</v>
      </c>
      <c r="C15" s="84">
        <v>3</v>
      </c>
      <c r="D15" s="118">
        <v>0.006000956790326168</v>
      </c>
      <c r="E15" s="118">
        <v>2.296665190261531</v>
      </c>
      <c r="F15" s="84" t="s">
        <v>1502</v>
      </c>
      <c r="G15" s="84" t="b">
        <v>0</v>
      </c>
      <c r="H15" s="84" t="b">
        <v>0</v>
      </c>
      <c r="I15" s="84" t="b">
        <v>0</v>
      </c>
      <c r="J15" s="84" t="b">
        <v>0</v>
      </c>
      <c r="K15" s="84" t="b">
        <v>0</v>
      </c>
      <c r="L15" s="84" t="b">
        <v>0</v>
      </c>
    </row>
    <row r="16" spans="1:12" ht="15">
      <c r="A16" s="84" t="s">
        <v>1455</v>
      </c>
      <c r="B16" s="84" t="s">
        <v>1456</v>
      </c>
      <c r="C16" s="84">
        <v>3</v>
      </c>
      <c r="D16" s="118">
        <v>0.006000956790326168</v>
      </c>
      <c r="E16" s="118">
        <v>2.296665190261531</v>
      </c>
      <c r="F16" s="84" t="s">
        <v>1502</v>
      </c>
      <c r="G16" s="84" t="b">
        <v>0</v>
      </c>
      <c r="H16" s="84" t="b">
        <v>0</v>
      </c>
      <c r="I16" s="84" t="b">
        <v>0</v>
      </c>
      <c r="J16" s="84" t="b">
        <v>0</v>
      </c>
      <c r="K16" s="84" t="b">
        <v>0</v>
      </c>
      <c r="L16" s="84" t="b">
        <v>0</v>
      </c>
    </row>
    <row r="17" spans="1:12" ht="15">
      <c r="A17" s="84" t="s">
        <v>1456</v>
      </c>
      <c r="B17" s="84" t="s">
        <v>1457</v>
      </c>
      <c r="C17" s="84">
        <v>3</v>
      </c>
      <c r="D17" s="118">
        <v>0.006000956790326168</v>
      </c>
      <c r="E17" s="118">
        <v>2.296665190261531</v>
      </c>
      <c r="F17" s="84" t="s">
        <v>1502</v>
      </c>
      <c r="G17" s="84" t="b">
        <v>0</v>
      </c>
      <c r="H17" s="84" t="b">
        <v>0</v>
      </c>
      <c r="I17" s="84" t="b">
        <v>0</v>
      </c>
      <c r="J17" s="84" t="b">
        <v>0</v>
      </c>
      <c r="K17" s="84" t="b">
        <v>0</v>
      </c>
      <c r="L17" s="84" t="b">
        <v>0</v>
      </c>
    </row>
    <row r="18" spans="1:12" ht="15">
      <c r="A18" s="84" t="s">
        <v>214</v>
      </c>
      <c r="B18" s="84" t="s">
        <v>271</v>
      </c>
      <c r="C18" s="84">
        <v>3</v>
      </c>
      <c r="D18" s="118">
        <v>0.006000956790326168</v>
      </c>
      <c r="E18" s="118">
        <v>2.296665190261531</v>
      </c>
      <c r="F18" s="84" t="s">
        <v>1502</v>
      </c>
      <c r="G18" s="84" t="b">
        <v>0</v>
      </c>
      <c r="H18" s="84" t="b">
        <v>0</v>
      </c>
      <c r="I18" s="84" t="b">
        <v>0</v>
      </c>
      <c r="J18" s="84" t="b">
        <v>0</v>
      </c>
      <c r="K18" s="84" t="b">
        <v>0</v>
      </c>
      <c r="L18" s="84" t="b">
        <v>0</v>
      </c>
    </row>
    <row r="19" spans="1:12" ht="15">
      <c r="A19" s="84" t="s">
        <v>1459</v>
      </c>
      <c r="B19" s="84" t="s">
        <v>1214</v>
      </c>
      <c r="C19" s="84">
        <v>2</v>
      </c>
      <c r="D19" s="118">
        <v>0.004539143239592617</v>
      </c>
      <c r="E19" s="118">
        <v>2.296665190261531</v>
      </c>
      <c r="F19" s="84" t="s">
        <v>1502</v>
      </c>
      <c r="G19" s="84" t="b">
        <v>0</v>
      </c>
      <c r="H19" s="84" t="b">
        <v>0</v>
      </c>
      <c r="I19" s="84" t="b">
        <v>0</v>
      </c>
      <c r="J19" s="84" t="b">
        <v>0</v>
      </c>
      <c r="K19" s="84" t="b">
        <v>0</v>
      </c>
      <c r="L19" s="84" t="b">
        <v>0</v>
      </c>
    </row>
    <row r="20" spans="1:12" ht="15">
      <c r="A20" s="84" t="s">
        <v>1214</v>
      </c>
      <c r="B20" s="84" t="s">
        <v>1460</v>
      </c>
      <c r="C20" s="84">
        <v>2</v>
      </c>
      <c r="D20" s="118">
        <v>0.004539143239592617</v>
      </c>
      <c r="E20" s="118">
        <v>2.296665190261531</v>
      </c>
      <c r="F20" s="84" t="s">
        <v>1502</v>
      </c>
      <c r="G20" s="84" t="b">
        <v>0</v>
      </c>
      <c r="H20" s="84" t="b">
        <v>0</v>
      </c>
      <c r="I20" s="84" t="b">
        <v>0</v>
      </c>
      <c r="J20" s="84" t="b">
        <v>0</v>
      </c>
      <c r="K20" s="84" t="b">
        <v>0</v>
      </c>
      <c r="L20" s="84" t="b">
        <v>0</v>
      </c>
    </row>
    <row r="21" spans="1:12" ht="15">
      <c r="A21" s="84" t="s">
        <v>1461</v>
      </c>
      <c r="B21" s="84" t="s">
        <v>1462</v>
      </c>
      <c r="C21" s="84">
        <v>2</v>
      </c>
      <c r="D21" s="118">
        <v>0.004539143239592617</v>
      </c>
      <c r="E21" s="118">
        <v>2.4727564493172123</v>
      </c>
      <c r="F21" s="84" t="s">
        <v>1502</v>
      </c>
      <c r="G21" s="84" t="b">
        <v>0</v>
      </c>
      <c r="H21" s="84" t="b">
        <v>0</v>
      </c>
      <c r="I21" s="84" t="b">
        <v>0</v>
      </c>
      <c r="J21" s="84" t="b">
        <v>0</v>
      </c>
      <c r="K21" s="84" t="b">
        <v>0</v>
      </c>
      <c r="L21" s="84" t="b">
        <v>0</v>
      </c>
    </row>
    <row r="22" spans="1:12" ht="15">
      <c r="A22" s="84" t="s">
        <v>1462</v>
      </c>
      <c r="B22" s="84" t="s">
        <v>1448</v>
      </c>
      <c r="C22" s="84">
        <v>2</v>
      </c>
      <c r="D22" s="118">
        <v>0.004539143239592617</v>
      </c>
      <c r="E22" s="118">
        <v>1.99563519459755</v>
      </c>
      <c r="F22" s="84" t="s">
        <v>1502</v>
      </c>
      <c r="G22" s="84" t="b">
        <v>0</v>
      </c>
      <c r="H22" s="84" t="b">
        <v>0</v>
      </c>
      <c r="I22" s="84" t="b">
        <v>0</v>
      </c>
      <c r="J22" s="84" t="b">
        <v>0</v>
      </c>
      <c r="K22" s="84" t="b">
        <v>0</v>
      </c>
      <c r="L22" s="84" t="b">
        <v>0</v>
      </c>
    </row>
    <row r="23" spans="1:12" ht="15">
      <c r="A23" s="84" t="s">
        <v>1449</v>
      </c>
      <c r="B23" s="84" t="s">
        <v>1463</v>
      </c>
      <c r="C23" s="84">
        <v>2</v>
      </c>
      <c r="D23" s="118">
        <v>0.004539143239592617</v>
      </c>
      <c r="E23" s="118">
        <v>2.171726453653231</v>
      </c>
      <c r="F23" s="84" t="s">
        <v>1502</v>
      </c>
      <c r="G23" s="84" t="b">
        <v>0</v>
      </c>
      <c r="H23" s="84" t="b">
        <v>0</v>
      </c>
      <c r="I23" s="84" t="b">
        <v>0</v>
      </c>
      <c r="J23" s="84" t="b">
        <v>0</v>
      </c>
      <c r="K23" s="84" t="b">
        <v>0</v>
      </c>
      <c r="L23" s="84" t="b">
        <v>0</v>
      </c>
    </row>
    <row r="24" spans="1:12" ht="15">
      <c r="A24" s="84" t="s">
        <v>265</v>
      </c>
      <c r="B24" s="84" t="s">
        <v>272</v>
      </c>
      <c r="C24" s="84">
        <v>2</v>
      </c>
      <c r="D24" s="118">
        <v>0.004539143239592617</v>
      </c>
      <c r="E24" s="118">
        <v>-0.03912691166166207</v>
      </c>
      <c r="F24" s="84" t="s">
        <v>1502</v>
      </c>
      <c r="G24" s="84" t="b">
        <v>0</v>
      </c>
      <c r="H24" s="84" t="b">
        <v>0</v>
      </c>
      <c r="I24" s="84" t="b">
        <v>0</v>
      </c>
      <c r="J24" s="84" t="b">
        <v>0</v>
      </c>
      <c r="K24" s="84" t="b">
        <v>0</v>
      </c>
      <c r="L24" s="84" t="b">
        <v>0</v>
      </c>
    </row>
    <row r="25" spans="1:12" ht="15">
      <c r="A25" s="84" t="s">
        <v>1228</v>
      </c>
      <c r="B25" s="84" t="s">
        <v>1229</v>
      </c>
      <c r="C25" s="84">
        <v>2</v>
      </c>
      <c r="D25" s="118">
        <v>0.004539143239592617</v>
      </c>
      <c r="E25" s="118">
        <v>2.296665190261531</v>
      </c>
      <c r="F25" s="84" t="s">
        <v>1502</v>
      </c>
      <c r="G25" s="84" t="b">
        <v>0</v>
      </c>
      <c r="H25" s="84" t="b">
        <v>0</v>
      </c>
      <c r="I25" s="84" t="b">
        <v>0</v>
      </c>
      <c r="J25" s="84" t="b">
        <v>0</v>
      </c>
      <c r="K25" s="84" t="b">
        <v>0</v>
      </c>
      <c r="L25" s="84" t="b">
        <v>0</v>
      </c>
    </row>
    <row r="26" spans="1:12" ht="15">
      <c r="A26" s="84" t="s">
        <v>1229</v>
      </c>
      <c r="B26" s="84" t="s">
        <v>1227</v>
      </c>
      <c r="C26" s="84">
        <v>2</v>
      </c>
      <c r="D26" s="118">
        <v>0.004539143239592617</v>
      </c>
      <c r="E26" s="118">
        <v>1.99563519459755</v>
      </c>
      <c r="F26" s="84" t="s">
        <v>1502</v>
      </c>
      <c r="G26" s="84" t="b">
        <v>0</v>
      </c>
      <c r="H26" s="84" t="b">
        <v>0</v>
      </c>
      <c r="I26" s="84" t="b">
        <v>0</v>
      </c>
      <c r="J26" s="84" t="b">
        <v>0</v>
      </c>
      <c r="K26" s="84" t="b">
        <v>0</v>
      </c>
      <c r="L26" s="84" t="b">
        <v>0</v>
      </c>
    </row>
    <row r="27" spans="1:12" ht="15">
      <c r="A27" s="84" t="s">
        <v>1227</v>
      </c>
      <c r="B27" s="84" t="s">
        <v>272</v>
      </c>
      <c r="C27" s="84">
        <v>2</v>
      </c>
      <c r="D27" s="118">
        <v>0.004539143239592617</v>
      </c>
      <c r="E27" s="118">
        <v>0.7567531056824132</v>
      </c>
      <c r="F27" s="84" t="s">
        <v>1502</v>
      </c>
      <c r="G27" s="84" t="b">
        <v>0</v>
      </c>
      <c r="H27" s="84" t="b">
        <v>0</v>
      </c>
      <c r="I27" s="84" t="b">
        <v>0</v>
      </c>
      <c r="J27" s="84" t="b">
        <v>0</v>
      </c>
      <c r="K27" s="84" t="b">
        <v>0</v>
      </c>
      <c r="L27" s="84" t="b">
        <v>0</v>
      </c>
    </row>
    <row r="28" spans="1:12" ht="15">
      <c r="A28" s="84" t="s">
        <v>272</v>
      </c>
      <c r="B28" s="84" t="s">
        <v>1230</v>
      </c>
      <c r="C28" s="84">
        <v>2</v>
      </c>
      <c r="D28" s="118">
        <v>0.004539143239592617</v>
      </c>
      <c r="E28" s="118">
        <v>1.3935752032695874</v>
      </c>
      <c r="F28" s="84" t="s">
        <v>1502</v>
      </c>
      <c r="G28" s="84" t="b">
        <v>0</v>
      </c>
      <c r="H28" s="84" t="b">
        <v>0</v>
      </c>
      <c r="I28" s="84" t="b">
        <v>0</v>
      </c>
      <c r="J28" s="84" t="b">
        <v>0</v>
      </c>
      <c r="K28" s="84" t="b">
        <v>0</v>
      </c>
      <c r="L28" s="84" t="b">
        <v>0</v>
      </c>
    </row>
    <row r="29" spans="1:12" ht="15">
      <c r="A29" s="84" t="s">
        <v>1230</v>
      </c>
      <c r="B29" s="84" t="s">
        <v>1231</v>
      </c>
      <c r="C29" s="84">
        <v>2</v>
      </c>
      <c r="D29" s="118">
        <v>0.004539143239592617</v>
      </c>
      <c r="E29" s="118">
        <v>2.4727564493172123</v>
      </c>
      <c r="F29" s="84" t="s">
        <v>1502</v>
      </c>
      <c r="G29" s="84" t="b">
        <v>0</v>
      </c>
      <c r="H29" s="84" t="b">
        <v>0</v>
      </c>
      <c r="I29" s="84" t="b">
        <v>0</v>
      </c>
      <c r="J29" s="84" t="b">
        <v>0</v>
      </c>
      <c r="K29" s="84" t="b">
        <v>0</v>
      </c>
      <c r="L29" s="84" t="b">
        <v>0</v>
      </c>
    </row>
    <row r="30" spans="1:12" ht="15">
      <c r="A30" s="84" t="s">
        <v>1231</v>
      </c>
      <c r="B30" s="84" t="s">
        <v>1232</v>
      </c>
      <c r="C30" s="84">
        <v>2</v>
      </c>
      <c r="D30" s="118">
        <v>0.004539143239592617</v>
      </c>
      <c r="E30" s="118">
        <v>2.4727564493172123</v>
      </c>
      <c r="F30" s="84" t="s">
        <v>1502</v>
      </c>
      <c r="G30" s="84" t="b">
        <v>0</v>
      </c>
      <c r="H30" s="84" t="b">
        <v>0</v>
      </c>
      <c r="I30" s="84" t="b">
        <v>0</v>
      </c>
      <c r="J30" s="84" t="b">
        <v>0</v>
      </c>
      <c r="K30" s="84" t="b">
        <v>0</v>
      </c>
      <c r="L30" s="84" t="b">
        <v>0</v>
      </c>
    </row>
    <row r="31" spans="1:12" ht="15">
      <c r="A31" s="84" t="s">
        <v>1232</v>
      </c>
      <c r="B31" s="84" t="s">
        <v>1233</v>
      </c>
      <c r="C31" s="84">
        <v>2</v>
      </c>
      <c r="D31" s="118">
        <v>0.004539143239592617</v>
      </c>
      <c r="E31" s="118">
        <v>2.4727564493172123</v>
      </c>
      <c r="F31" s="84" t="s">
        <v>1502</v>
      </c>
      <c r="G31" s="84" t="b">
        <v>0</v>
      </c>
      <c r="H31" s="84" t="b">
        <v>0</v>
      </c>
      <c r="I31" s="84" t="b">
        <v>0</v>
      </c>
      <c r="J31" s="84" t="b">
        <v>0</v>
      </c>
      <c r="K31" s="84" t="b">
        <v>0</v>
      </c>
      <c r="L31" s="84" t="b">
        <v>0</v>
      </c>
    </row>
    <row r="32" spans="1:12" ht="15">
      <c r="A32" s="84" t="s">
        <v>1233</v>
      </c>
      <c r="B32" s="84" t="s">
        <v>1234</v>
      </c>
      <c r="C32" s="84">
        <v>2</v>
      </c>
      <c r="D32" s="118">
        <v>0.004539143239592617</v>
      </c>
      <c r="E32" s="118">
        <v>2.4727564493172123</v>
      </c>
      <c r="F32" s="84" t="s">
        <v>1502</v>
      </c>
      <c r="G32" s="84" t="b">
        <v>0</v>
      </c>
      <c r="H32" s="84" t="b">
        <v>0</v>
      </c>
      <c r="I32" s="84" t="b">
        <v>0</v>
      </c>
      <c r="J32" s="84" t="b">
        <v>0</v>
      </c>
      <c r="K32" s="84" t="b">
        <v>0</v>
      </c>
      <c r="L32" s="84" t="b">
        <v>0</v>
      </c>
    </row>
    <row r="33" spans="1:12" ht="15">
      <c r="A33" s="84" t="s">
        <v>1234</v>
      </c>
      <c r="B33" s="84" t="s">
        <v>1235</v>
      </c>
      <c r="C33" s="84">
        <v>2</v>
      </c>
      <c r="D33" s="118">
        <v>0.004539143239592617</v>
      </c>
      <c r="E33" s="118">
        <v>2.4727564493172123</v>
      </c>
      <c r="F33" s="84" t="s">
        <v>1502</v>
      </c>
      <c r="G33" s="84" t="b">
        <v>0</v>
      </c>
      <c r="H33" s="84" t="b">
        <v>0</v>
      </c>
      <c r="I33" s="84" t="b">
        <v>0</v>
      </c>
      <c r="J33" s="84" t="b">
        <v>0</v>
      </c>
      <c r="K33" s="84" t="b">
        <v>0</v>
      </c>
      <c r="L33" s="84" t="b">
        <v>0</v>
      </c>
    </row>
    <row r="34" spans="1:12" ht="15">
      <c r="A34" s="84" t="s">
        <v>1235</v>
      </c>
      <c r="B34" s="84" t="s">
        <v>1227</v>
      </c>
      <c r="C34" s="84">
        <v>2</v>
      </c>
      <c r="D34" s="118">
        <v>0.004539143239592617</v>
      </c>
      <c r="E34" s="118">
        <v>2.171726453653231</v>
      </c>
      <c r="F34" s="84" t="s">
        <v>1502</v>
      </c>
      <c r="G34" s="84" t="b">
        <v>0</v>
      </c>
      <c r="H34" s="84" t="b">
        <v>0</v>
      </c>
      <c r="I34" s="84" t="b">
        <v>0</v>
      </c>
      <c r="J34" s="84" t="b">
        <v>0</v>
      </c>
      <c r="K34" s="84" t="b">
        <v>0</v>
      </c>
      <c r="L34" s="84" t="b">
        <v>0</v>
      </c>
    </row>
    <row r="35" spans="1:12" ht="15">
      <c r="A35" s="84" t="s">
        <v>1227</v>
      </c>
      <c r="B35" s="84" t="s">
        <v>1464</v>
      </c>
      <c r="C35" s="84">
        <v>2</v>
      </c>
      <c r="D35" s="118">
        <v>0.004539143239592617</v>
      </c>
      <c r="E35" s="118">
        <v>2.171726453653231</v>
      </c>
      <c r="F35" s="84" t="s">
        <v>1502</v>
      </c>
      <c r="G35" s="84" t="b">
        <v>0</v>
      </c>
      <c r="H35" s="84" t="b">
        <v>0</v>
      </c>
      <c r="I35" s="84" t="b">
        <v>0</v>
      </c>
      <c r="J35" s="84" t="b">
        <v>0</v>
      </c>
      <c r="K35" s="84" t="b">
        <v>0</v>
      </c>
      <c r="L35" s="84" t="b">
        <v>0</v>
      </c>
    </row>
    <row r="36" spans="1:12" ht="15">
      <c r="A36" s="84" t="s">
        <v>1464</v>
      </c>
      <c r="B36" s="84" t="s">
        <v>1448</v>
      </c>
      <c r="C36" s="84">
        <v>2</v>
      </c>
      <c r="D36" s="118">
        <v>0.004539143239592617</v>
      </c>
      <c r="E36" s="118">
        <v>1.99563519459755</v>
      </c>
      <c r="F36" s="84" t="s">
        <v>1502</v>
      </c>
      <c r="G36" s="84" t="b">
        <v>0</v>
      </c>
      <c r="H36" s="84" t="b">
        <v>0</v>
      </c>
      <c r="I36" s="84" t="b">
        <v>0</v>
      </c>
      <c r="J36" s="84" t="b">
        <v>0</v>
      </c>
      <c r="K36" s="84" t="b">
        <v>0</v>
      </c>
      <c r="L36" s="84" t="b">
        <v>0</v>
      </c>
    </row>
    <row r="37" spans="1:12" ht="15">
      <c r="A37" s="84" t="s">
        <v>1449</v>
      </c>
      <c r="B37" s="84" t="s">
        <v>1465</v>
      </c>
      <c r="C37" s="84">
        <v>2</v>
      </c>
      <c r="D37" s="118">
        <v>0.004539143239592617</v>
      </c>
      <c r="E37" s="118">
        <v>2.171726453653231</v>
      </c>
      <c r="F37" s="84" t="s">
        <v>1502</v>
      </c>
      <c r="G37" s="84" t="b">
        <v>0</v>
      </c>
      <c r="H37" s="84" t="b">
        <v>0</v>
      </c>
      <c r="I37" s="84" t="b">
        <v>0</v>
      </c>
      <c r="J37" s="84" t="b">
        <v>0</v>
      </c>
      <c r="K37" s="84" t="b">
        <v>0</v>
      </c>
      <c r="L37" s="84" t="b">
        <v>0</v>
      </c>
    </row>
    <row r="38" spans="1:12" ht="15">
      <c r="A38" s="84" t="s">
        <v>1465</v>
      </c>
      <c r="B38" s="84" t="s">
        <v>1466</v>
      </c>
      <c r="C38" s="84">
        <v>2</v>
      </c>
      <c r="D38" s="118">
        <v>0.004539143239592617</v>
      </c>
      <c r="E38" s="118">
        <v>2.4727564493172123</v>
      </c>
      <c r="F38" s="84" t="s">
        <v>1502</v>
      </c>
      <c r="G38" s="84" t="b">
        <v>0</v>
      </c>
      <c r="H38" s="84" t="b">
        <v>0</v>
      </c>
      <c r="I38" s="84" t="b">
        <v>0</v>
      </c>
      <c r="J38" s="84" t="b">
        <v>0</v>
      </c>
      <c r="K38" s="84" t="b">
        <v>0</v>
      </c>
      <c r="L38" s="84" t="b">
        <v>0</v>
      </c>
    </row>
    <row r="39" spans="1:12" ht="15">
      <c r="A39" s="84" t="s">
        <v>1210</v>
      </c>
      <c r="B39" s="84" t="s">
        <v>1181</v>
      </c>
      <c r="C39" s="84">
        <v>2</v>
      </c>
      <c r="D39" s="118">
        <v>0.004539143239592617</v>
      </c>
      <c r="E39" s="118">
        <v>2.296665190261531</v>
      </c>
      <c r="F39" s="84" t="s">
        <v>1502</v>
      </c>
      <c r="G39" s="84" t="b">
        <v>0</v>
      </c>
      <c r="H39" s="84" t="b">
        <v>0</v>
      </c>
      <c r="I39" s="84" t="b">
        <v>0</v>
      </c>
      <c r="J39" s="84" t="b">
        <v>0</v>
      </c>
      <c r="K39" s="84" t="b">
        <v>0</v>
      </c>
      <c r="L39" s="84" t="b">
        <v>0</v>
      </c>
    </row>
    <row r="40" spans="1:12" ht="15">
      <c r="A40" s="84" t="s">
        <v>1239</v>
      </c>
      <c r="B40" s="84" t="s">
        <v>1240</v>
      </c>
      <c r="C40" s="84">
        <v>2</v>
      </c>
      <c r="D40" s="118">
        <v>0.004539143239592617</v>
      </c>
      <c r="E40" s="118">
        <v>2.4727564493172123</v>
      </c>
      <c r="F40" s="84" t="s">
        <v>1502</v>
      </c>
      <c r="G40" s="84" t="b">
        <v>0</v>
      </c>
      <c r="H40" s="84" t="b">
        <v>0</v>
      </c>
      <c r="I40" s="84" t="b">
        <v>0</v>
      </c>
      <c r="J40" s="84" t="b">
        <v>0</v>
      </c>
      <c r="K40" s="84" t="b">
        <v>0</v>
      </c>
      <c r="L40" s="84" t="b">
        <v>0</v>
      </c>
    </row>
    <row r="41" spans="1:12" ht="15">
      <c r="A41" s="84" t="s">
        <v>1240</v>
      </c>
      <c r="B41" s="84" t="s">
        <v>1241</v>
      </c>
      <c r="C41" s="84">
        <v>2</v>
      </c>
      <c r="D41" s="118">
        <v>0.004539143239592617</v>
      </c>
      <c r="E41" s="118">
        <v>2.4727564493172123</v>
      </c>
      <c r="F41" s="84" t="s">
        <v>1502</v>
      </c>
      <c r="G41" s="84" t="b">
        <v>0</v>
      </c>
      <c r="H41" s="84" t="b">
        <v>0</v>
      </c>
      <c r="I41" s="84" t="b">
        <v>0</v>
      </c>
      <c r="J41" s="84" t="b">
        <v>0</v>
      </c>
      <c r="K41" s="84" t="b">
        <v>0</v>
      </c>
      <c r="L41" s="84" t="b">
        <v>0</v>
      </c>
    </row>
    <row r="42" spans="1:12" ht="15">
      <c r="A42" s="84" t="s">
        <v>1241</v>
      </c>
      <c r="B42" s="84" t="s">
        <v>1242</v>
      </c>
      <c r="C42" s="84">
        <v>2</v>
      </c>
      <c r="D42" s="118">
        <v>0.004539143239592617</v>
      </c>
      <c r="E42" s="118">
        <v>2.4727564493172123</v>
      </c>
      <c r="F42" s="84" t="s">
        <v>1502</v>
      </c>
      <c r="G42" s="84" t="b">
        <v>0</v>
      </c>
      <c r="H42" s="84" t="b">
        <v>0</v>
      </c>
      <c r="I42" s="84" t="b">
        <v>0</v>
      </c>
      <c r="J42" s="84" t="b">
        <v>0</v>
      </c>
      <c r="K42" s="84" t="b">
        <v>0</v>
      </c>
      <c r="L42" s="84" t="b">
        <v>0</v>
      </c>
    </row>
    <row r="43" spans="1:12" ht="15">
      <c r="A43" s="84" t="s">
        <v>1242</v>
      </c>
      <c r="B43" s="84" t="s">
        <v>1243</v>
      </c>
      <c r="C43" s="84">
        <v>2</v>
      </c>
      <c r="D43" s="118">
        <v>0.004539143239592617</v>
      </c>
      <c r="E43" s="118">
        <v>2.4727564493172123</v>
      </c>
      <c r="F43" s="84" t="s">
        <v>1502</v>
      </c>
      <c r="G43" s="84" t="b">
        <v>0</v>
      </c>
      <c r="H43" s="84" t="b">
        <v>0</v>
      </c>
      <c r="I43" s="84" t="b">
        <v>0</v>
      </c>
      <c r="J43" s="84" t="b">
        <v>0</v>
      </c>
      <c r="K43" s="84" t="b">
        <v>0</v>
      </c>
      <c r="L43" s="84" t="b">
        <v>0</v>
      </c>
    </row>
    <row r="44" spans="1:12" ht="15">
      <c r="A44" s="84" t="s">
        <v>1243</v>
      </c>
      <c r="B44" s="84" t="s">
        <v>1244</v>
      </c>
      <c r="C44" s="84">
        <v>2</v>
      </c>
      <c r="D44" s="118">
        <v>0.004539143239592617</v>
      </c>
      <c r="E44" s="118">
        <v>2.4727564493172123</v>
      </c>
      <c r="F44" s="84" t="s">
        <v>1502</v>
      </c>
      <c r="G44" s="84" t="b">
        <v>0</v>
      </c>
      <c r="H44" s="84" t="b">
        <v>0</v>
      </c>
      <c r="I44" s="84" t="b">
        <v>0</v>
      </c>
      <c r="J44" s="84" t="b">
        <v>0</v>
      </c>
      <c r="K44" s="84" t="b">
        <v>0</v>
      </c>
      <c r="L44" s="84" t="b">
        <v>0</v>
      </c>
    </row>
    <row r="45" spans="1:12" ht="15">
      <c r="A45" s="84" t="s">
        <v>1244</v>
      </c>
      <c r="B45" s="84" t="s">
        <v>1245</v>
      </c>
      <c r="C45" s="84">
        <v>2</v>
      </c>
      <c r="D45" s="118">
        <v>0.004539143239592617</v>
      </c>
      <c r="E45" s="118">
        <v>2.4727564493172123</v>
      </c>
      <c r="F45" s="84" t="s">
        <v>1502</v>
      </c>
      <c r="G45" s="84" t="b">
        <v>0</v>
      </c>
      <c r="H45" s="84" t="b">
        <v>0</v>
      </c>
      <c r="I45" s="84" t="b">
        <v>0</v>
      </c>
      <c r="J45" s="84" t="b">
        <v>0</v>
      </c>
      <c r="K45" s="84" t="b">
        <v>0</v>
      </c>
      <c r="L45" s="84" t="b">
        <v>0</v>
      </c>
    </row>
    <row r="46" spans="1:12" ht="15">
      <c r="A46" s="84" t="s">
        <v>1245</v>
      </c>
      <c r="B46" s="84" t="s">
        <v>1238</v>
      </c>
      <c r="C46" s="84">
        <v>2</v>
      </c>
      <c r="D46" s="118">
        <v>0.004539143239592617</v>
      </c>
      <c r="E46" s="118">
        <v>2.296665190261531</v>
      </c>
      <c r="F46" s="84" t="s">
        <v>1502</v>
      </c>
      <c r="G46" s="84" t="b">
        <v>0</v>
      </c>
      <c r="H46" s="84" t="b">
        <v>0</v>
      </c>
      <c r="I46" s="84" t="b">
        <v>0</v>
      </c>
      <c r="J46" s="84" t="b">
        <v>0</v>
      </c>
      <c r="K46" s="84" t="b">
        <v>0</v>
      </c>
      <c r="L46" s="84" t="b">
        <v>0</v>
      </c>
    </row>
    <row r="47" spans="1:12" ht="15">
      <c r="A47" s="84" t="s">
        <v>1238</v>
      </c>
      <c r="B47" s="84" t="s">
        <v>1246</v>
      </c>
      <c r="C47" s="84">
        <v>2</v>
      </c>
      <c r="D47" s="118">
        <v>0.004539143239592617</v>
      </c>
      <c r="E47" s="118">
        <v>2.1205739312058496</v>
      </c>
      <c r="F47" s="84" t="s">
        <v>1502</v>
      </c>
      <c r="G47" s="84" t="b">
        <v>0</v>
      </c>
      <c r="H47" s="84" t="b">
        <v>0</v>
      </c>
      <c r="I47" s="84" t="b">
        <v>0</v>
      </c>
      <c r="J47" s="84" t="b">
        <v>0</v>
      </c>
      <c r="K47" s="84" t="b">
        <v>0</v>
      </c>
      <c r="L47" s="84" t="b">
        <v>0</v>
      </c>
    </row>
    <row r="48" spans="1:12" ht="15">
      <c r="A48" s="84" t="s">
        <v>1246</v>
      </c>
      <c r="B48" s="84" t="s">
        <v>1247</v>
      </c>
      <c r="C48" s="84">
        <v>2</v>
      </c>
      <c r="D48" s="118">
        <v>0.004539143239592617</v>
      </c>
      <c r="E48" s="118">
        <v>2.296665190261531</v>
      </c>
      <c r="F48" s="84" t="s">
        <v>1502</v>
      </c>
      <c r="G48" s="84" t="b">
        <v>0</v>
      </c>
      <c r="H48" s="84" t="b">
        <v>0</v>
      </c>
      <c r="I48" s="84" t="b">
        <v>0</v>
      </c>
      <c r="J48" s="84" t="b">
        <v>0</v>
      </c>
      <c r="K48" s="84" t="b">
        <v>0</v>
      </c>
      <c r="L48" s="84" t="b">
        <v>0</v>
      </c>
    </row>
    <row r="49" spans="1:12" ht="15">
      <c r="A49" s="84" t="s">
        <v>1247</v>
      </c>
      <c r="B49" s="84" t="s">
        <v>1470</v>
      </c>
      <c r="C49" s="84">
        <v>2</v>
      </c>
      <c r="D49" s="118">
        <v>0.004539143239592617</v>
      </c>
      <c r="E49" s="118">
        <v>2.4727564493172123</v>
      </c>
      <c r="F49" s="84" t="s">
        <v>1502</v>
      </c>
      <c r="G49" s="84" t="b">
        <v>0</v>
      </c>
      <c r="H49" s="84" t="b">
        <v>0</v>
      </c>
      <c r="I49" s="84" t="b">
        <v>0</v>
      </c>
      <c r="J49" s="84" t="b">
        <v>0</v>
      </c>
      <c r="K49" s="84" t="b">
        <v>0</v>
      </c>
      <c r="L49" s="84" t="b">
        <v>0</v>
      </c>
    </row>
    <row r="50" spans="1:12" ht="15">
      <c r="A50" s="84" t="s">
        <v>1470</v>
      </c>
      <c r="B50" s="84" t="s">
        <v>1452</v>
      </c>
      <c r="C50" s="84">
        <v>2</v>
      </c>
      <c r="D50" s="118">
        <v>0.004539143239592617</v>
      </c>
      <c r="E50" s="118">
        <v>2.296665190261531</v>
      </c>
      <c r="F50" s="84" t="s">
        <v>1502</v>
      </c>
      <c r="G50" s="84" t="b">
        <v>0</v>
      </c>
      <c r="H50" s="84" t="b">
        <v>0</v>
      </c>
      <c r="I50" s="84" t="b">
        <v>0</v>
      </c>
      <c r="J50" s="84" t="b">
        <v>0</v>
      </c>
      <c r="K50" s="84" t="b">
        <v>0</v>
      </c>
      <c r="L50" s="84" t="b">
        <v>0</v>
      </c>
    </row>
    <row r="51" spans="1:12" ht="15">
      <c r="A51" s="84" t="s">
        <v>1452</v>
      </c>
      <c r="B51" s="84" t="s">
        <v>1471</v>
      </c>
      <c r="C51" s="84">
        <v>2</v>
      </c>
      <c r="D51" s="118">
        <v>0.004539143239592617</v>
      </c>
      <c r="E51" s="118">
        <v>2.296665190261531</v>
      </c>
      <c r="F51" s="84" t="s">
        <v>1502</v>
      </c>
      <c r="G51" s="84" t="b">
        <v>0</v>
      </c>
      <c r="H51" s="84" t="b">
        <v>0</v>
      </c>
      <c r="I51" s="84" t="b">
        <v>0</v>
      </c>
      <c r="J51" s="84" t="b">
        <v>0</v>
      </c>
      <c r="K51" s="84" t="b">
        <v>0</v>
      </c>
      <c r="L51" s="84" t="b">
        <v>0</v>
      </c>
    </row>
    <row r="52" spans="1:12" ht="15">
      <c r="A52" s="84" t="s">
        <v>1471</v>
      </c>
      <c r="B52" s="84" t="s">
        <v>1472</v>
      </c>
      <c r="C52" s="84">
        <v>2</v>
      </c>
      <c r="D52" s="118">
        <v>0.004539143239592617</v>
      </c>
      <c r="E52" s="118">
        <v>2.4727564493172123</v>
      </c>
      <c r="F52" s="84" t="s">
        <v>1502</v>
      </c>
      <c r="G52" s="84" t="b">
        <v>0</v>
      </c>
      <c r="H52" s="84" t="b">
        <v>0</v>
      </c>
      <c r="I52" s="84" t="b">
        <v>0</v>
      </c>
      <c r="J52" s="84" t="b">
        <v>0</v>
      </c>
      <c r="K52" s="84" t="b">
        <v>0</v>
      </c>
      <c r="L52" s="84" t="b">
        <v>0</v>
      </c>
    </row>
    <row r="53" spans="1:12" ht="15">
      <c r="A53" s="84" t="s">
        <v>281</v>
      </c>
      <c r="B53" s="84" t="s">
        <v>226</v>
      </c>
      <c r="C53" s="84">
        <v>2</v>
      </c>
      <c r="D53" s="118">
        <v>0.004539143239592617</v>
      </c>
      <c r="E53" s="118">
        <v>2.296665190261531</v>
      </c>
      <c r="F53" s="84" t="s">
        <v>1502</v>
      </c>
      <c r="G53" s="84" t="b">
        <v>0</v>
      </c>
      <c r="H53" s="84" t="b">
        <v>0</v>
      </c>
      <c r="I53" s="84" t="b">
        <v>0</v>
      </c>
      <c r="J53" s="84" t="b">
        <v>0</v>
      </c>
      <c r="K53" s="84" t="b">
        <v>0</v>
      </c>
      <c r="L53" s="84" t="b">
        <v>0</v>
      </c>
    </row>
    <row r="54" spans="1:12" ht="15">
      <c r="A54" s="84" t="s">
        <v>226</v>
      </c>
      <c r="B54" s="84" t="s">
        <v>280</v>
      </c>
      <c r="C54" s="84">
        <v>2</v>
      </c>
      <c r="D54" s="118">
        <v>0.004539143239592617</v>
      </c>
      <c r="E54" s="118">
        <v>2.296665190261531</v>
      </c>
      <c r="F54" s="84" t="s">
        <v>1502</v>
      </c>
      <c r="G54" s="84" t="b">
        <v>0</v>
      </c>
      <c r="H54" s="84" t="b">
        <v>0</v>
      </c>
      <c r="I54" s="84" t="b">
        <v>0</v>
      </c>
      <c r="J54" s="84" t="b">
        <v>0</v>
      </c>
      <c r="K54" s="84" t="b">
        <v>0</v>
      </c>
      <c r="L54" s="84" t="b">
        <v>0</v>
      </c>
    </row>
    <row r="55" spans="1:12" ht="15">
      <c r="A55" s="84" t="s">
        <v>280</v>
      </c>
      <c r="B55" s="84" t="s">
        <v>272</v>
      </c>
      <c r="C55" s="84">
        <v>2</v>
      </c>
      <c r="D55" s="118">
        <v>0.004539143239592617</v>
      </c>
      <c r="E55" s="118">
        <v>0.8816918422907131</v>
      </c>
      <c r="F55" s="84" t="s">
        <v>1502</v>
      </c>
      <c r="G55" s="84" t="b">
        <v>0</v>
      </c>
      <c r="H55" s="84" t="b">
        <v>0</v>
      </c>
      <c r="I55" s="84" t="b">
        <v>0</v>
      </c>
      <c r="J55" s="84" t="b">
        <v>0</v>
      </c>
      <c r="K55" s="84" t="b">
        <v>0</v>
      </c>
      <c r="L55" s="84" t="b">
        <v>0</v>
      </c>
    </row>
    <row r="56" spans="1:12" ht="15">
      <c r="A56" s="84" t="s">
        <v>221</v>
      </c>
      <c r="B56" s="84" t="s">
        <v>1476</v>
      </c>
      <c r="C56" s="84">
        <v>2</v>
      </c>
      <c r="D56" s="118">
        <v>0.004539143239592617</v>
      </c>
      <c r="E56" s="118">
        <v>2.4727564493172123</v>
      </c>
      <c r="F56" s="84" t="s">
        <v>1502</v>
      </c>
      <c r="G56" s="84" t="b">
        <v>0</v>
      </c>
      <c r="H56" s="84" t="b">
        <v>0</v>
      </c>
      <c r="I56" s="84" t="b">
        <v>0</v>
      </c>
      <c r="J56" s="84" t="b">
        <v>0</v>
      </c>
      <c r="K56" s="84" t="b">
        <v>0</v>
      </c>
      <c r="L56" s="84" t="b">
        <v>0</v>
      </c>
    </row>
    <row r="57" spans="1:12" ht="15">
      <c r="A57" s="84" t="s">
        <v>1476</v>
      </c>
      <c r="B57" s="84" t="s">
        <v>1477</v>
      </c>
      <c r="C57" s="84">
        <v>2</v>
      </c>
      <c r="D57" s="118">
        <v>0.004539143239592617</v>
      </c>
      <c r="E57" s="118">
        <v>2.4727564493172123</v>
      </c>
      <c r="F57" s="84" t="s">
        <v>1502</v>
      </c>
      <c r="G57" s="84" t="b">
        <v>0</v>
      </c>
      <c r="H57" s="84" t="b">
        <v>0</v>
      </c>
      <c r="I57" s="84" t="b">
        <v>0</v>
      </c>
      <c r="J57" s="84" t="b">
        <v>0</v>
      </c>
      <c r="K57" s="84" t="b">
        <v>1</v>
      </c>
      <c r="L57" s="84" t="b">
        <v>0</v>
      </c>
    </row>
    <row r="58" spans="1:12" ht="15">
      <c r="A58" s="84" t="s">
        <v>1477</v>
      </c>
      <c r="B58" s="84" t="s">
        <v>272</v>
      </c>
      <c r="C58" s="84">
        <v>2</v>
      </c>
      <c r="D58" s="118">
        <v>0.004539143239592617</v>
      </c>
      <c r="E58" s="118">
        <v>1.0577831013463943</v>
      </c>
      <c r="F58" s="84" t="s">
        <v>1502</v>
      </c>
      <c r="G58" s="84" t="b">
        <v>0</v>
      </c>
      <c r="H58" s="84" t="b">
        <v>1</v>
      </c>
      <c r="I58" s="84" t="b">
        <v>0</v>
      </c>
      <c r="J58" s="84" t="b">
        <v>0</v>
      </c>
      <c r="K58" s="84" t="b">
        <v>0</v>
      </c>
      <c r="L58" s="84" t="b">
        <v>0</v>
      </c>
    </row>
    <row r="59" spans="1:12" ht="15">
      <c r="A59" s="84" t="s">
        <v>272</v>
      </c>
      <c r="B59" s="84" t="s">
        <v>1478</v>
      </c>
      <c r="C59" s="84">
        <v>2</v>
      </c>
      <c r="D59" s="118">
        <v>0.004539143239592617</v>
      </c>
      <c r="E59" s="118">
        <v>1.3935752032695874</v>
      </c>
      <c r="F59" s="84" t="s">
        <v>1502</v>
      </c>
      <c r="G59" s="84" t="b">
        <v>0</v>
      </c>
      <c r="H59" s="84" t="b">
        <v>0</v>
      </c>
      <c r="I59" s="84" t="b">
        <v>0</v>
      </c>
      <c r="J59" s="84" t="b">
        <v>0</v>
      </c>
      <c r="K59" s="84" t="b">
        <v>0</v>
      </c>
      <c r="L59" s="84" t="b">
        <v>0</v>
      </c>
    </row>
    <row r="60" spans="1:12" ht="15">
      <c r="A60" s="84" t="s">
        <v>216</v>
      </c>
      <c r="B60" s="84" t="s">
        <v>272</v>
      </c>
      <c r="C60" s="84">
        <v>2</v>
      </c>
      <c r="D60" s="118">
        <v>0.004539143239592617</v>
      </c>
      <c r="E60" s="118">
        <v>1.0577831013463943</v>
      </c>
      <c r="F60" s="84" t="s">
        <v>1502</v>
      </c>
      <c r="G60" s="84" t="b">
        <v>0</v>
      </c>
      <c r="H60" s="84" t="b">
        <v>0</v>
      </c>
      <c r="I60" s="84" t="b">
        <v>0</v>
      </c>
      <c r="J60" s="84" t="b">
        <v>0</v>
      </c>
      <c r="K60" s="84" t="b">
        <v>0</v>
      </c>
      <c r="L60" s="84" t="b">
        <v>0</v>
      </c>
    </row>
    <row r="61" spans="1:12" ht="15">
      <c r="A61" s="84" t="s">
        <v>272</v>
      </c>
      <c r="B61" s="84" t="s">
        <v>1480</v>
      </c>
      <c r="C61" s="84">
        <v>2</v>
      </c>
      <c r="D61" s="118">
        <v>0.004539143239592617</v>
      </c>
      <c r="E61" s="118">
        <v>1.3935752032695874</v>
      </c>
      <c r="F61" s="84" t="s">
        <v>1502</v>
      </c>
      <c r="G61" s="84" t="b">
        <v>0</v>
      </c>
      <c r="H61" s="84" t="b">
        <v>0</v>
      </c>
      <c r="I61" s="84" t="b">
        <v>0</v>
      </c>
      <c r="J61" s="84" t="b">
        <v>0</v>
      </c>
      <c r="K61" s="84" t="b">
        <v>0</v>
      </c>
      <c r="L61" s="84" t="b">
        <v>0</v>
      </c>
    </row>
    <row r="62" spans="1:12" ht="15">
      <c r="A62" s="84" t="s">
        <v>1480</v>
      </c>
      <c r="B62" s="84" t="s">
        <v>1481</v>
      </c>
      <c r="C62" s="84">
        <v>2</v>
      </c>
      <c r="D62" s="118">
        <v>0.004539143239592617</v>
      </c>
      <c r="E62" s="118">
        <v>2.4727564493172123</v>
      </c>
      <c r="F62" s="84" t="s">
        <v>1502</v>
      </c>
      <c r="G62" s="84" t="b">
        <v>0</v>
      </c>
      <c r="H62" s="84" t="b">
        <v>0</v>
      </c>
      <c r="I62" s="84" t="b">
        <v>0</v>
      </c>
      <c r="J62" s="84" t="b">
        <v>0</v>
      </c>
      <c r="K62" s="84" t="b">
        <v>0</v>
      </c>
      <c r="L62" s="84" t="b">
        <v>0</v>
      </c>
    </row>
    <row r="63" spans="1:12" ht="15">
      <c r="A63" s="84" t="s">
        <v>1481</v>
      </c>
      <c r="B63" s="84" t="s">
        <v>1482</v>
      </c>
      <c r="C63" s="84">
        <v>2</v>
      </c>
      <c r="D63" s="118">
        <v>0.004539143239592617</v>
      </c>
      <c r="E63" s="118">
        <v>2.4727564493172123</v>
      </c>
      <c r="F63" s="84" t="s">
        <v>1502</v>
      </c>
      <c r="G63" s="84" t="b">
        <v>0</v>
      </c>
      <c r="H63" s="84" t="b">
        <v>0</v>
      </c>
      <c r="I63" s="84" t="b">
        <v>0</v>
      </c>
      <c r="J63" s="84" t="b">
        <v>0</v>
      </c>
      <c r="K63" s="84" t="b">
        <v>0</v>
      </c>
      <c r="L63" s="84" t="b">
        <v>0</v>
      </c>
    </row>
    <row r="64" spans="1:12" ht="15">
      <c r="A64" s="84" t="s">
        <v>1482</v>
      </c>
      <c r="B64" s="84" t="s">
        <v>1448</v>
      </c>
      <c r="C64" s="84">
        <v>2</v>
      </c>
      <c r="D64" s="118">
        <v>0.004539143239592617</v>
      </c>
      <c r="E64" s="118">
        <v>1.99563519459755</v>
      </c>
      <c r="F64" s="84" t="s">
        <v>1502</v>
      </c>
      <c r="G64" s="84" t="b">
        <v>0</v>
      </c>
      <c r="H64" s="84" t="b">
        <v>0</v>
      </c>
      <c r="I64" s="84" t="b">
        <v>0</v>
      </c>
      <c r="J64" s="84" t="b">
        <v>0</v>
      </c>
      <c r="K64" s="84" t="b">
        <v>0</v>
      </c>
      <c r="L64" s="84" t="b">
        <v>0</v>
      </c>
    </row>
    <row r="65" spans="1:12" ht="15">
      <c r="A65" s="84" t="s">
        <v>1448</v>
      </c>
      <c r="B65" s="84" t="s">
        <v>1217</v>
      </c>
      <c r="C65" s="84">
        <v>2</v>
      </c>
      <c r="D65" s="118">
        <v>0.004539143239592617</v>
      </c>
      <c r="E65" s="118">
        <v>1.8195439355418686</v>
      </c>
      <c r="F65" s="84" t="s">
        <v>1502</v>
      </c>
      <c r="G65" s="84" t="b">
        <v>0</v>
      </c>
      <c r="H65" s="84" t="b">
        <v>0</v>
      </c>
      <c r="I65" s="84" t="b">
        <v>0</v>
      </c>
      <c r="J65" s="84" t="b">
        <v>1</v>
      </c>
      <c r="K65" s="84" t="b">
        <v>0</v>
      </c>
      <c r="L65" s="84" t="b">
        <v>0</v>
      </c>
    </row>
    <row r="66" spans="1:12" ht="15">
      <c r="A66" s="84" t="s">
        <v>1217</v>
      </c>
      <c r="B66" s="84" t="s">
        <v>1483</v>
      </c>
      <c r="C66" s="84">
        <v>2</v>
      </c>
      <c r="D66" s="118">
        <v>0.004539143239592617</v>
      </c>
      <c r="E66" s="118">
        <v>2.296665190261531</v>
      </c>
      <c r="F66" s="84" t="s">
        <v>1502</v>
      </c>
      <c r="G66" s="84" t="b">
        <v>1</v>
      </c>
      <c r="H66" s="84" t="b">
        <v>0</v>
      </c>
      <c r="I66" s="84" t="b">
        <v>0</v>
      </c>
      <c r="J66" s="84" t="b">
        <v>0</v>
      </c>
      <c r="K66" s="84" t="b">
        <v>0</v>
      </c>
      <c r="L66" s="84" t="b">
        <v>0</v>
      </c>
    </row>
    <row r="67" spans="1:12" ht="15">
      <c r="A67" s="84" t="s">
        <v>1483</v>
      </c>
      <c r="B67" s="84" t="s">
        <v>1218</v>
      </c>
      <c r="C67" s="84">
        <v>2</v>
      </c>
      <c r="D67" s="118">
        <v>0.004539143239592617</v>
      </c>
      <c r="E67" s="118">
        <v>2.296665190261531</v>
      </c>
      <c r="F67" s="84" t="s">
        <v>1502</v>
      </c>
      <c r="G67" s="84" t="b">
        <v>0</v>
      </c>
      <c r="H67" s="84" t="b">
        <v>0</v>
      </c>
      <c r="I67" s="84" t="b">
        <v>0</v>
      </c>
      <c r="J67" s="84" t="b">
        <v>0</v>
      </c>
      <c r="K67" s="84" t="b">
        <v>0</v>
      </c>
      <c r="L67" s="84" t="b">
        <v>0</v>
      </c>
    </row>
    <row r="68" spans="1:12" ht="15">
      <c r="A68" s="84" t="s">
        <v>272</v>
      </c>
      <c r="B68" s="84" t="s">
        <v>1484</v>
      </c>
      <c r="C68" s="84">
        <v>2</v>
      </c>
      <c r="D68" s="118">
        <v>0.004539143239592617</v>
      </c>
      <c r="E68" s="118">
        <v>1.3935752032695874</v>
      </c>
      <c r="F68" s="84" t="s">
        <v>1502</v>
      </c>
      <c r="G68" s="84" t="b">
        <v>0</v>
      </c>
      <c r="H68" s="84" t="b">
        <v>0</v>
      </c>
      <c r="I68" s="84" t="b">
        <v>0</v>
      </c>
      <c r="J68" s="84" t="b">
        <v>0</v>
      </c>
      <c r="K68" s="84" t="b">
        <v>0</v>
      </c>
      <c r="L68" s="84" t="b">
        <v>0</v>
      </c>
    </row>
    <row r="69" spans="1:12" ht="15">
      <c r="A69" s="84" t="s">
        <v>1484</v>
      </c>
      <c r="B69" s="84" t="s">
        <v>1485</v>
      </c>
      <c r="C69" s="84">
        <v>2</v>
      </c>
      <c r="D69" s="118">
        <v>0.004539143239592617</v>
      </c>
      <c r="E69" s="118">
        <v>2.4727564493172123</v>
      </c>
      <c r="F69" s="84" t="s">
        <v>1502</v>
      </c>
      <c r="G69" s="84" t="b">
        <v>0</v>
      </c>
      <c r="H69" s="84" t="b">
        <v>0</v>
      </c>
      <c r="I69" s="84" t="b">
        <v>0</v>
      </c>
      <c r="J69" s="84" t="b">
        <v>0</v>
      </c>
      <c r="K69" s="84" t="b">
        <v>0</v>
      </c>
      <c r="L69" s="84" t="b">
        <v>0</v>
      </c>
    </row>
    <row r="70" spans="1:12" ht="15">
      <c r="A70" s="84" t="s">
        <v>1485</v>
      </c>
      <c r="B70" s="84" t="s">
        <v>1451</v>
      </c>
      <c r="C70" s="84">
        <v>2</v>
      </c>
      <c r="D70" s="118">
        <v>0.004539143239592617</v>
      </c>
      <c r="E70" s="118">
        <v>2.296665190261531</v>
      </c>
      <c r="F70" s="84" t="s">
        <v>1502</v>
      </c>
      <c r="G70" s="84" t="b">
        <v>0</v>
      </c>
      <c r="H70" s="84" t="b">
        <v>0</v>
      </c>
      <c r="I70" s="84" t="b">
        <v>0</v>
      </c>
      <c r="J70" s="84" t="b">
        <v>0</v>
      </c>
      <c r="K70" s="84" t="b">
        <v>0</v>
      </c>
      <c r="L70" s="84" t="b">
        <v>0</v>
      </c>
    </row>
    <row r="71" spans="1:12" ht="15">
      <c r="A71" s="84" t="s">
        <v>1451</v>
      </c>
      <c r="B71" s="84" t="s">
        <v>1486</v>
      </c>
      <c r="C71" s="84">
        <v>2</v>
      </c>
      <c r="D71" s="118">
        <v>0.004539143239592617</v>
      </c>
      <c r="E71" s="118">
        <v>2.296665190261531</v>
      </c>
      <c r="F71" s="84" t="s">
        <v>1502</v>
      </c>
      <c r="G71" s="84" t="b">
        <v>0</v>
      </c>
      <c r="H71" s="84" t="b">
        <v>0</v>
      </c>
      <c r="I71" s="84" t="b">
        <v>0</v>
      </c>
      <c r="J71" s="84" t="b">
        <v>0</v>
      </c>
      <c r="K71" s="84" t="b">
        <v>1</v>
      </c>
      <c r="L71" s="84" t="b">
        <v>0</v>
      </c>
    </row>
    <row r="72" spans="1:12" ht="15">
      <c r="A72" s="84" t="s">
        <v>1486</v>
      </c>
      <c r="B72" s="84" t="s">
        <v>1487</v>
      </c>
      <c r="C72" s="84">
        <v>2</v>
      </c>
      <c r="D72" s="118">
        <v>0.004539143239592617</v>
      </c>
      <c r="E72" s="118">
        <v>2.4727564493172123</v>
      </c>
      <c r="F72" s="84" t="s">
        <v>1502</v>
      </c>
      <c r="G72" s="84" t="b">
        <v>0</v>
      </c>
      <c r="H72" s="84" t="b">
        <v>1</v>
      </c>
      <c r="I72" s="84" t="b">
        <v>0</v>
      </c>
      <c r="J72" s="84" t="b">
        <v>0</v>
      </c>
      <c r="K72" s="84" t="b">
        <v>0</v>
      </c>
      <c r="L72" s="84" t="b">
        <v>0</v>
      </c>
    </row>
    <row r="73" spans="1:12" ht="15">
      <c r="A73" s="84" t="s">
        <v>1487</v>
      </c>
      <c r="B73" s="84" t="s">
        <v>1458</v>
      </c>
      <c r="C73" s="84">
        <v>2</v>
      </c>
      <c r="D73" s="118">
        <v>0.004539143239592617</v>
      </c>
      <c r="E73" s="118">
        <v>2.296665190261531</v>
      </c>
      <c r="F73" s="84" t="s">
        <v>1502</v>
      </c>
      <c r="G73" s="84" t="b">
        <v>0</v>
      </c>
      <c r="H73" s="84" t="b">
        <v>0</v>
      </c>
      <c r="I73" s="84" t="b">
        <v>0</v>
      </c>
      <c r="J73" s="84" t="b">
        <v>0</v>
      </c>
      <c r="K73" s="84" t="b">
        <v>0</v>
      </c>
      <c r="L73" s="84" t="b">
        <v>0</v>
      </c>
    </row>
    <row r="74" spans="1:12" ht="15">
      <c r="A74" s="84" t="s">
        <v>271</v>
      </c>
      <c r="B74" s="84" t="s">
        <v>1491</v>
      </c>
      <c r="C74" s="84">
        <v>2</v>
      </c>
      <c r="D74" s="118">
        <v>0.004539143239592617</v>
      </c>
      <c r="E74" s="118">
        <v>1.99563519459755</v>
      </c>
      <c r="F74" s="84" t="s">
        <v>1502</v>
      </c>
      <c r="G74" s="84" t="b">
        <v>0</v>
      </c>
      <c r="H74" s="84" t="b">
        <v>0</v>
      </c>
      <c r="I74" s="84" t="b">
        <v>0</v>
      </c>
      <c r="J74" s="84" t="b">
        <v>0</v>
      </c>
      <c r="K74" s="84" t="b">
        <v>0</v>
      </c>
      <c r="L74" s="84" t="b">
        <v>0</v>
      </c>
    </row>
    <row r="75" spans="1:12" ht="15">
      <c r="A75" s="84" t="s">
        <v>1491</v>
      </c>
      <c r="B75" s="84" t="s">
        <v>1219</v>
      </c>
      <c r="C75" s="84">
        <v>2</v>
      </c>
      <c r="D75" s="118">
        <v>0.004539143239592617</v>
      </c>
      <c r="E75" s="118">
        <v>2.296665190261531</v>
      </c>
      <c r="F75" s="84" t="s">
        <v>1502</v>
      </c>
      <c r="G75" s="84" t="b">
        <v>0</v>
      </c>
      <c r="H75" s="84" t="b">
        <v>0</v>
      </c>
      <c r="I75" s="84" t="b">
        <v>0</v>
      </c>
      <c r="J75" s="84" t="b">
        <v>1</v>
      </c>
      <c r="K75" s="84" t="b">
        <v>0</v>
      </c>
      <c r="L75" s="84" t="b">
        <v>0</v>
      </c>
    </row>
    <row r="76" spans="1:12" ht="15">
      <c r="A76" s="84" t="s">
        <v>1219</v>
      </c>
      <c r="B76" s="84" t="s">
        <v>1492</v>
      </c>
      <c r="C76" s="84">
        <v>2</v>
      </c>
      <c r="D76" s="118">
        <v>0.004539143239592617</v>
      </c>
      <c r="E76" s="118">
        <v>2.296665190261531</v>
      </c>
      <c r="F76" s="84" t="s">
        <v>1502</v>
      </c>
      <c r="G76" s="84" t="b">
        <v>1</v>
      </c>
      <c r="H76" s="84" t="b">
        <v>0</v>
      </c>
      <c r="I76" s="84" t="b">
        <v>0</v>
      </c>
      <c r="J76" s="84" t="b">
        <v>0</v>
      </c>
      <c r="K76" s="84" t="b">
        <v>0</v>
      </c>
      <c r="L76" s="84" t="b">
        <v>0</v>
      </c>
    </row>
    <row r="77" spans="1:12" ht="15">
      <c r="A77" s="84" t="s">
        <v>1492</v>
      </c>
      <c r="B77" s="84" t="s">
        <v>1493</v>
      </c>
      <c r="C77" s="84">
        <v>2</v>
      </c>
      <c r="D77" s="118">
        <v>0.004539143239592617</v>
      </c>
      <c r="E77" s="118">
        <v>2.4727564493172123</v>
      </c>
      <c r="F77" s="84" t="s">
        <v>1502</v>
      </c>
      <c r="G77" s="84" t="b">
        <v>0</v>
      </c>
      <c r="H77" s="84" t="b">
        <v>0</v>
      </c>
      <c r="I77" s="84" t="b">
        <v>0</v>
      </c>
      <c r="J77" s="84" t="b">
        <v>0</v>
      </c>
      <c r="K77" s="84" t="b">
        <v>0</v>
      </c>
      <c r="L77" s="84" t="b">
        <v>0</v>
      </c>
    </row>
    <row r="78" spans="1:12" ht="15">
      <c r="A78" s="84" t="s">
        <v>1493</v>
      </c>
      <c r="B78" s="84" t="s">
        <v>1494</v>
      </c>
      <c r="C78" s="84">
        <v>2</v>
      </c>
      <c r="D78" s="118">
        <v>0.004539143239592617</v>
      </c>
      <c r="E78" s="118">
        <v>2.4727564493172123</v>
      </c>
      <c r="F78" s="84" t="s">
        <v>1502</v>
      </c>
      <c r="G78" s="84" t="b">
        <v>0</v>
      </c>
      <c r="H78" s="84" t="b">
        <v>0</v>
      </c>
      <c r="I78" s="84" t="b">
        <v>0</v>
      </c>
      <c r="J78" s="84" t="b">
        <v>0</v>
      </c>
      <c r="K78" s="84" t="b">
        <v>0</v>
      </c>
      <c r="L78" s="84" t="b">
        <v>0</v>
      </c>
    </row>
    <row r="79" spans="1:12" ht="15">
      <c r="A79" s="84" t="s">
        <v>1494</v>
      </c>
      <c r="B79" s="84" t="s">
        <v>1216</v>
      </c>
      <c r="C79" s="84">
        <v>2</v>
      </c>
      <c r="D79" s="118">
        <v>0.004539143239592617</v>
      </c>
      <c r="E79" s="118">
        <v>2.171726453653231</v>
      </c>
      <c r="F79" s="84" t="s">
        <v>1502</v>
      </c>
      <c r="G79" s="84" t="b">
        <v>0</v>
      </c>
      <c r="H79" s="84" t="b">
        <v>0</v>
      </c>
      <c r="I79" s="84" t="b">
        <v>0</v>
      </c>
      <c r="J79" s="84" t="b">
        <v>0</v>
      </c>
      <c r="K79" s="84" t="b">
        <v>0</v>
      </c>
      <c r="L79" s="84" t="b">
        <v>0</v>
      </c>
    </row>
    <row r="80" spans="1:12" ht="15">
      <c r="A80" s="84" t="s">
        <v>1216</v>
      </c>
      <c r="B80" s="84" t="s">
        <v>1495</v>
      </c>
      <c r="C80" s="84">
        <v>2</v>
      </c>
      <c r="D80" s="118">
        <v>0.004539143239592617</v>
      </c>
      <c r="E80" s="118">
        <v>2.171726453653231</v>
      </c>
      <c r="F80" s="84" t="s">
        <v>1502</v>
      </c>
      <c r="G80" s="84" t="b">
        <v>0</v>
      </c>
      <c r="H80" s="84" t="b">
        <v>0</v>
      </c>
      <c r="I80" s="84" t="b">
        <v>0</v>
      </c>
      <c r="J80" s="84" t="b">
        <v>0</v>
      </c>
      <c r="K80" s="84" t="b">
        <v>0</v>
      </c>
      <c r="L80" s="84" t="b">
        <v>0</v>
      </c>
    </row>
    <row r="81" spans="1:12" ht="15">
      <c r="A81" s="84" t="s">
        <v>1495</v>
      </c>
      <c r="B81" s="84" t="s">
        <v>1496</v>
      </c>
      <c r="C81" s="84">
        <v>2</v>
      </c>
      <c r="D81" s="118">
        <v>0.004539143239592617</v>
      </c>
      <c r="E81" s="118">
        <v>2.4727564493172123</v>
      </c>
      <c r="F81" s="84" t="s">
        <v>1502</v>
      </c>
      <c r="G81" s="84" t="b">
        <v>0</v>
      </c>
      <c r="H81" s="84" t="b">
        <v>0</v>
      </c>
      <c r="I81" s="84" t="b">
        <v>0</v>
      </c>
      <c r="J81" s="84" t="b">
        <v>1</v>
      </c>
      <c r="K81" s="84" t="b">
        <v>0</v>
      </c>
      <c r="L81" s="84" t="b">
        <v>0</v>
      </c>
    </row>
    <row r="82" spans="1:12" ht="15">
      <c r="A82" s="84" t="s">
        <v>1496</v>
      </c>
      <c r="B82" s="84" t="s">
        <v>1216</v>
      </c>
      <c r="C82" s="84">
        <v>2</v>
      </c>
      <c r="D82" s="118">
        <v>0.004539143239592617</v>
      </c>
      <c r="E82" s="118">
        <v>2.171726453653231</v>
      </c>
      <c r="F82" s="84" t="s">
        <v>1502</v>
      </c>
      <c r="G82" s="84" t="b">
        <v>1</v>
      </c>
      <c r="H82" s="84" t="b">
        <v>0</v>
      </c>
      <c r="I82" s="84" t="b">
        <v>0</v>
      </c>
      <c r="J82" s="84" t="b">
        <v>0</v>
      </c>
      <c r="K82" s="84" t="b">
        <v>0</v>
      </c>
      <c r="L82" s="84" t="b">
        <v>0</v>
      </c>
    </row>
    <row r="83" spans="1:12" ht="15">
      <c r="A83" s="84" t="s">
        <v>1216</v>
      </c>
      <c r="B83" s="84" t="s">
        <v>1497</v>
      </c>
      <c r="C83" s="84">
        <v>2</v>
      </c>
      <c r="D83" s="118">
        <v>0.004539143239592617</v>
      </c>
      <c r="E83" s="118">
        <v>2.171726453653231</v>
      </c>
      <c r="F83" s="84" t="s">
        <v>1502</v>
      </c>
      <c r="G83" s="84" t="b">
        <v>0</v>
      </c>
      <c r="H83" s="84" t="b">
        <v>0</v>
      </c>
      <c r="I83" s="84" t="b">
        <v>0</v>
      </c>
      <c r="J83" s="84" t="b">
        <v>0</v>
      </c>
      <c r="K83" s="84" t="b">
        <v>0</v>
      </c>
      <c r="L83" s="84" t="b">
        <v>0</v>
      </c>
    </row>
    <row r="84" spans="1:12" ht="15">
      <c r="A84" s="84" t="s">
        <v>1497</v>
      </c>
      <c r="B84" s="84" t="s">
        <v>1498</v>
      </c>
      <c r="C84" s="84">
        <v>2</v>
      </c>
      <c r="D84" s="118">
        <v>0.004539143239592617</v>
      </c>
      <c r="E84" s="118">
        <v>2.4727564493172123</v>
      </c>
      <c r="F84" s="84" t="s">
        <v>1502</v>
      </c>
      <c r="G84" s="84" t="b">
        <v>0</v>
      </c>
      <c r="H84" s="84" t="b">
        <v>0</v>
      </c>
      <c r="I84" s="84" t="b">
        <v>0</v>
      </c>
      <c r="J84" s="84" t="b">
        <v>0</v>
      </c>
      <c r="K84" s="84" t="b">
        <v>0</v>
      </c>
      <c r="L84" s="84" t="b">
        <v>0</v>
      </c>
    </row>
    <row r="85" spans="1:12" ht="15">
      <c r="A85" s="84" t="s">
        <v>1204</v>
      </c>
      <c r="B85" s="84" t="s">
        <v>1207</v>
      </c>
      <c r="C85" s="84">
        <v>24</v>
      </c>
      <c r="D85" s="118">
        <v>0.005580275176077959</v>
      </c>
      <c r="E85" s="118">
        <v>0.9053460672961677</v>
      </c>
      <c r="F85" s="84" t="s">
        <v>1103</v>
      </c>
      <c r="G85" s="84" t="b">
        <v>0</v>
      </c>
      <c r="H85" s="84" t="b">
        <v>0</v>
      </c>
      <c r="I85" s="84" t="b">
        <v>0</v>
      </c>
      <c r="J85" s="84" t="b">
        <v>0</v>
      </c>
      <c r="K85" s="84" t="b">
        <v>0</v>
      </c>
      <c r="L85" s="84" t="b">
        <v>0</v>
      </c>
    </row>
    <row r="86" spans="1:12" ht="15">
      <c r="A86" s="84" t="s">
        <v>1207</v>
      </c>
      <c r="B86" s="84" t="s">
        <v>1202</v>
      </c>
      <c r="C86" s="84">
        <v>24</v>
      </c>
      <c r="D86" s="118">
        <v>0.005580275176077959</v>
      </c>
      <c r="E86" s="118">
        <v>0.9053460672961677</v>
      </c>
      <c r="F86" s="84" t="s">
        <v>1103</v>
      </c>
      <c r="G86" s="84" t="b">
        <v>0</v>
      </c>
      <c r="H86" s="84" t="b">
        <v>0</v>
      </c>
      <c r="I86" s="84" t="b">
        <v>0</v>
      </c>
      <c r="J86" s="84" t="b">
        <v>0</v>
      </c>
      <c r="K86" s="84" t="b">
        <v>0</v>
      </c>
      <c r="L86" s="84" t="b">
        <v>0</v>
      </c>
    </row>
    <row r="87" spans="1:12" ht="15">
      <c r="A87" s="84" t="s">
        <v>1202</v>
      </c>
      <c r="B87" s="84" t="s">
        <v>1208</v>
      </c>
      <c r="C87" s="84">
        <v>24</v>
      </c>
      <c r="D87" s="118">
        <v>0.005580275176077959</v>
      </c>
      <c r="E87" s="118">
        <v>0.9053460672961677</v>
      </c>
      <c r="F87" s="84" t="s">
        <v>1103</v>
      </c>
      <c r="G87" s="84" t="b">
        <v>0</v>
      </c>
      <c r="H87" s="84" t="b">
        <v>0</v>
      </c>
      <c r="I87" s="84" t="b">
        <v>0</v>
      </c>
      <c r="J87" s="84" t="b">
        <v>0</v>
      </c>
      <c r="K87" s="84" t="b">
        <v>0</v>
      </c>
      <c r="L87" s="84" t="b">
        <v>0</v>
      </c>
    </row>
    <row r="88" spans="1:12" ht="15">
      <c r="A88" s="84" t="s">
        <v>1208</v>
      </c>
      <c r="B88" s="84" t="s">
        <v>1203</v>
      </c>
      <c r="C88" s="84">
        <v>24</v>
      </c>
      <c r="D88" s="118">
        <v>0.005580275176077959</v>
      </c>
      <c r="E88" s="118">
        <v>0.9053460672961677</v>
      </c>
      <c r="F88" s="84" t="s">
        <v>1103</v>
      </c>
      <c r="G88" s="84" t="b">
        <v>0</v>
      </c>
      <c r="H88" s="84" t="b">
        <v>0</v>
      </c>
      <c r="I88" s="84" t="b">
        <v>0</v>
      </c>
      <c r="J88" s="84" t="b">
        <v>0</v>
      </c>
      <c r="K88" s="84" t="b">
        <v>0</v>
      </c>
      <c r="L88" s="84" t="b">
        <v>0</v>
      </c>
    </row>
    <row r="89" spans="1:12" ht="15">
      <c r="A89" s="84" t="s">
        <v>1203</v>
      </c>
      <c r="B89" s="84" t="s">
        <v>1205</v>
      </c>
      <c r="C89" s="84">
        <v>24</v>
      </c>
      <c r="D89" s="118">
        <v>0.005580275176077959</v>
      </c>
      <c r="E89" s="118">
        <v>0.9053460672961677</v>
      </c>
      <c r="F89" s="84" t="s">
        <v>1103</v>
      </c>
      <c r="G89" s="84" t="b">
        <v>0</v>
      </c>
      <c r="H89" s="84" t="b">
        <v>0</v>
      </c>
      <c r="I89" s="84" t="b">
        <v>0</v>
      </c>
      <c r="J89" s="84" t="b">
        <v>0</v>
      </c>
      <c r="K89" s="84" t="b">
        <v>0</v>
      </c>
      <c r="L89" s="84" t="b">
        <v>0</v>
      </c>
    </row>
    <row r="90" spans="1:12" ht="15">
      <c r="A90" s="84" t="s">
        <v>1205</v>
      </c>
      <c r="B90" s="84" t="s">
        <v>272</v>
      </c>
      <c r="C90" s="84">
        <v>24</v>
      </c>
      <c r="D90" s="118">
        <v>0.005580275176077959</v>
      </c>
      <c r="E90" s="118">
        <v>0.8541935448487864</v>
      </c>
      <c r="F90" s="84" t="s">
        <v>1103</v>
      </c>
      <c r="G90" s="84" t="b">
        <v>0</v>
      </c>
      <c r="H90" s="84" t="b">
        <v>0</v>
      </c>
      <c r="I90" s="84" t="b">
        <v>0</v>
      </c>
      <c r="J90" s="84" t="b">
        <v>0</v>
      </c>
      <c r="K90" s="84" t="b">
        <v>0</v>
      </c>
      <c r="L90" s="84" t="b">
        <v>0</v>
      </c>
    </row>
    <row r="91" spans="1:12" ht="15">
      <c r="A91" s="84" t="s">
        <v>265</v>
      </c>
      <c r="B91" s="84" t="s">
        <v>1204</v>
      </c>
      <c r="C91" s="84">
        <v>22</v>
      </c>
      <c r="D91" s="118">
        <v>0.008894108333678109</v>
      </c>
      <c r="E91" s="118">
        <v>0.9053460672961677</v>
      </c>
      <c r="F91" s="84" t="s">
        <v>1103</v>
      </c>
      <c r="G91" s="84" t="b">
        <v>0</v>
      </c>
      <c r="H91" s="84" t="b">
        <v>0</v>
      </c>
      <c r="I91" s="84" t="b">
        <v>0</v>
      </c>
      <c r="J91" s="84" t="b">
        <v>0</v>
      </c>
      <c r="K91" s="84" t="b">
        <v>0</v>
      </c>
      <c r="L91" s="84" t="b">
        <v>0</v>
      </c>
    </row>
    <row r="92" spans="1:12" ht="15">
      <c r="A92" s="84" t="s">
        <v>265</v>
      </c>
      <c r="B92" s="84" t="s">
        <v>272</v>
      </c>
      <c r="C92" s="84">
        <v>2</v>
      </c>
      <c r="D92" s="118">
        <v>0.010275761531772782</v>
      </c>
      <c r="E92" s="118">
        <v>-0.2249877011988384</v>
      </c>
      <c r="F92" s="84" t="s">
        <v>1103</v>
      </c>
      <c r="G92" s="84" t="b">
        <v>0</v>
      </c>
      <c r="H92" s="84" t="b">
        <v>0</v>
      </c>
      <c r="I92" s="84" t="b">
        <v>0</v>
      </c>
      <c r="J92" s="84" t="b">
        <v>0</v>
      </c>
      <c r="K92" s="84" t="b">
        <v>0</v>
      </c>
      <c r="L92" s="84" t="b">
        <v>0</v>
      </c>
    </row>
    <row r="93" spans="1:12" ht="15">
      <c r="A93" s="84" t="s">
        <v>1210</v>
      </c>
      <c r="B93" s="84" t="s">
        <v>1181</v>
      </c>
      <c r="C93" s="84">
        <v>2</v>
      </c>
      <c r="D93" s="118">
        <v>0.014561875090333725</v>
      </c>
      <c r="E93" s="118">
        <v>1.462397997898956</v>
      </c>
      <c r="F93" s="84" t="s">
        <v>1104</v>
      </c>
      <c r="G93" s="84" t="b">
        <v>0</v>
      </c>
      <c r="H93" s="84" t="b">
        <v>0</v>
      </c>
      <c r="I93" s="84" t="b">
        <v>0</v>
      </c>
      <c r="J93" s="84" t="b">
        <v>0</v>
      </c>
      <c r="K93" s="84" t="b">
        <v>0</v>
      </c>
      <c r="L93" s="84" t="b">
        <v>0</v>
      </c>
    </row>
    <row r="94" spans="1:12" ht="15">
      <c r="A94" s="84" t="s">
        <v>1204</v>
      </c>
      <c r="B94" s="84" t="s">
        <v>1207</v>
      </c>
      <c r="C94" s="84">
        <v>2</v>
      </c>
      <c r="D94" s="118">
        <v>0.014561875090333725</v>
      </c>
      <c r="E94" s="118">
        <v>1.462397997898956</v>
      </c>
      <c r="F94" s="84" t="s">
        <v>1104</v>
      </c>
      <c r="G94" s="84" t="b">
        <v>0</v>
      </c>
      <c r="H94" s="84" t="b">
        <v>0</v>
      </c>
      <c r="I94" s="84" t="b">
        <v>0</v>
      </c>
      <c r="J94" s="84" t="b">
        <v>0</v>
      </c>
      <c r="K94" s="84" t="b">
        <v>0</v>
      </c>
      <c r="L94" s="84" t="b">
        <v>0</v>
      </c>
    </row>
    <row r="95" spans="1:12" ht="15">
      <c r="A95" s="84" t="s">
        <v>1207</v>
      </c>
      <c r="B95" s="84" t="s">
        <v>1202</v>
      </c>
      <c r="C95" s="84">
        <v>2</v>
      </c>
      <c r="D95" s="118">
        <v>0.014561875090333725</v>
      </c>
      <c r="E95" s="118">
        <v>1.3374592612906562</v>
      </c>
      <c r="F95" s="84" t="s">
        <v>1104</v>
      </c>
      <c r="G95" s="84" t="b">
        <v>0</v>
      </c>
      <c r="H95" s="84" t="b">
        <v>0</v>
      </c>
      <c r="I95" s="84" t="b">
        <v>0</v>
      </c>
      <c r="J95" s="84" t="b">
        <v>0</v>
      </c>
      <c r="K95" s="84" t="b">
        <v>0</v>
      </c>
      <c r="L95" s="84" t="b">
        <v>0</v>
      </c>
    </row>
    <row r="96" spans="1:12" ht="15">
      <c r="A96" s="84" t="s">
        <v>1202</v>
      </c>
      <c r="B96" s="84" t="s">
        <v>1208</v>
      </c>
      <c r="C96" s="84">
        <v>2</v>
      </c>
      <c r="D96" s="118">
        <v>0.014561875090333725</v>
      </c>
      <c r="E96" s="118">
        <v>1.3374592612906562</v>
      </c>
      <c r="F96" s="84" t="s">
        <v>1104</v>
      </c>
      <c r="G96" s="84" t="b">
        <v>0</v>
      </c>
      <c r="H96" s="84" t="b">
        <v>0</v>
      </c>
      <c r="I96" s="84" t="b">
        <v>0</v>
      </c>
      <c r="J96" s="84" t="b">
        <v>0</v>
      </c>
      <c r="K96" s="84" t="b">
        <v>0</v>
      </c>
      <c r="L96" s="84" t="b">
        <v>0</v>
      </c>
    </row>
    <row r="97" spans="1:12" ht="15">
      <c r="A97" s="84" t="s">
        <v>1208</v>
      </c>
      <c r="B97" s="84" t="s">
        <v>1203</v>
      </c>
      <c r="C97" s="84">
        <v>2</v>
      </c>
      <c r="D97" s="118">
        <v>0.014561875090333725</v>
      </c>
      <c r="E97" s="118">
        <v>1.3374592612906562</v>
      </c>
      <c r="F97" s="84" t="s">
        <v>1104</v>
      </c>
      <c r="G97" s="84" t="b">
        <v>0</v>
      </c>
      <c r="H97" s="84" t="b">
        <v>0</v>
      </c>
      <c r="I97" s="84" t="b">
        <v>0</v>
      </c>
      <c r="J97" s="84" t="b">
        <v>0</v>
      </c>
      <c r="K97" s="84" t="b">
        <v>0</v>
      </c>
      <c r="L97" s="84" t="b">
        <v>0</v>
      </c>
    </row>
    <row r="98" spans="1:12" ht="15">
      <c r="A98" s="84" t="s">
        <v>1203</v>
      </c>
      <c r="B98" s="84" t="s">
        <v>1205</v>
      </c>
      <c r="C98" s="84">
        <v>2</v>
      </c>
      <c r="D98" s="118">
        <v>0.014561875090333725</v>
      </c>
      <c r="E98" s="118">
        <v>1.161368002234975</v>
      </c>
      <c r="F98" s="84" t="s">
        <v>1104</v>
      </c>
      <c r="G98" s="84" t="b">
        <v>0</v>
      </c>
      <c r="H98" s="84" t="b">
        <v>0</v>
      </c>
      <c r="I98" s="84" t="b">
        <v>0</v>
      </c>
      <c r="J98" s="84" t="b">
        <v>0</v>
      </c>
      <c r="K98" s="84" t="b">
        <v>0</v>
      </c>
      <c r="L98" s="84" t="b">
        <v>0</v>
      </c>
    </row>
    <row r="99" spans="1:12" ht="15">
      <c r="A99" s="84" t="s">
        <v>1205</v>
      </c>
      <c r="B99" s="84" t="s">
        <v>272</v>
      </c>
      <c r="C99" s="84">
        <v>2</v>
      </c>
      <c r="D99" s="118">
        <v>0.014561875090333725</v>
      </c>
      <c r="E99" s="118">
        <v>1.0644579892269186</v>
      </c>
      <c r="F99" s="84" t="s">
        <v>1104</v>
      </c>
      <c r="G99" s="84" t="b">
        <v>0</v>
      </c>
      <c r="H99" s="84" t="b">
        <v>0</v>
      </c>
      <c r="I99" s="84" t="b">
        <v>0</v>
      </c>
      <c r="J99" s="84" t="b">
        <v>0</v>
      </c>
      <c r="K99" s="84" t="b">
        <v>0</v>
      </c>
      <c r="L99" s="84" t="b">
        <v>0</v>
      </c>
    </row>
    <row r="100" spans="1:12" ht="15">
      <c r="A100" s="84" t="s">
        <v>270</v>
      </c>
      <c r="B100" s="84" t="s">
        <v>269</v>
      </c>
      <c r="C100" s="84">
        <v>5</v>
      </c>
      <c r="D100" s="118">
        <v>0.0030930174237353445</v>
      </c>
      <c r="E100" s="118">
        <v>1.3873898263387294</v>
      </c>
      <c r="F100" s="84" t="s">
        <v>1105</v>
      </c>
      <c r="G100" s="84" t="b">
        <v>0</v>
      </c>
      <c r="H100" s="84" t="b">
        <v>0</v>
      </c>
      <c r="I100" s="84" t="b">
        <v>0</v>
      </c>
      <c r="J100" s="84" t="b">
        <v>0</v>
      </c>
      <c r="K100" s="84" t="b">
        <v>0</v>
      </c>
      <c r="L100" s="84" t="b">
        <v>0</v>
      </c>
    </row>
    <row r="101" spans="1:12" ht="15">
      <c r="A101" s="84" t="s">
        <v>269</v>
      </c>
      <c r="B101" s="84" t="s">
        <v>268</v>
      </c>
      <c r="C101" s="84">
        <v>5</v>
      </c>
      <c r="D101" s="118">
        <v>0.0030930174237353445</v>
      </c>
      <c r="E101" s="118">
        <v>1.3873898263387294</v>
      </c>
      <c r="F101" s="84" t="s">
        <v>1105</v>
      </c>
      <c r="G101" s="84" t="b">
        <v>0</v>
      </c>
      <c r="H101" s="84" t="b">
        <v>0</v>
      </c>
      <c r="I101" s="84" t="b">
        <v>0</v>
      </c>
      <c r="J101" s="84" t="b">
        <v>0</v>
      </c>
      <c r="K101" s="84" t="b">
        <v>0</v>
      </c>
      <c r="L101" s="84" t="b">
        <v>0</v>
      </c>
    </row>
    <row r="102" spans="1:12" ht="15">
      <c r="A102" s="84" t="s">
        <v>268</v>
      </c>
      <c r="B102" s="84" t="s">
        <v>272</v>
      </c>
      <c r="C102" s="84">
        <v>5</v>
      </c>
      <c r="D102" s="118">
        <v>0.0030930174237353445</v>
      </c>
      <c r="E102" s="118">
        <v>1.3873898263387294</v>
      </c>
      <c r="F102" s="84" t="s">
        <v>1105</v>
      </c>
      <c r="G102" s="84" t="b">
        <v>0</v>
      </c>
      <c r="H102" s="84" t="b">
        <v>0</v>
      </c>
      <c r="I102" s="84" t="b">
        <v>0</v>
      </c>
      <c r="J102" s="84" t="b">
        <v>0</v>
      </c>
      <c r="K102" s="84" t="b">
        <v>0</v>
      </c>
      <c r="L102" s="84" t="b">
        <v>0</v>
      </c>
    </row>
    <row r="103" spans="1:12" ht="15">
      <c r="A103" s="84" t="s">
        <v>271</v>
      </c>
      <c r="B103" s="84" t="s">
        <v>270</v>
      </c>
      <c r="C103" s="84">
        <v>4</v>
      </c>
      <c r="D103" s="118">
        <v>0.005502851845490039</v>
      </c>
      <c r="E103" s="118">
        <v>1.2112985672830483</v>
      </c>
      <c r="F103" s="84" t="s">
        <v>1105</v>
      </c>
      <c r="G103" s="84" t="b">
        <v>0</v>
      </c>
      <c r="H103" s="84" t="b">
        <v>0</v>
      </c>
      <c r="I103" s="84" t="b">
        <v>0</v>
      </c>
      <c r="J103" s="84" t="b">
        <v>0</v>
      </c>
      <c r="K103" s="84" t="b">
        <v>0</v>
      </c>
      <c r="L103" s="84" t="b">
        <v>0</v>
      </c>
    </row>
    <row r="104" spans="1:12" ht="15">
      <c r="A104" s="84" t="s">
        <v>214</v>
      </c>
      <c r="B104" s="84" t="s">
        <v>271</v>
      </c>
      <c r="C104" s="84">
        <v>3</v>
      </c>
      <c r="D104" s="118">
        <v>0.007055390523374559</v>
      </c>
      <c r="E104" s="118">
        <v>1.6092385759550858</v>
      </c>
      <c r="F104" s="84" t="s">
        <v>1105</v>
      </c>
      <c r="G104" s="84" t="b">
        <v>0</v>
      </c>
      <c r="H104" s="84" t="b">
        <v>0</v>
      </c>
      <c r="I104" s="84" t="b">
        <v>0</v>
      </c>
      <c r="J104" s="84" t="b">
        <v>0</v>
      </c>
      <c r="K104" s="84" t="b">
        <v>0</v>
      </c>
      <c r="L104" s="84" t="b">
        <v>0</v>
      </c>
    </row>
    <row r="105" spans="1:12" ht="15">
      <c r="A105" s="84" t="s">
        <v>272</v>
      </c>
      <c r="B105" s="84" t="s">
        <v>1480</v>
      </c>
      <c r="C105" s="84">
        <v>2</v>
      </c>
      <c r="D105" s="118">
        <v>0.0074550196049947256</v>
      </c>
      <c r="E105" s="118">
        <v>1.4842998393467859</v>
      </c>
      <c r="F105" s="84" t="s">
        <v>1105</v>
      </c>
      <c r="G105" s="84" t="b">
        <v>0</v>
      </c>
      <c r="H105" s="84" t="b">
        <v>0</v>
      </c>
      <c r="I105" s="84" t="b">
        <v>0</v>
      </c>
      <c r="J105" s="84" t="b">
        <v>0</v>
      </c>
      <c r="K105" s="84" t="b">
        <v>0</v>
      </c>
      <c r="L105" s="84" t="b">
        <v>0</v>
      </c>
    </row>
    <row r="106" spans="1:12" ht="15">
      <c r="A106" s="84" t="s">
        <v>1480</v>
      </c>
      <c r="B106" s="84" t="s">
        <v>1481</v>
      </c>
      <c r="C106" s="84">
        <v>2</v>
      </c>
      <c r="D106" s="118">
        <v>0.0074550196049947256</v>
      </c>
      <c r="E106" s="118">
        <v>1.785329835010767</v>
      </c>
      <c r="F106" s="84" t="s">
        <v>1105</v>
      </c>
      <c r="G106" s="84" t="b">
        <v>0</v>
      </c>
      <c r="H106" s="84" t="b">
        <v>0</v>
      </c>
      <c r="I106" s="84" t="b">
        <v>0</v>
      </c>
      <c r="J106" s="84" t="b">
        <v>0</v>
      </c>
      <c r="K106" s="84" t="b">
        <v>0</v>
      </c>
      <c r="L106" s="84" t="b">
        <v>0</v>
      </c>
    </row>
    <row r="107" spans="1:12" ht="15">
      <c r="A107" s="84" t="s">
        <v>1481</v>
      </c>
      <c r="B107" s="84" t="s">
        <v>1482</v>
      </c>
      <c r="C107" s="84">
        <v>2</v>
      </c>
      <c r="D107" s="118">
        <v>0.0074550196049947256</v>
      </c>
      <c r="E107" s="118">
        <v>1.785329835010767</v>
      </c>
      <c r="F107" s="84" t="s">
        <v>1105</v>
      </c>
      <c r="G107" s="84" t="b">
        <v>0</v>
      </c>
      <c r="H107" s="84" t="b">
        <v>0</v>
      </c>
      <c r="I107" s="84" t="b">
        <v>0</v>
      </c>
      <c r="J107" s="84" t="b">
        <v>0</v>
      </c>
      <c r="K107" s="84" t="b">
        <v>0</v>
      </c>
      <c r="L107" s="84" t="b">
        <v>0</v>
      </c>
    </row>
    <row r="108" spans="1:12" ht="15">
      <c r="A108" s="84" t="s">
        <v>1482</v>
      </c>
      <c r="B108" s="84" t="s">
        <v>1448</v>
      </c>
      <c r="C108" s="84">
        <v>2</v>
      </c>
      <c r="D108" s="118">
        <v>0.0074550196049947256</v>
      </c>
      <c r="E108" s="118">
        <v>1.785329835010767</v>
      </c>
      <c r="F108" s="84" t="s">
        <v>1105</v>
      </c>
      <c r="G108" s="84" t="b">
        <v>0</v>
      </c>
      <c r="H108" s="84" t="b">
        <v>0</v>
      </c>
      <c r="I108" s="84" t="b">
        <v>0</v>
      </c>
      <c r="J108" s="84" t="b">
        <v>0</v>
      </c>
      <c r="K108" s="84" t="b">
        <v>0</v>
      </c>
      <c r="L108" s="84" t="b">
        <v>0</v>
      </c>
    </row>
    <row r="109" spans="1:12" ht="15">
      <c r="A109" s="84" t="s">
        <v>1448</v>
      </c>
      <c r="B109" s="84" t="s">
        <v>1217</v>
      </c>
      <c r="C109" s="84">
        <v>2</v>
      </c>
      <c r="D109" s="118">
        <v>0.0074550196049947256</v>
      </c>
      <c r="E109" s="118">
        <v>1.6092385759550858</v>
      </c>
      <c r="F109" s="84" t="s">
        <v>1105</v>
      </c>
      <c r="G109" s="84" t="b">
        <v>0</v>
      </c>
      <c r="H109" s="84" t="b">
        <v>0</v>
      </c>
      <c r="I109" s="84" t="b">
        <v>0</v>
      </c>
      <c r="J109" s="84" t="b">
        <v>1</v>
      </c>
      <c r="K109" s="84" t="b">
        <v>0</v>
      </c>
      <c r="L109" s="84" t="b">
        <v>0</v>
      </c>
    </row>
    <row r="110" spans="1:12" ht="15">
      <c r="A110" s="84" t="s">
        <v>1217</v>
      </c>
      <c r="B110" s="84" t="s">
        <v>1483</v>
      </c>
      <c r="C110" s="84">
        <v>2</v>
      </c>
      <c r="D110" s="118">
        <v>0.0074550196049947256</v>
      </c>
      <c r="E110" s="118">
        <v>1.6092385759550858</v>
      </c>
      <c r="F110" s="84" t="s">
        <v>1105</v>
      </c>
      <c r="G110" s="84" t="b">
        <v>1</v>
      </c>
      <c r="H110" s="84" t="b">
        <v>0</v>
      </c>
      <c r="I110" s="84" t="b">
        <v>0</v>
      </c>
      <c r="J110" s="84" t="b">
        <v>0</v>
      </c>
      <c r="K110" s="84" t="b">
        <v>0</v>
      </c>
      <c r="L110" s="84" t="b">
        <v>0</v>
      </c>
    </row>
    <row r="111" spans="1:12" ht="15">
      <c r="A111" s="84" t="s">
        <v>1483</v>
      </c>
      <c r="B111" s="84" t="s">
        <v>1218</v>
      </c>
      <c r="C111" s="84">
        <v>2</v>
      </c>
      <c r="D111" s="118">
        <v>0.0074550196049947256</v>
      </c>
      <c r="E111" s="118">
        <v>1.6092385759550858</v>
      </c>
      <c r="F111" s="84" t="s">
        <v>1105</v>
      </c>
      <c r="G111" s="84" t="b">
        <v>0</v>
      </c>
      <c r="H111" s="84" t="b">
        <v>0</v>
      </c>
      <c r="I111" s="84" t="b">
        <v>0</v>
      </c>
      <c r="J111" s="84" t="b">
        <v>0</v>
      </c>
      <c r="K111" s="84" t="b">
        <v>0</v>
      </c>
      <c r="L111" s="84" t="b">
        <v>0</v>
      </c>
    </row>
    <row r="112" spans="1:12" ht="15">
      <c r="A112" s="84" t="s">
        <v>271</v>
      </c>
      <c r="B112" s="84" t="s">
        <v>1491</v>
      </c>
      <c r="C112" s="84">
        <v>2</v>
      </c>
      <c r="D112" s="118">
        <v>0.0074550196049947256</v>
      </c>
      <c r="E112" s="118">
        <v>1.3082085802911045</v>
      </c>
      <c r="F112" s="84" t="s">
        <v>1105</v>
      </c>
      <c r="G112" s="84" t="b">
        <v>0</v>
      </c>
      <c r="H112" s="84" t="b">
        <v>0</v>
      </c>
      <c r="I112" s="84" t="b">
        <v>0</v>
      </c>
      <c r="J112" s="84" t="b">
        <v>0</v>
      </c>
      <c r="K112" s="84" t="b">
        <v>0</v>
      </c>
      <c r="L112" s="84" t="b">
        <v>0</v>
      </c>
    </row>
    <row r="113" spans="1:12" ht="15">
      <c r="A113" s="84" t="s">
        <v>1491</v>
      </c>
      <c r="B113" s="84" t="s">
        <v>1219</v>
      </c>
      <c r="C113" s="84">
        <v>2</v>
      </c>
      <c r="D113" s="118">
        <v>0.0074550196049947256</v>
      </c>
      <c r="E113" s="118">
        <v>1.6092385759550858</v>
      </c>
      <c r="F113" s="84" t="s">
        <v>1105</v>
      </c>
      <c r="G113" s="84" t="b">
        <v>0</v>
      </c>
      <c r="H113" s="84" t="b">
        <v>0</v>
      </c>
      <c r="I113" s="84" t="b">
        <v>0</v>
      </c>
      <c r="J113" s="84" t="b">
        <v>1</v>
      </c>
      <c r="K113" s="84" t="b">
        <v>0</v>
      </c>
      <c r="L113" s="84" t="b">
        <v>0</v>
      </c>
    </row>
    <row r="114" spans="1:12" ht="15">
      <c r="A114" s="84" t="s">
        <v>1219</v>
      </c>
      <c r="B114" s="84" t="s">
        <v>1492</v>
      </c>
      <c r="C114" s="84">
        <v>2</v>
      </c>
      <c r="D114" s="118">
        <v>0.0074550196049947256</v>
      </c>
      <c r="E114" s="118">
        <v>1.6092385759550858</v>
      </c>
      <c r="F114" s="84" t="s">
        <v>1105</v>
      </c>
      <c r="G114" s="84" t="b">
        <v>1</v>
      </c>
      <c r="H114" s="84" t="b">
        <v>0</v>
      </c>
      <c r="I114" s="84" t="b">
        <v>0</v>
      </c>
      <c r="J114" s="84" t="b">
        <v>0</v>
      </c>
      <c r="K114" s="84" t="b">
        <v>0</v>
      </c>
      <c r="L114" s="84" t="b">
        <v>0</v>
      </c>
    </row>
    <row r="115" spans="1:12" ht="15">
      <c r="A115" s="84" t="s">
        <v>1492</v>
      </c>
      <c r="B115" s="84" t="s">
        <v>1493</v>
      </c>
      <c r="C115" s="84">
        <v>2</v>
      </c>
      <c r="D115" s="118">
        <v>0.0074550196049947256</v>
      </c>
      <c r="E115" s="118">
        <v>1.785329835010767</v>
      </c>
      <c r="F115" s="84" t="s">
        <v>1105</v>
      </c>
      <c r="G115" s="84" t="b">
        <v>0</v>
      </c>
      <c r="H115" s="84" t="b">
        <v>0</v>
      </c>
      <c r="I115" s="84" t="b">
        <v>0</v>
      </c>
      <c r="J115" s="84" t="b">
        <v>0</v>
      </c>
      <c r="K115" s="84" t="b">
        <v>0</v>
      </c>
      <c r="L115" s="84" t="b">
        <v>0</v>
      </c>
    </row>
    <row r="116" spans="1:12" ht="15">
      <c r="A116" s="84" t="s">
        <v>1493</v>
      </c>
      <c r="B116" s="84" t="s">
        <v>1494</v>
      </c>
      <c r="C116" s="84">
        <v>2</v>
      </c>
      <c r="D116" s="118">
        <v>0.0074550196049947256</v>
      </c>
      <c r="E116" s="118">
        <v>1.785329835010767</v>
      </c>
      <c r="F116" s="84" t="s">
        <v>1105</v>
      </c>
      <c r="G116" s="84" t="b">
        <v>0</v>
      </c>
      <c r="H116" s="84" t="b">
        <v>0</v>
      </c>
      <c r="I116" s="84" t="b">
        <v>0</v>
      </c>
      <c r="J116" s="84" t="b">
        <v>0</v>
      </c>
      <c r="K116" s="84" t="b">
        <v>0</v>
      </c>
      <c r="L116" s="84" t="b">
        <v>0</v>
      </c>
    </row>
    <row r="117" spans="1:12" ht="15">
      <c r="A117" s="84" t="s">
        <v>1494</v>
      </c>
      <c r="B117" s="84" t="s">
        <v>1216</v>
      </c>
      <c r="C117" s="84">
        <v>2</v>
      </c>
      <c r="D117" s="118">
        <v>0.0074550196049947256</v>
      </c>
      <c r="E117" s="118">
        <v>1.4842998393467859</v>
      </c>
      <c r="F117" s="84" t="s">
        <v>1105</v>
      </c>
      <c r="G117" s="84" t="b">
        <v>0</v>
      </c>
      <c r="H117" s="84" t="b">
        <v>0</v>
      </c>
      <c r="I117" s="84" t="b">
        <v>0</v>
      </c>
      <c r="J117" s="84" t="b">
        <v>0</v>
      </c>
      <c r="K117" s="84" t="b">
        <v>0</v>
      </c>
      <c r="L117" s="84" t="b">
        <v>0</v>
      </c>
    </row>
    <row r="118" spans="1:12" ht="15">
      <c r="A118" s="84" t="s">
        <v>1216</v>
      </c>
      <c r="B118" s="84" t="s">
        <v>1495</v>
      </c>
      <c r="C118" s="84">
        <v>2</v>
      </c>
      <c r="D118" s="118">
        <v>0.0074550196049947256</v>
      </c>
      <c r="E118" s="118">
        <v>1.4842998393467859</v>
      </c>
      <c r="F118" s="84" t="s">
        <v>1105</v>
      </c>
      <c r="G118" s="84" t="b">
        <v>0</v>
      </c>
      <c r="H118" s="84" t="b">
        <v>0</v>
      </c>
      <c r="I118" s="84" t="b">
        <v>0</v>
      </c>
      <c r="J118" s="84" t="b">
        <v>0</v>
      </c>
      <c r="K118" s="84" t="b">
        <v>0</v>
      </c>
      <c r="L118" s="84" t="b">
        <v>0</v>
      </c>
    </row>
    <row r="119" spans="1:12" ht="15">
      <c r="A119" s="84" t="s">
        <v>1495</v>
      </c>
      <c r="B119" s="84" t="s">
        <v>1496</v>
      </c>
      <c r="C119" s="84">
        <v>2</v>
      </c>
      <c r="D119" s="118">
        <v>0.0074550196049947256</v>
      </c>
      <c r="E119" s="118">
        <v>1.785329835010767</v>
      </c>
      <c r="F119" s="84" t="s">
        <v>1105</v>
      </c>
      <c r="G119" s="84" t="b">
        <v>0</v>
      </c>
      <c r="H119" s="84" t="b">
        <v>0</v>
      </c>
      <c r="I119" s="84" t="b">
        <v>0</v>
      </c>
      <c r="J119" s="84" t="b">
        <v>1</v>
      </c>
      <c r="K119" s="84" t="b">
        <v>0</v>
      </c>
      <c r="L119" s="84" t="b">
        <v>0</v>
      </c>
    </row>
    <row r="120" spans="1:12" ht="15">
      <c r="A120" s="84" t="s">
        <v>1496</v>
      </c>
      <c r="B120" s="84" t="s">
        <v>1216</v>
      </c>
      <c r="C120" s="84">
        <v>2</v>
      </c>
      <c r="D120" s="118">
        <v>0.0074550196049947256</v>
      </c>
      <c r="E120" s="118">
        <v>1.4842998393467859</v>
      </c>
      <c r="F120" s="84" t="s">
        <v>1105</v>
      </c>
      <c r="G120" s="84" t="b">
        <v>1</v>
      </c>
      <c r="H120" s="84" t="b">
        <v>0</v>
      </c>
      <c r="I120" s="84" t="b">
        <v>0</v>
      </c>
      <c r="J120" s="84" t="b">
        <v>0</v>
      </c>
      <c r="K120" s="84" t="b">
        <v>0</v>
      </c>
      <c r="L120" s="84" t="b">
        <v>0</v>
      </c>
    </row>
    <row r="121" spans="1:12" ht="15">
      <c r="A121" s="84" t="s">
        <v>1216</v>
      </c>
      <c r="B121" s="84" t="s">
        <v>1497</v>
      </c>
      <c r="C121" s="84">
        <v>2</v>
      </c>
      <c r="D121" s="118">
        <v>0.0074550196049947256</v>
      </c>
      <c r="E121" s="118">
        <v>1.4842998393467859</v>
      </c>
      <c r="F121" s="84" t="s">
        <v>1105</v>
      </c>
      <c r="G121" s="84" t="b">
        <v>0</v>
      </c>
      <c r="H121" s="84" t="b">
        <v>0</v>
      </c>
      <c r="I121" s="84" t="b">
        <v>0</v>
      </c>
      <c r="J121" s="84" t="b">
        <v>0</v>
      </c>
      <c r="K121" s="84" t="b">
        <v>0</v>
      </c>
      <c r="L121" s="84" t="b">
        <v>0</v>
      </c>
    </row>
    <row r="122" spans="1:12" ht="15">
      <c r="A122" s="84" t="s">
        <v>1497</v>
      </c>
      <c r="B122" s="84" t="s">
        <v>1498</v>
      </c>
      <c r="C122" s="84">
        <v>2</v>
      </c>
      <c r="D122" s="118">
        <v>0.0074550196049947256</v>
      </c>
      <c r="E122" s="118">
        <v>1.785329835010767</v>
      </c>
      <c r="F122" s="84" t="s">
        <v>1105</v>
      </c>
      <c r="G122" s="84" t="b">
        <v>0</v>
      </c>
      <c r="H122" s="84" t="b">
        <v>0</v>
      </c>
      <c r="I122" s="84" t="b">
        <v>0</v>
      </c>
      <c r="J122" s="84" t="b">
        <v>0</v>
      </c>
      <c r="K122" s="84" t="b">
        <v>0</v>
      </c>
      <c r="L122" s="84" t="b">
        <v>0</v>
      </c>
    </row>
    <row r="123" spans="1:12" ht="15">
      <c r="A123" s="84" t="s">
        <v>272</v>
      </c>
      <c r="B123" s="84" t="s">
        <v>1484</v>
      </c>
      <c r="C123" s="84">
        <v>2</v>
      </c>
      <c r="D123" s="118">
        <v>0.0074550196049947256</v>
      </c>
      <c r="E123" s="118">
        <v>1.4842998393467859</v>
      </c>
      <c r="F123" s="84" t="s">
        <v>1105</v>
      </c>
      <c r="G123" s="84" t="b">
        <v>0</v>
      </c>
      <c r="H123" s="84" t="b">
        <v>0</v>
      </c>
      <c r="I123" s="84" t="b">
        <v>0</v>
      </c>
      <c r="J123" s="84" t="b">
        <v>0</v>
      </c>
      <c r="K123" s="84" t="b">
        <v>0</v>
      </c>
      <c r="L123" s="84" t="b">
        <v>0</v>
      </c>
    </row>
    <row r="124" spans="1:12" ht="15">
      <c r="A124" s="84" t="s">
        <v>1484</v>
      </c>
      <c r="B124" s="84" t="s">
        <v>1485</v>
      </c>
      <c r="C124" s="84">
        <v>2</v>
      </c>
      <c r="D124" s="118">
        <v>0.0074550196049947256</v>
      </c>
      <c r="E124" s="118">
        <v>1.785329835010767</v>
      </c>
      <c r="F124" s="84" t="s">
        <v>1105</v>
      </c>
      <c r="G124" s="84" t="b">
        <v>0</v>
      </c>
      <c r="H124" s="84" t="b">
        <v>0</v>
      </c>
      <c r="I124" s="84" t="b">
        <v>0</v>
      </c>
      <c r="J124" s="84" t="b">
        <v>0</v>
      </c>
      <c r="K124" s="84" t="b">
        <v>0</v>
      </c>
      <c r="L124" s="84" t="b">
        <v>0</v>
      </c>
    </row>
    <row r="125" spans="1:12" ht="15">
      <c r="A125" s="84" t="s">
        <v>1485</v>
      </c>
      <c r="B125" s="84" t="s">
        <v>1451</v>
      </c>
      <c r="C125" s="84">
        <v>2</v>
      </c>
      <c r="D125" s="118">
        <v>0.0074550196049947256</v>
      </c>
      <c r="E125" s="118">
        <v>1.785329835010767</v>
      </c>
      <c r="F125" s="84" t="s">
        <v>1105</v>
      </c>
      <c r="G125" s="84" t="b">
        <v>0</v>
      </c>
      <c r="H125" s="84" t="b">
        <v>0</v>
      </c>
      <c r="I125" s="84" t="b">
        <v>0</v>
      </c>
      <c r="J125" s="84" t="b">
        <v>0</v>
      </c>
      <c r="K125" s="84" t="b">
        <v>0</v>
      </c>
      <c r="L125" s="84" t="b">
        <v>0</v>
      </c>
    </row>
    <row r="126" spans="1:12" ht="15">
      <c r="A126" s="84" t="s">
        <v>1451</v>
      </c>
      <c r="B126" s="84" t="s">
        <v>1486</v>
      </c>
      <c r="C126" s="84">
        <v>2</v>
      </c>
      <c r="D126" s="118">
        <v>0.0074550196049947256</v>
      </c>
      <c r="E126" s="118">
        <v>1.785329835010767</v>
      </c>
      <c r="F126" s="84" t="s">
        <v>1105</v>
      </c>
      <c r="G126" s="84" t="b">
        <v>0</v>
      </c>
      <c r="H126" s="84" t="b">
        <v>0</v>
      </c>
      <c r="I126" s="84" t="b">
        <v>0</v>
      </c>
      <c r="J126" s="84" t="b">
        <v>0</v>
      </c>
      <c r="K126" s="84" t="b">
        <v>1</v>
      </c>
      <c r="L126" s="84" t="b">
        <v>0</v>
      </c>
    </row>
    <row r="127" spans="1:12" ht="15">
      <c r="A127" s="84" t="s">
        <v>1486</v>
      </c>
      <c r="B127" s="84" t="s">
        <v>1487</v>
      </c>
      <c r="C127" s="84">
        <v>2</v>
      </c>
      <c r="D127" s="118">
        <v>0.0074550196049947256</v>
      </c>
      <c r="E127" s="118">
        <v>1.785329835010767</v>
      </c>
      <c r="F127" s="84" t="s">
        <v>1105</v>
      </c>
      <c r="G127" s="84" t="b">
        <v>0</v>
      </c>
      <c r="H127" s="84" t="b">
        <v>1</v>
      </c>
      <c r="I127" s="84" t="b">
        <v>0</v>
      </c>
      <c r="J127" s="84" t="b">
        <v>0</v>
      </c>
      <c r="K127" s="84" t="b">
        <v>0</v>
      </c>
      <c r="L127" s="84" t="b">
        <v>0</v>
      </c>
    </row>
    <row r="128" spans="1:12" ht="15">
      <c r="A128" s="84" t="s">
        <v>1487</v>
      </c>
      <c r="B128" s="84" t="s">
        <v>1458</v>
      </c>
      <c r="C128" s="84">
        <v>2</v>
      </c>
      <c r="D128" s="118">
        <v>0.0074550196049947256</v>
      </c>
      <c r="E128" s="118">
        <v>1.6092385759550858</v>
      </c>
      <c r="F128" s="84" t="s">
        <v>1105</v>
      </c>
      <c r="G128" s="84" t="b">
        <v>0</v>
      </c>
      <c r="H128" s="84" t="b">
        <v>0</v>
      </c>
      <c r="I128" s="84" t="b">
        <v>0</v>
      </c>
      <c r="J128" s="84" t="b">
        <v>0</v>
      </c>
      <c r="K128" s="84" t="b">
        <v>0</v>
      </c>
      <c r="L128" s="84" t="b">
        <v>0</v>
      </c>
    </row>
    <row r="129" spans="1:12" ht="15">
      <c r="A129" s="84" t="s">
        <v>281</v>
      </c>
      <c r="B129" s="84" t="s">
        <v>226</v>
      </c>
      <c r="C129" s="84">
        <v>2</v>
      </c>
      <c r="D129" s="118">
        <v>0.007656141698073097</v>
      </c>
      <c r="E129" s="118">
        <v>1.156347200859924</v>
      </c>
      <c r="F129" s="84" t="s">
        <v>1106</v>
      </c>
      <c r="G129" s="84" t="b">
        <v>0</v>
      </c>
      <c r="H129" s="84" t="b">
        <v>0</v>
      </c>
      <c r="I129" s="84" t="b">
        <v>0</v>
      </c>
      <c r="J129" s="84" t="b">
        <v>0</v>
      </c>
      <c r="K129" s="84" t="b">
        <v>0</v>
      </c>
      <c r="L129" s="84" t="b">
        <v>0</v>
      </c>
    </row>
    <row r="130" spans="1:12" ht="15">
      <c r="A130" s="84" t="s">
        <v>226</v>
      </c>
      <c r="B130" s="84" t="s">
        <v>280</v>
      </c>
      <c r="C130" s="84">
        <v>2</v>
      </c>
      <c r="D130" s="118">
        <v>0.007656141698073097</v>
      </c>
      <c r="E130" s="118">
        <v>1.156347200859924</v>
      </c>
      <c r="F130" s="84" t="s">
        <v>1106</v>
      </c>
      <c r="G130" s="84" t="b">
        <v>0</v>
      </c>
      <c r="H130" s="84" t="b">
        <v>0</v>
      </c>
      <c r="I130" s="84" t="b">
        <v>0</v>
      </c>
      <c r="J130" s="84" t="b">
        <v>0</v>
      </c>
      <c r="K130" s="84" t="b">
        <v>0</v>
      </c>
      <c r="L130" s="84" t="b">
        <v>0</v>
      </c>
    </row>
    <row r="131" spans="1:12" ht="15">
      <c r="A131" s="84" t="s">
        <v>280</v>
      </c>
      <c r="B131" s="84" t="s">
        <v>272</v>
      </c>
      <c r="C131" s="84">
        <v>2</v>
      </c>
      <c r="D131" s="118">
        <v>0.007656141698073097</v>
      </c>
      <c r="E131" s="118">
        <v>0.9802559418042428</v>
      </c>
      <c r="F131" s="84" t="s">
        <v>1106</v>
      </c>
      <c r="G131" s="84" t="b">
        <v>0</v>
      </c>
      <c r="H131" s="84" t="b">
        <v>0</v>
      </c>
      <c r="I131" s="84" t="b">
        <v>0</v>
      </c>
      <c r="J131" s="84" t="b">
        <v>0</v>
      </c>
      <c r="K131" s="84" t="b">
        <v>0</v>
      </c>
      <c r="L131" s="84" t="b">
        <v>0</v>
      </c>
    </row>
    <row r="132" spans="1:12" ht="15">
      <c r="A132" s="84" t="s">
        <v>1228</v>
      </c>
      <c r="B132" s="84" t="s">
        <v>1229</v>
      </c>
      <c r="C132" s="84">
        <v>2</v>
      </c>
      <c r="D132" s="118">
        <v>0</v>
      </c>
      <c r="E132" s="118">
        <v>1.2174839442139063</v>
      </c>
      <c r="F132" s="84" t="s">
        <v>1110</v>
      </c>
      <c r="G132" s="84" t="b">
        <v>0</v>
      </c>
      <c r="H132" s="84" t="b">
        <v>0</v>
      </c>
      <c r="I132" s="84" t="b">
        <v>0</v>
      </c>
      <c r="J132" s="84" t="b">
        <v>0</v>
      </c>
      <c r="K132" s="84" t="b">
        <v>0</v>
      </c>
      <c r="L132" s="84" t="b">
        <v>0</v>
      </c>
    </row>
    <row r="133" spans="1:12" ht="15">
      <c r="A133" s="84" t="s">
        <v>1229</v>
      </c>
      <c r="B133" s="84" t="s">
        <v>1227</v>
      </c>
      <c r="C133" s="84">
        <v>2</v>
      </c>
      <c r="D133" s="118">
        <v>0</v>
      </c>
      <c r="E133" s="118">
        <v>0.9164539485499251</v>
      </c>
      <c r="F133" s="84" t="s">
        <v>1110</v>
      </c>
      <c r="G133" s="84" t="b">
        <v>0</v>
      </c>
      <c r="H133" s="84" t="b">
        <v>0</v>
      </c>
      <c r="I133" s="84" t="b">
        <v>0</v>
      </c>
      <c r="J133" s="84" t="b">
        <v>0</v>
      </c>
      <c r="K133" s="84" t="b">
        <v>0</v>
      </c>
      <c r="L133" s="84" t="b">
        <v>0</v>
      </c>
    </row>
    <row r="134" spans="1:12" ht="15">
      <c r="A134" s="84" t="s">
        <v>1227</v>
      </c>
      <c r="B134" s="84" t="s">
        <v>272</v>
      </c>
      <c r="C134" s="84">
        <v>2</v>
      </c>
      <c r="D134" s="118">
        <v>0</v>
      </c>
      <c r="E134" s="118">
        <v>0.9164539485499251</v>
      </c>
      <c r="F134" s="84" t="s">
        <v>1110</v>
      </c>
      <c r="G134" s="84" t="b">
        <v>0</v>
      </c>
      <c r="H134" s="84" t="b">
        <v>0</v>
      </c>
      <c r="I134" s="84" t="b">
        <v>0</v>
      </c>
      <c r="J134" s="84" t="b">
        <v>0</v>
      </c>
      <c r="K134" s="84" t="b">
        <v>0</v>
      </c>
      <c r="L134" s="84" t="b">
        <v>0</v>
      </c>
    </row>
    <row r="135" spans="1:12" ht="15">
      <c r="A135" s="84" t="s">
        <v>272</v>
      </c>
      <c r="B135" s="84" t="s">
        <v>1230</v>
      </c>
      <c r="C135" s="84">
        <v>2</v>
      </c>
      <c r="D135" s="118">
        <v>0</v>
      </c>
      <c r="E135" s="118">
        <v>1.2174839442139063</v>
      </c>
      <c r="F135" s="84" t="s">
        <v>1110</v>
      </c>
      <c r="G135" s="84" t="b">
        <v>0</v>
      </c>
      <c r="H135" s="84" t="b">
        <v>0</v>
      </c>
      <c r="I135" s="84" t="b">
        <v>0</v>
      </c>
      <c r="J135" s="84" t="b">
        <v>0</v>
      </c>
      <c r="K135" s="84" t="b">
        <v>0</v>
      </c>
      <c r="L135" s="84" t="b">
        <v>0</v>
      </c>
    </row>
    <row r="136" spans="1:12" ht="15">
      <c r="A136" s="84" t="s">
        <v>1230</v>
      </c>
      <c r="B136" s="84" t="s">
        <v>1231</v>
      </c>
      <c r="C136" s="84">
        <v>2</v>
      </c>
      <c r="D136" s="118">
        <v>0</v>
      </c>
      <c r="E136" s="118">
        <v>1.2174839442139063</v>
      </c>
      <c r="F136" s="84" t="s">
        <v>1110</v>
      </c>
      <c r="G136" s="84" t="b">
        <v>0</v>
      </c>
      <c r="H136" s="84" t="b">
        <v>0</v>
      </c>
      <c r="I136" s="84" t="b">
        <v>0</v>
      </c>
      <c r="J136" s="84" t="b">
        <v>0</v>
      </c>
      <c r="K136" s="84" t="b">
        <v>0</v>
      </c>
      <c r="L136" s="84" t="b">
        <v>0</v>
      </c>
    </row>
    <row r="137" spans="1:12" ht="15">
      <c r="A137" s="84" t="s">
        <v>1231</v>
      </c>
      <c r="B137" s="84" t="s">
        <v>1232</v>
      </c>
      <c r="C137" s="84">
        <v>2</v>
      </c>
      <c r="D137" s="118">
        <v>0</v>
      </c>
      <c r="E137" s="118">
        <v>1.2174839442139063</v>
      </c>
      <c r="F137" s="84" t="s">
        <v>1110</v>
      </c>
      <c r="G137" s="84" t="b">
        <v>0</v>
      </c>
      <c r="H137" s="84" t="b">
        <v>0</v>
      </c>
      <c r="I137" s="84" t="b">
        <v>0</v>
      </c>
      <c r="J137" s="84" t="b">
        <v>0</v>
      </c>
      <c r="K137" s="84" t="b">
        <v>0</v>
      </c>
      <c r="L137" s="84" t="b">
        <v>0</v>
      </c>
    </row>
    <row r="138" spans="1:12" ht="15">
      <c r="A138" s="84" t="s">
        <v>1232</v>
      </c>
      <c r="B138" s="84" t="s">
        <v>1233</v>
      </c>
      <c r="C138" s="84">
        <v>2</v>
      </c>
      <c r="D138" s="118">
        <v>0</v>
      </c>
      <c r="E138" s="118">
        <v>1.2174839442139063</v>
      </c>
      <c r="F138" s="84" t="s">
        <v>1110</v>
      </c>
      <c r="G138" s="84" t="b">
        <v>0</v>
      </c>
      <c r="H138" s="84" t="b">
        <v>0</v>
      </c>
      <c r="I138" s="84" t="b">
        <v>0</v>
      </c>
      <c r="J138" s="84" t="b">
        <v>0</v>
      </c>
      <c r="K138" s="84" t="b">
        <v>0</v>
      </c>
      <c r="L138" s="84" t="b">
        <v>0</v>
      </c>
    </row>
    <row r="139" spans="1:12" ht="15">
      <c r="A139" s="84" t="s">
        <v>1233</v>
      </c>
      <c r="B139" s="84" t="s">
        <v>1234</v>
      </c>
      <c r="C139" s="84">
        <v>2</v>
      </c>
      <c r="D139" s="118">
        <v>0</v>
      </c>
      <c r="E139" s="118">
        <v>1.2174839442139063</v>
      </c>
      <c r="F139" s="84" t="s">
        <v>1110</v>
      </c>
      <c r="G139" s="84" t="b">
        <v>0</v>
      </c>
      <c r="H139" s="84" t="b">
        <v>0</v>
      </c>
      <c r="I139" s="84" t="b">
        <v>0</v>
      </c>
      <c r="J139" s="84" t="b">
        <v>0</v>
      </c>
      <c r="K139" s="84" t="b">
        <v>0</v>
      </c>
      <c r="L139" s="84" t="b">
        <v>0</v>
      </c>
    </row>
    <row r="140" spans="1:12" ht="15">
      <c r="A140" s="84" t="s">
        <v>1234</v>
      </c>
      <c r="B140" s="84" t="s">
        <v>1235</v>
      </c>
      <c r="C140" s="84">
        <v>2</v>
      </c>
      <c r="D140" s="118">
        <v>0</v>
      </c>
      <c r="E140" s="118">
        <v>1.2174839442139063</v>
      </c>
      <c r="F140" s="84" t="s">
        <v>1110</v>
      </c>
      <c r="G140" s="84" t="b">
        <v>0</v>
      </c>
      <c r="H140" s="84" t="b">
        <v>0</v>
      </c>
      <c r="I140" s="84" t="b">
        <v>0</v>
      </c>
      <c r="J140" s="84" t="b">
        <v>0</v>
      </c>
      <c r="K140" s="84" t="b">
        <v>0</v>
      </c>
      <c r="L140" s="84" t="b">
        <v>0</v>
      </c>
    </row>
    <row r="141" spans="1:12" ht="15">
      <c r="A141" s="84" t="s">
        <v>1235</v>
      </c>
      <c r="B141" s="84" t="s">
        <v>1227</v>
      </c>
      <c r="C141" s="84">
        <v>2</v>
      </c>
      <c r="D141" s="118">
        <v>0</v>
      </c>
      <c r="E141" s="118">
        <v>0.9164539485499251</v>
      </c>
      <c r="F141" s="84" t="s">
        <v>1110</v>
      </c>
      <c r="G141" s="84" t="b">
        <v>0</v>
      </c>
      <c r="H141" s="84" t="b">
        <v>0</v>
      </c>
      <c r="I141" s="84" t="b">
        <v>0</v>
      </c>
      <c r="J141" s="84" t="b">
        <v>0</v>
      </c>
      <c r="K141" s="84" t="b">
        <v>0</v>
      </c>
      <c r="L141" s="84" t="b">
        <v>0</v>
      </c>
    </row>
    <row r="142" spans="1:12" ht="15">
      <c r="A142" s="84" t="s">
        <v>1227</v>
      </c>
      <c r="B142" s="84" t="s">
        <v>1464</v>
      </c>
      <c r="C142" s="84">
        <v>2</v>
      </c>
      <c r="D142" s="118">
        <v>0</v>
      </c>
      <c r="E142" s="118">
        <v>0.9164539485499251</v>
      </c>
      <c r="F142" s="84" t="s">
        <v>1110</v>
      </c>
      <c r="G142" s="84" t="b">
        <v>0</v>
      </c>
      <c r="H142" s="84" t="b">
        <v>0</v>
      </c>
      <c r="I142" s="84" t="b">
        <v>0</v>
      </c>
      <c r="J142" s="84" t="b">
        <v>0</v>
      </c>
      <c r="K142" s="84" t="b">
        <v>0</v>
      </c>
      <c r="L142" s="84" t="b">
        <v>0</v>
      </c>
    </row>
    <row r="143" spans="1:12" ht="15">
      <c r="A143" s="84" t="s">
        <v>1464</v>
      </c>
      <c r="B143" s="84" t="s">
        <v>1448</v>
      </c>
      <c r="C143" s="84">
        <v>2</v>
      </c>
      <c r="D143" s="118">
        <v>0</v>
      </c>
      <c r="E143" s="118">
        <v>1.2174839442139063</v>
      </c>
      <c r="F143" s="84" t="s">
        <v>1110</v>
      </c>
      <c r="G143" s="84" t="b">
        <v>0</v>
      </c>
      <c r="H143" s="84" t="b">
        <v>0</v>
      </c>
      <c r="I143" s="84" t="b">
        <v>0</v>
      </c>
      <c r="J143" s="84" t="b">
        <v>0</v>
      </c>
      <c r="K143" s="84" t="b">
        <v>0</v>
      </c>
      <c r="L143" s="84" t="b">
        <v>0</v>
      </c>
    </row>
    <row r="144" spans="1:12" ht="15">
      <c r="A144" s="84" t="s">
        <v>1448</v>
      </c>
      <c r="B144" s="84" t="s">
        <v>1449</v>
      </c>
      <c r="C144" s="84">
        <v>2</v>
      </c>
      <c r="D144" s="118">
        <v>0</v>
      </c>
      <c r="E144" s="118">
        <v>1.2174839442139063</v>
      </c>
      <c r="F144" s="84" t="s">
        <v>1110</v>
      </c>
      <c r="G144" s="84" t="b">
        <v>0</v>
      </c>
      <c r="H144" s="84" t="b">
        <v>0</v>
      </c>
      <c r="I144" s="84" t="b">
        <v>0</v>
      </c>
      <c r="J144" s="84" t="b">
        <v>0</v>
      </c>
      <c r="K144" s="84" t="b">
        <v>0</v>
      </c>
      <c r="L144" s="84" t="b">
        <v>0</v>
      </c>
    </row>
    <row r="145" spans="1:12" ht="15">
      <c r="A145" s="84" t="s">
        <v>1449</v>
      </c>
      <c r="B145" s="84" t="s">
        <v>1465</v>
      </c>
      <c r="C145" s="84">
        <v>2</v>
      </c>
      <c r="D145" s="118">
        <v>0</v>
      </c>
      <c r="E145" s="118">
        <v>1.2174839442139063</v>
      </c>
      <c r="F145" s="84" t="s">
        <v>1110</v>
      </c>
      <c r="G145" s="84" t="b">
        <v>0</v>
      </c>
      <c r="H145" s="84" t="b">
        <v>0</v>
      </c>
      <c r="I145" s="84" t="b">
        <v>0</v>
      </c>
      <c r="J145" s="84" t="b">
        <v>0</v>
      </c>
      <c r="K145" s="84" t="b">
        <v>0</v>
      </c>
      <c r="L145" s="84" t="b">
        <v>0</v>
      </c>
    </row>
    <row r="146" spans="1:12" ht="15">
      <c r="A146" s="84" t="s">
        <v>1465</v>
      </c>
      <c r="B146" s="84" t="s">
        <v>1466</v>
      </c>
      <c r="C146" s="84">
        <v>2</v>
      </c>
      <c r="D146" s="118">
        <v>0</v>
      </c>
      <c r="E146" s="118">
        <v>1.2174839442139063</v>
      </c>
      <c r="F146" s="84" t="s">
        <v>1110</v>
      </c>
      <c r="G146" s="84" t="b">
        <v>0</v>
      </c>
      <c r="H146" s="84" t="b">
        <v>0</v>
      </c>
      <c r="I146" s="84" t="b">
        <v>0</v>
      </c>
      <c r="J146" s="84" t="b">
        <v>0</v>
      </c>
      <c r="K146" s="84" t="b">
        <v>0</v>
      </c>
      <c r="L146" s="84" t="b">
        <v>0</v>
      </c>
    </row>
    <row r="147" spans="1:12" ht="15">
      <c r="A147" s="84" t="s">
        <v>1239</v>
      </c>
      <c r="B147" s="84" t="s">
        <v>1240</v>
      </c>
      <c r="C147" s="84">
        <v>2</v>
      </c>
      <c r="D147" s="118">
        <v>0</v>
      </c>
      <c r="E147" s="118">
        <v>1.2671717284030137</v>
      </c>
      <c r="F147" s="84" t="s">
        <v>1112</v>
      </c>
      <c r="G147" s="84" t="b">
        <v>0</v>
      </c>
      <c r="H147" s="84" t="b">
        <v>0</v>
      </c>
      <c r="I147" s="84" t="b">
        <v>0</v>
      </c>
      <c r="J147" s="84" t="b">
        <v>0</v>
      </c>
      <c r="K147" s="84" t="b">
        <v>0</v>
      </c>
      <c r="L147" s="84" t="b">
        <v>0</v>
      </c>
    </row>
    <row r="148" spans="1:12" ht="15">
      <c r="A148" s="84" t="s">
        <v>1240</v>
      </c>
      <c r="B148" s="84" t="s">
        <v>1241</v>
      </c>
      <c r="C148" s="84">
        <v>2</v>
      </c>
      <c r="D148" s="118">
        <v>0</v>
      </c>
      <c r="E148" s="118">
        <v>1.2671717284030137</v>
      </c>
      <c r="F148" s="84" t="s">
        <v>1112</v>
      </c>
      <c r="G148" s="84" t="b">
        <v>0</v>
      </c>
      <c r="H148" s="84" t="b">
        <v>0</v>
      </c>
      <c r="I148" s="84" t="b">
        <v>0</v>
      </c>
      <c r="J148" s="84" t="b">
        <v>0</v>
      </c>
      <c r="K148" s="84" t="b">
        <v>0</v>
      </c>
      <c r="L148" s="84" t="b">
        <v>0</v>
      </c>
    </row>
    <row r="149" spans="1:12" ht="15">
      <c r="A149" s="84" t="s">
        <v>1241</v>
      </c>
      <c r="B149" s="84" t="s">
        <v>1242</v>
      </c>
      <c r="C149" s="84">
        <v>2</v>
      </c>
      <c r="D149" s="118">
        <v>0</v>
      </c>
      <c r="E149" s="118">
        <v>1.2671717284030137</v>
      </c>
      <c r="F149" s="84" t="s">
        <v>1112</v>
      </c>
      <c r="G149" s="84" t="b">
        <v>0</v>
      </c>
      <c r="H149" s="84" t="b">
        <v>0</v>
      </c>
      <c r="I149" s="84" t="b">
        <v>0</v>
      </c>
      <c r="J149" s="84" t="b">
        <v>0</v>
      </c>
      <c r="K149" s="84" t="b">
        <v>0</v>
      </c>
      <c r="L149" s="84" t="b">
        <v>0</v>
      </c>
    </row>
    <row r="150" spans="1:12" ht="15">
      <c r="A150" s="84" t="s">
        <v>1242</v>
      </c>
      <c r="B150" s="84" t="s">
        <v>1243</v>
      </c>
      <c r="C150" s="84">
        <v>2</v>
      </c>
      <c r="D150" s="118">
        <v>0</v>
      </c>
      <c r="E150" s="118">
        <v>1.2671717284030137</v>
      </c>
      <c r="F150" s="84" t="s">
        <v>1112</v>
      </c>
      <c r="G150" s="84" t="b">
        <v>0</v>
      </c>
      <c r="H150" s="84" t="b">
        <v>0</v>
      </c>
      <c r="I150" s="84" t="b">
        <v>0</v>
      </c>
      <c r="J150" s="84" t="b">
        <v>0</v>
      </c>
      <c r="K150" s="84" t="b">
        <v>0</v>
      </c>
      <c r="L150" s="84" t="b">
        <v>0</v>
      </c>
    </row>
    <row r="151" spans="1:12" ht="15">
      <c r="A151" s="84" t="s">
        <v>1243</v>
      </c>
      <c r="B151" s="84" t="s">
        <v>1244</v>
      </c>
      <c r="C151" s="84">
        <v>2</v>
      </c>
      <c r="D151" s="118">
        <v>0</v>
      </c>
      <c r="E151" s="118">
        <v>1.2671717284030137</v>
      </c>
      <c r="F151" s="84" t="s">
        <v>1112</v>
      </c>
      <c r="G151" s="84" t="b">
        <v>0</v>
      </c>
      <c r="H151" s="84" t="b">
        <v>0</v>
      </c>
      <c r="I151" s="84" t="b">
        <v>0</v>
      </c>
      <c r="J151" s="84" t="b">
        <v>0</v>
      </c>
      <c r="K151" s="84" t="b">
        <v>0</v>
      </c>
      <c r="L151" s="84" t="b">
        <v>0</v>
      </c>
    </row>
    <row r="152" spans="1:12" ht="15">
      <c r="A152" s="84" t="s">
        <v>1244</v>
      </c>
      <c r="B152" s="84" t="s">
        <v>1245</v>
      </c>
      <c r="C152" s="84">
        <v>2</v>
      </c>
      <c r="D152" s="118">
        <v>0</v>
      </c>
      <c r="E152" s="118">
        <v>1.2671717284030137</v>
      </c>
      <c r="F152" s="84" t="s">
        <v>1112</v>
      </c>
      <c r="G152" s="84" t="b">
        <v>0</v>
      </c>
      <c r="H152" s="84" t="b">
        <v>0</v>
      </c>
      <c r="I152" s="84" t="b">
        <v>0</v>
      </c>
      <c r="J152" s="84" t="b">
        <v>0</v>
      </c>
      <c r="K152" s="84" t="b">
        <v>0</v>
      </c>
      <c r="L152" s="84" t="b">
        <v>0</v>
      </c>
    </row>
    <row r="153" spans="1:12" ht="15">
      <c r="A153" s="84" t="s">
        <v>1245</v>
      </c>
      <c r="B153" s="84" t="s">
        <v>1238</v>
      </c>
      <c r="C153" s="84">
        <v>2</v>
      </c>
      <c r="D153" s="118">
        <v>0</v>
      </c>
      <c r="E153" s="118">
        <v>1.0910804693473326</v>
      </c>
      <c r="F153" s="84" t="s">
        <v>1112</v>
      </c>
      <c r="G153" s="84" t="b">
        <v>0</v>
      </c>
      <c r="H153" s="84" t="b">
        <v>0</v>
      </c>
      <c r="I153" s="84" t="b">
        <v>0</v>
      </c>
      <c r="J153" s="84" t="b">
        <v>0</v>
      </c>
      <c r="K153" s="84" t="b">
        <v>0</v>
      </c>
      <c r="L153" s="84" t="b">
        <v>0</v>
      </c>
    </row>
    <row r="154" spans="1:12" ht="15">
      <c r="A154" s="84" t="s">
        <v>1238</v>
      </c>
      <c r="B154" s="84" t="s">
        <v>1246</v>
      </c>
      <c r="C154" s="84">
        <v>2</v>
      </c>
      <c r="D154" s="118">
        <v>0</v>
      </c>
      <c r="E154" s="118">
        <v>1.0910804693473326</v>
      </c>
      <c r="F154" s="84" t="s">
        <v>1112</v>
      </c>
      <c r="G154" s="84" t="b">
        <v>0</v>
      </c>
      <c r="H154" s="84" t="b">
        <v>0</v>
      </c>
      <c r="I154" s="84" t="b">
        <v>0</v>
      </c>
      <c r="J154" s="84" t="b">
        <v>0</v>
      </c>
      <c r="K154" s="84" t="b">
        <v>0</v>
      </c>
      <c r="L154" s="84" t="b">
        <v>0</v>
      </c>
    </row>
    <row r="155" spans="1:12" ht="15">
      <c r="A155" s="84" t="s">
        <v>1246</v>
      </c>
      <c r="B155" s="84" t="s">
        <v>1247</v>
      </c>
      <c r="C155" s="84">
        <v>2</v>
      </c>
      <c r="D155" s="118">
        <v>0</v>
      </c>
      <c r="E155" s="118">
        <v>1.2671717284030137</v>
      </c>
      <c r="F155" s="84" t="s">
        <v>1112</v>
      </c>
      <c r="G155" s="84" t="b">
        <v>0</v>
      </c>
      <c r="H155" s="84" t="b">
        <v>0</v>
      </c>
      <c r="I155" s="84" t="b">
        <v>0</v>
      </c>
      <c r="J155" s="84" t="b">
        <v>0</v>
      </c>
      <c r="K155" s="84" t="b">
        <v>0</v>
      </c>
      <c r="L155" s="84" t="b">
        <v>0</v>
      </c>
    </row>
    <row r="156" spans="1:12" ht="15">
      <c r="A156" s="84" t="s">
        <v>1247</v>
      </c>
      <c r="B156" s="84" t="s">
        <v>1470</v>
      </c>
      <c r="C156" s="84">
        <v>2</v>
      </c>
      <c r="D156" s="118">
        <v>0</v>
      </c>
      <c r="E156" s="118">
        <v>1.2671717284030137</v>
      </c>
      <c r="F156" s="84" t="s">
        <v>1112</v>
      </c>
      <c r="G156" s="84" t="b">
        <v>0</v>
      </c>
      <c r="H156" s="84" t="b">
        <v>0</v>
      </c>
      <c r="I156" s="84" t="b">
        <v>0</v>
      </c>
      <c r="J156" s="84" t="b">
        <v>0</v>
      </c>
      <c r="K156" s="84" t="b">
        <v>0</v>
      </c>
      <c r="L156" s="84" t="b">
        <v>0</v>
      </c>
    </row>
    <row r="157" spans="1:12" ht="15">
      <c r="A157" s="84" t="s">
        <v>1470</v>
      </c>
      <c r="B157" s="84" t="s">
        <v>1452</v>
      </c>
      <c r="C157" s="84">
        <v>2</v>
      </c>
      <c r="D157" s="118">
        <v>0</v>
      </c>
      <c r="E157" s="118">
        <v>1.2671717284030137</v>
      </c>
      <c r="F157" s="84" t="s">
        <v>1112</v>
      </c>
      <c r="G157" s="84" t="b">
        <v>0</v>
      </c>
      <c r="H157" s="84" t="b">
        <v>0</v>
      </c>
      <c r="I157" s="84" t="b">
        <v>0</v>
      </c>
      <c r="J157" s="84" t="b">
        <v>0</v>
      </c>
      <c r="K157" s="84" t="b">
        <v>0</v>
      </c>
      <c r="L157" s="84" t="b">
        <v>0</v>
      </c>
    </row>
    <row r="158" spans="1:12" ht="15">
      <c r="A158" s="84" t="s">
        <v>1452</v>
      </c>
      <c r="B158" s="84" t="s">
        <v>1471</v>
      </c>
      <c r="C158" s="84">
        <v>2</v>
      </c>
      <c r="D158" s="118">
        <v>0</v>
      </c>
      <c r="E158" s="118">
        <v>1.2671717284030137</v>
      </c>
      <c r="F158" s="84" t="s">
        <v>1112</v>
      </c>
      <c r="G158" s="84" t="b">
        <v>0</v>
      </c>
      <c r="H158" s="84" t="b">
        <v>0</v>
      </c>
      <c r="I158" s="84" t="b">
        <v>0</v>
      </c>
      <c r="J158" s="84" t="b">
        <v>0</v>
      </c>
      <c r="K158" s="84" t="b">
        <v>0</v>
      </c>
      <c r="L158" s="84" t="b">
        <v>0</v>
      </c>
    </row>
    <row r="159" spans="1:12" ht="15">
      <c r="A159" s="84" t="s">
        <v>1471</v>
      </c>
      <c r="B159" s="84" t="s">
        <v>1472</v>
      </c>
      <c r="C159" s="84">
        <v>2</v>
      </c>
      <c r="D159" s="118">
        <v>0</v>
      </c>
      <c r="E159" s="118">
        <v>1.2671717284030137</v>
      </c>
      <c r="F159" s="84" t="s">
        <v>1112</v>
      </c>
      <c r="G159" s="84" t="b">
        <v>0</v>
      </c>
      <c r="H159" s="84" t="b">
        <v>0</v>
      </c>
      <c r="I159" s="84" t="b">
        <v>0</v>
      </c>
      <c r="J159" s="84" t="b">
        <v>0</v>
      </c>
      <c r="K159" s="84" t="b">
        <v>0</v>
      </c>
      <c r="L159" s="84" t="b">
        <v>0</v>
      </c>
    </row>
    <row r="160" spans="1:12" ht="15">
      <c r="A160" s="84" t="s">
        <v>221</v>
      </c>
      <c r="B160" s="84" t="s">
        <v>1476</v>
      </c>
      <c r="C160" s="84">
        <v>2</v>
      </c>
      <c r="D160" s="118">
        <v>0</v>
      </c>
      <c r="E160" s="118">
        <v>0.6532125137753437</v>
      </c>
      <c r="F160" s="84" t="s">
        <v>1115</v>
      </c>
      <c r="G160" s="84" t="b">
        <v>0</v>
      </c>
      <c r="H160" s="84" t="b">
        <v>0</v>
      </c>
      <c r="I160" s="84" t="b">
        <v>0</v>
      </c>
      <c r="J160" s="84" t="b">
        <v>0</v>
      </c>
      <c r="K160" s="84" t="b">
        <v>0</v>
      </c>
      <c r="L160" s="84" t="b">
        <v>0</v>
      </c>
    </row>
    <row r="161" spans="1:12" ht="15">
      <c r="A161" s="84" t="s">
        <v>1476</v>
      </c>
      <c r="B161" s="84" t="s">
        <v>1477</v>
      </c>
      <c r="C161" s="84">
        <v>2</v>
      </c>
      <c r="D161" s="118">
        <v>0</v>
      </c>
      <c r="E161" s="118">
        <v>0.6532125137753437</v>
      </c>
      <c r="F161" s="84" t="s">
        <v>1115</v>
      </c>
      <c r="G161" s="84" t="b">
        <v>0</v>
      </c>
      <c r="H161" s="84" t="b">
        <v>0</v>
      </c>
      <c r="I161" s="84" t="b">
        <v>0</v>
      </c>
      <c r="J161" s="84" t="b">
        <v>0</v>
      </c>
      <c r="K161" s="84" t="b">
        <v>1</v>
      </c>
      <c r="L161" s="84" t="b">
        <v>0</v>
      </c>
    </row>
    <row r="162" spans="1:12" ht="15">
      <c r="A162" s="84" t="s">
        <v>1477</v>
      </c>
      <c r="B162" s="84" t="s">
        <v>272</v>
      </c>
      <c r="C162" s="84">
        <v>2</v>
      </c>
      <c r="D162" s="118">
        <v>0</v>
      </c>
      <c r="E162" s="118">
        <v>0.6532125137753437</v>
      </c>
      <c r="F162" s="84" t="s">
        <v>1115</v>
      </c>
      <c r="G162" s="84" t="b">
        <v>0</v>
      </c>
      <c r="H162" s="84" t="b">
        <v>1</v>
      </c>
      <c r="I162" s="84" t="b">
        <v>0</v>
      </c>
      <c r="J162" s="84" t="b">
        <v>0</v>
      </c>
      <c r="K162" s="84" t="b">
        <v>0</v>
      </c>
      <c r="L162" s="84" t="b">
        <v>0</v>
      </c>
    </row>
    <row r="163" spans="1:12" ht="15">
      <c r="A163" s="84" t="s">
        <v>272</v>
      </c>
      <c r="B163" s="84" t="s">
        <v>1478</v>
      </c>
      <c r="C163" s="84">
        <v>2</v>
      </c>
      <c r="D163" s="118">
        <v>0</v>
      </c>
      <c r="E163" s="118">
        <v>0.6532125137753437</v>
      </c>
      <c r="F163" s="84" t="s">
        <v>1115</v>
      </c>
      <c r="G163" s="84" t="b">
        <v>0</v>
      </c>
      <c r="H163" s="84" t="b">
        <v>0</v>
      </c>
      <c r="I163" s="84" t="b">
        <v>0</v>
      </c>
      <c r="J163" s="84" t="b">
        <v>0</v>
      </c>
      <c r="K163" s="84" t="b">
        <v>0</v>
      </c>
      <c r="L163" s="84" t="b">
        <v>0</v>
      </c>
    </row>
    <row r="164" spans="1:12" ht="15">
      <c r="A164" s="84" t="s">
        <v>272</v>
      </c>
      <c r="B164" s="84" t="s">
        <v>1454</v>
      </c>
      <c r="C164" s="84">
        <v>2</v>
      </c>
      <c r="D164" s="118">
        <v>0</v>
      </c>
      <c r="E164" s="118">
        <v>0.6532125137753437</v>
      </c>
      <c r="F164" s="84" t="s">
        <v>1116</v>
      </c>
      <c r="G164" s="84" t="b">
        <v>0</v>
      </c>
      <c r="H164" s="84" t="b">
        <v>0</v>
      </c>
      <c r="I164" s="84" t="b">
        <v>0</v>
      </c>
      <c r="J164" s="84" t="b">
        <v>0</v>
      </c>
      <c r="K164" s="84" t="b">
        <v>0</v>
      </c>
      <c r="L164" s="84" t="b">
        <v>0</v>
      </c>
    </row>
    <row r="165" spans="1:12" ht="15">
      <c r="A165" s="84" t="s">
        <v>1454</v>
      </c>
      <c r="B165" s="84" t="s">
        <v>1455</v>
      </c>
      <c r="C165" s="84">
        <v>2</v>
      </c>
      <c r="D165" s="118">
        <v>0</v>
      </c>
      <c r="E165" s="118">
        <v>0.6532125137753437</v>
      </c>
      <c r="F165" s="84" t="s">
        <v>1116</v>
      </c>
      <c r="G165" s="84" t="b">
        <v>0</v>
      </c>
      <c r="H165" s="84" t="b">
        <v>0</v>
      </c>
      <c r="I165" s="84" t="b">
        <v>0</v>
      </c>
      <c r="J165" s="84" t="b">
        <v>0</v>
      </c>
      <c r="K165" s="84" t="b">
        <v>0</v>
      </c>
      <c r="L165" s="84" t="b">
        <v>0</v>
      </c>
    </row>
    <row r="166" spans="1:12" ht="15">
      <c r="A166" s="84" t="s">
        <v>1455</v>
      </c>
      <c r="B166" s="84" t="s">
        <v>1456</v>
      </c>
      <c r="C166" s="84">
        <v>2</v>
      </c>
      <c r="D166" s="118">
        <v>0</v>
      </c>
      <c r="E166" s="118">
        <v>0.6532125137753437</v>
      </c>
      <c r="F166" s="84" t="s">
        <v>1116</v>
      </c>
      <c r="G166" s="84" t="b">
        <v>0</v>
      </c>
      <c r="H166" s="84" t="b">
        <v>0</v>
      </c>
      <c r="I166" s="84" t="b">
        <v>0</v>
      </c>
      <c r="J166" s="84" t="b">
        <v>0</v>
      </c>
      <c r="K166" s="84" t="b">
        <v>0</v>
      </c>
      <c r="L166" s="84" t="b">
        <v>0</v>
      </c>
    </row>
    <row r="167" spans="1:12" ht="15">
      <c r="A167" s="84" t="s">
        <v>1456</v>
      </c>
      <c r="B167" s="84" t="s">
        <v>1457</v>
      </c>
      <c r="C167" s="84">
        <v>2</v>
      </c>
      <c r="D167" s="118">
        <v>0</v>
      </c>
      <c r="E167" s="118">
        <v>0.6532125137753437</v>
      </c>
      <c r="F167" s="84" t="s">
        <v>1116</v>
      </c>
      <c r="G167" s="84" t="b">
        <v>0</v>
      </c>
      <c r="H167" s="84" t="b">
        <v>0</v>
      </c>
      <c r="I167" s="84" t="b">
        <v>0</v>
      </c>
      <c r="J167" s="84" t="b">
        <v>0</v>
      </c>
      <c r="K167" s="84" t="b">
        <v>0</v>
      </c>
      <c r="L16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1526</v>
      </c>
      <c r="B2" s="122" t="s">
        <v>1527</v>
      </c>
      <c r="C2" s="119" t="s">
        <v>1528</v>
      </c>
    </row>
    <row r="3" spans="1:3" ht="15">
      <c r="A3" s="121" t="s">
        <v>1103</v>
      </c>
      <c r="B3" s="121" t="s">
        <v>1103</v>
      </c>
      <c r="C3" s="34">
        <v>51</v>
      </c>
    </row>
    <row r="4" spans="1:3" ht="15">
      <c r="A4" s="121" t="s">
        <v>1104</v>
      </c>
      <c r="B4" s="121" t="s">
        <v>1104</v>
      </c>
      <c r="C4" s="34">
        <v>10</v>
      </c>
    </row>
    <row r="5" spans="1:3" ht="15">
      <c r="A5" s="121" t="s">
        <v>1105</v>
      </c>
      <c r="B5" s="121" t="s">
        <v>1103</v>
      </c>
      <c r="C5" s="34">
        <v>5</v>
      </c>
    </row>
    <row r="6" spans="1:3" ht="15">
      <c r="A6" s="121" t="s">
        <v>1105</v>
      </c>
      <c r="B6" s="121" t="s">
        <v>1105</v>
      </c>
      <c r="C6" s="34">
        <v>21</v>
      </c>
    </row>
    <row r="7" spans="1:3" ht="15">
      <c r="A7" s="121" t="s">
        <v>1106</v>
      </c>
      <c r="B7" s="121" t="s">
        <v>1106</v>
      </c>
      <c r="C7" s="34">
        <v>9</v>
      </c>
    </row>
    <row r="8" spans="1:3" ht="15">
      <c r="A8" s="121" t="s">
        <v>1107</v>
      </c>
      <c r="B8" s="121" t="s">
        <v>1107</v>
      </c>
      <c r="C8" s="34">
        <v>3</v>
      </c>
    </row>
    <row r="9" spans="1:3" ht="15">
      <c r="A9" s="121" t="s">
        <v>1108</v>
      </c>
      <c r="B9" s="121" t="s">
        <v>1108</v>
      </c>
      <c r="C9" s="34">
        <v>3</v>
      </c>
    </row>
    <row r="10" spans="1:3" ht="15">
      <c r="A10" s="121" t="s">
        <v>1109</v>
      </c>
      <c r="B10" s="121" t="s">
        <v>1109</v>
      </c>
      <c r="C10" s="34">
        <v>2</v>
      </c>
    </row>
    <row r="11" spans="1:3" ht="15">
      <c r="A11" s="121" t="s">
        <v>1110</v>
      </c>
      <c r="B11" s="121" t="s">
        <v>1110</v>
      </c>
      <c r="C11" s="34">
        <v>2</v>
      </c>
    </row>
    <row r="12" spans="1:3" ht="15">
      <c r="A12" s="121" t="s">
        <v>1111</v>
      </c>
      <c r="B12" s="121" t="s">
        <v>1111</v>
      </c>
      <c r="C12" s="34">
        <v>1</v>
      </c>
    </row>
    <row r="13" spans="1:3" ht="15">
      <c r="A13" s="121" t="s">
        <v>1112</v>
      </c>
      <c r="B13" s="121" t="s">
        <v>1112</v>
      </c>
      <c r="C13" s="34">
        <v>2</v>
      </c>
    </row>
    <row r="14" spans="1:3" ht="15">
      <c r="A14" s="121" t="s">
        <v>1113</v>
      </c>
      <c r="B14" s="121" t="s">
        <v>1113</v>
      </c>
      <c r="C14" s="34">
        <v>1</v>
      </c>
    </row>
    <row r="15" spans="1:3" ht="15">
      <c r="A15" s="121" t="s">
        <v>1114</v>
      </c>
      <c r="B15" s="121" t="s">
        <v>1114</v>
      </c>
      <c r="C15" s="34">
        <v>1</v>
      </c>
    </row>
    <row r="16" spans="1:3" ht="15">
      <c r="A16" s="121" t="s">
        <v>1115</v>
      </c>
      <c r="B16" s="121" t="s">
        <v>1115</v>
      </c>
      <c r="C16" s="34">
        <v>2</v>
      </c>
    </row>
    <row r="17" spans="1:3" ht="15">
      <c r="A17" s="121" t="s">
        <v>1116</v>
      </c>
      <c r="B17" s="121" t="s">
        <v>1116</v>
      </c>
      <c r="C17" s="34">
        <v>2</v>
      </c>
    </row>
    <row r="18" spans="1:3" ht="15">
      <c r="A18" s="121" t="s">
        <v>1117</v>
      </c>
      <c r="B18" s="121" t="s">
        <v>1117</v>
      </c>
      <c r="C1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1534</v>
      </c>
      <c r="B1" s="13" t="s">
        <v>17</v>
      </c>
    </row>
    <row r="2" spans="1:2" ht="15">
      <c r="A2" s="78" t="s">
        <v>1535</v>
      </c>
      <c r="B2" s="78" t="s">
        <v>1541</v>
      </c>
    </row>
    <row r="3" spans="1:2" ht="15">
      <c r="A3" s="78" t="s">
        <v>1536</v>
      </c>
      <c r="B3" s="78" t="s">
        <v>1542</v>
      </c>
    </row>
    <row r="4" spans="1:2" ht="15">
      <c r="A4" s="78" t="s">
        <v>1537</v>
      </c>
      <c r="B4" s="78" t="s">
        <v>1543</v>
      </c>
    </row>
    <row r="5" spans="1:2" ht="15">
      <c r="A5" s="78" t="s">
        <v>1538</v>
      </c>
      <c r="B5" s="78" t="s">
        <v>1544</v>
      </c>
    </row>
    <row r="6" spans="1:2" ht="15">
      <c r="A6" s="78" t="s">
        <v>1539</v>
      </c>
      <c r="B6" s="78" t="s">
        <v>1545</v>
      </c>
    </row>
    <row r="7" spans="1:2" ht="15">
      <c r="A7" s="78" t="s">
        <v>1540</v>
      </c>
      <c r="B7" s="78" t="s">
        <v>1542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1102</v>
      </c>
      <c r="BB2" s="13" t="s">
        <v>1131</v>
      </c>
      <c r="BC2" s="13" t="s">
        <v>1132</v>
      </c>
      <c r="BD2" s="119" t="s">
        <v>1515</v>
      </c>
      <c r="BE2" s="119" t="s">
        <v>1516</v>
      </c>
      <c r="BF2" s="119" t="s">
        <v>1517</v>
      </c>
      <c r="BG2" s="119" t="s">
        <v>1518</v>
      </c>
      <c r="BH2" s="119" t="s">
        <v>1519</v>
      </c>
      <c r="BI2" s="119" t="s">
        <v>1520</v>
      </c>
      <c r="BJ2" s="119" t="s">
        <v>1521</v>
      </c>
      <c r="BK2" s="119" t="s">
        <v>1522</v>
      </c>
      <c r="BL2" s="119" t="s">
        <v>1523</v>
      </c>
    </row>
    <row r="3" spans="1:64" ht="15" customHeight="1">
      <c r="A3" s="64" t="s">
        <v>212</v>
      </c>
      <c r="B3" s="64" t="s">
        <v>212</v>
      </c>
      <c r="C3" s="65"/>
      <c r="D3" s="66"/>
      <c r="E3" s="67"/>
      <c r="F3" s="68"/>
      <c r="G3" s="65"/>
      <c r="H3" s="69"/>
      <c r="I3" s="70"/>
      <c r="J3" s="70"/>
      <c r="K3" s="34" t="s">
        <v>65</v>
      </c>
      <c r="L3" s="71">
        <v>3</v>
      </c>
      <c r="M3" s="71"/>
      <c r="N3" s="72"/>
      <c r="O3" s="78" t="s">
        <v>176</v>
      </c>
      <c r="P3" s="80">
        <v>43677.894583333335</v>
      </c>
      <c r="Q3" s="78" t="s">
        <v>288</v>
      </c>
      <c r="R3" s="82" t="s">
        <v>328</v>
      </c>
      <c r="S3" s="78" t="s">
        <v>337</v>
      </c>
      <c r="T3" s="78"/>
      <c r="U3" s="78"/>
      <c r="V3" s="82" t="s">
        <v>351</v>
      </c>
      <c r="W3" s="80">
        <v>43677.894583333335</v>
      </c>
      <c r="X3" s="82" t="s">
        <v>377</v>
      </c>
      <c r="Y3" s="78"/>
      <c r="Z3" s="78"/>
      <c r="AA3" s="84" t="s">
        <v>438</v>
      </c>
      <c r="AB3" s="78"/>
      <c r="AC3" s="78" t="b">
        <v>0</v>
      </c>
      <c r="AD3" s="78">
        <v>0</v>
      </c>
      <c r="AE3" s="84" t="s">
        <v>510</v>
      </c>
      <c r="AF3" s="78" t="b">
        <v>0</v>
      </c>
      <c r="AG3" s="78" t="s">
        <v>524</v>
      </c>
      <c r="AH3" s="78"/>
      <c r="AI3" s="84" t="s">
        <v>510</v>
      </c>
      <c r="AJ3" s="78" t="b">
        <v>0</v>
      </c>
      <c r="AK3" s="78">
        <v>0</v>
      </c>
      <c r="AL3" s="84" t="s">
        <v>510</v>
      </c>
      <c r="AM3" s="78" t="s">
        <v>529</v>
      </c>
      <c r="AN3" s="78" t="b">
        <v>0</v>
      </c>
      <c r="AO3" s="84" t="s">
        <v>438</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0</v>
      </c>
      <c r="BE3" s="49">
        <v>0</v>
      </c>
      <c r="BF3" s="48">
        <v>0</v>
      </c>
      <c r="BG3" s="49">
        <v>0</v>
      </c>
      <c r="BH3" s="48">
        <v>0</v>
      </c>
      <c r="BI3" s="49">
        <v>0</v>
      </c>
      <c r="BJ3" s="48">
        <v>11</v>
      </c>
      <c r="BK3" s="49">
        <v>100</v>
      </c>
      <c r="BL3" s="48">
        <v>11</v>
      </c>
    </row>
    <row r="4" spans="1:64" ht="15" customHeight="1">
      <c r="A4" s="64" t="s">
        <v>213</v>
      </c>
      <c r="B4" s="64" t="s">
        <v>267</v>
      </c>
      <c r="C4" s="65"/>
      <c r="D4" s="66"/>
      <c r="E4" s="67"/>
      <c r="F4" s="68"/>
      <c r="G4" s="65"/>
      <c r="H4" s="69"/>
      <c r="I4" s="70"/>
      <c r="J4" s="70"/>
      <c r="K4" s="34" t="s">
        <v>65</v>
      </c>
      <c r="L4" s="77">
        <v>4</v>
      </c>
      <c r="M4" s="77"/>
      <c r="N4" s="72"/>
      <c r="O4" s="79" t="s">
        <v>286</v>
      </c>
      <c r="P4" s="81">
        <v>43679.74783564815</v>
      </c>
      <c r="Q4" s="79" t="s">
        <v>289</v>
      </c>
      <c r="R4" s="79"/>
      <c r="S4" s="79"/>
      <c r="T4" s="79"/>
      <c r="U4" s="79"/>
      <c r="V4" s="83" t="s">
        <v>352</v>
      </c>
      <c r="W4" s="81">
        <v>43679.74783564815</v>
      </c>
      <c r="X4" s="83" t="s">
        <v>378</v>
      </c>
      <c r="Y4" s="79"/>
      <c r="Z4" s="79"/>
      <c r="AA4" s="85" t="s">
        <v>439</v>
      </c>
      <c r="AB4" s="85" t="s">
        <v>499</v>
      </c>
      <c r="AC4" s="79" t="b">
        <v>0</v>
      </c>
      <c r="AD4" s="79">
        <v>0</v>
      </c>
      <c r="AE4" s="85" t="s">
        <v>511</v>
      </c>
      <c r="AF4" s="79" t="b">
        <v>0</v>
      </c>
      <c r="AG4" s="79" t="s">
        <v>525</v>
      </c>
      <c r="AH4" s="79"/>
      <c r="AI4" s="85" t="s">
        <v>510</v>
      </c>
      <c r="AJ4" s="79" t="b">
        <v>0</v>
      </c>
      <c r="AK4" s="79">
        <v>0</v>
      </c>
      <c r="AL4" s="85" t="s">
        <v>510</v>
      </c>
      <c r="AM4" s="79" t="s">
        <v>530</v>
      </c>
      <c r="AN4" s="79" t="b">
        <v>0</v>
      </c>
      <c r="AO4" s="85" t="s">
        <v>499</v>
      </c>
      <c r="AP4" s="79" t="s">
        <v>176</v>
      </c>
      <c r="AQ4" s="79">
        <v>0</v>
      </c>
      <c r="AR4" s="79">
        <v>0</v>
      </c>
      <c r="AS4" s="79"/>
      <c r="AT4" s="79"/>
      <c r="AU4" s="79"/>
      <c r="AV4" s="79"/>
      <c r="AW4" s="79"/>
      <c r="AX4" s="79"/>
      <c r="AY4" s="79"/>
      <c r="AZ4" s="79"/>
      <c r="BA4">
        <v>1</v>
      </c>
      <c r="BB4" s="78" t="str">
        <f>REPLACE(INDEX(GroupVertices[Group],MATCH(Edges25[[#This Row],[Vertex 1]],GroupVertices[Vertex],0)),1,1,"")</f>
        <v>15</v>
      </c>
      <c r="BC4" s="78" t="str">
        <f>REPLACE(INDEX(GroupVertices[Group],MATCH(Edges25[[#This Row],[Vertex 2]],GroupVertices[Vertex],0)),1,1,"")</f>
        <v>15</v>
      </c>
      <c r="BD4" s="48">
        <v>0</v>
      </c>
      <c r="BE4" s="49">
        <v>0</v>
      </c>
      <c r="BF4" s="48">
        <v>0</v>
      </c>
      <c r="BG4" s="49">
        <v>0</v>
      </c>
      <c r="BH4" s="48">
        <v>0</v>
      </c>
      <c r="BI4" s="49">
        <v>0</v>
      </c>
      <c r="BJ4" s="48">
        <v>9</v>
      </c>
      <c r="BK4" s="49">
        <v>100</v>
      </c>
      <c r="BL4" s="48">
        <v>9</v>
      </c>
    </row>
    <row r="5" spans="1:64" ht="15">
      <c r="A5" s="64" t="s">
        <v>214</v>
      </c>
      <c r="B5" s="64" t="s">
        <v>268</v>
      </c>
      <c r="C5" s="65"/>
      <c r="D5" s="66"/>
      <c r="E5" s="67"/>
      <c r="F5" s="68"/>
      <c r="G5" s="65"/>
      <c r="H5" s="69"/>
      <c r="I5" s="70"/>
      <c r="J5" s="70"/>
      <c r="K5" s="34" t="s">
        <v>65</v>
      </c>
      <c r="L5" s="77">
        <v>5</v>
      </c>
      <c r="M5" s="77"/>
      <c r="N5" s="72"/>
      <c r="O5" s="79" t="s">
        <v>287</v>
      </c>
      <c r="P5" s="81">
        <v>43680.154652777775</v>
      </c>
      <c r="Q5" s="79" t="s">
        <v>290</v>
      </c>
      <c r="R5" s="79"/>
      <c r="S5" s="79"/>
      <c r="T5" s="79"/>
      <c r="U5" s="79"/>
      <c r="V5" s="83" t="s">
        <v>353</v>
      </c>
      <c r="W5" s="81">
        <v>43680.154652777775</v>
      </c>
      <c r="X5" s="83" t="s">
        <v>379</v>
      </c>
      <c r="Y5" s="79"/>
      <c r="Z5" s="79"/>
      <c r="AA5" s="85" t="s">
        <v>440</v>
      </c>
      <c r="AB5" s="85" t="s">
        <v>500</v>
      </c>
      <c r="AC5" s="79" t="b">
        <v>0</v>
      </c>
      <c r="AD5" s="79">
        <v>0</v>
      </c>
      <c r="AE5" s="85" t="s">
        <v>512</v>
      </c>
      <c r="AF5" s="79" t="b">
        <v>0</v>
      </c>
      <c r="AG5" s="79" t="s">
        <v>525</v>
      </c>
      <c r="AH5" s="79"/>
      <c r="AI5" s="85" t="s">
        <v>510</v>
      </c>
      <c r="AJ5" s="79" t="b">
        <v>0</v>
      </c>
      <c r="AK5" s="79">
        <v>1</v>
      </c>
      <c r="AL5" s="85" t="s">
        <v>510</v>
      </c>
      <c r="AM5" s="79" t="s">
        <v>530</v>
      </c>
      <c r="AN5" s="79" t="b">
        <v>0</v>
      </c>
      <c r="AO5" s="85" t="s">
        <v>500</v>
      </c>
      <c r="AP5" s="79" t="s">
        <v>176</v>
      </c>
      <c r="AQ5" s="79">
        <v>0</v>
      </c>
      <c r="AR5" s="79">
        <v>0</v>
      </c>
      <c r="AS5" s="79"/>
      <c r="AT5" s="79"/>
      <c r="AU5" s="79"/>
      <c r="AV5" s="79"/>
      <c r="AW5" s="79"/>
      <c r="AX5" s="79"/>
      <c r="AY5" s="79"/>
      <c r="AZ5" s="79"/>
      <c r="BA5">
        <v>5</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214</v>
      </c>
      <c r="B6" s="64" t="s">
        <v>268</v>
      </c>
      <c r="C6" s="65"/>
      <c r="D6" s="66"/>
      <c r="E6" s="67"/>
      <c r="F6" s="68"/>
      <c r="G6" s="65"/>
      <c r="H6" s="69"/>
      <c r="I6" s="70"/>
      <c r="J6" s="70"/>
      <c r="K6" s="34" t="s">
        <v>65</v>
      </c>
      <c r="L6" s="77">
        <v>6</v>
      </c>
      <c r="M6" s="77"/>
      <c r="N6" s="72"/>
      <c r="O6" s="79" t="s">
        <v>287</v>
      </c>
      <c r="P6" s="81">
        <v>43680.16486111111</v>
      </c>
      <c r="Q6" s="79" t="s">
        <v>291</v>
      </c>
      <c r="R6" s="79"/>
      <c r="S6" s="79"/>
      <c r="T6" s="79"/>
      <c r="U6" s="79"/>
      <c r="V6" s="83" t="s">
        <v>353</v>
      </c>
      <c r="W6" s="81">
        <v>43680.16486111111</v>
      </c>
      <c r="X6" s="83" t="s">
        <v>380</v>
      </c>
      <c r="Y6" s="79"/>
      <c r="Z6" s="79"/>
      <c r="AA6" s="85" t="s">
        <v>441</v>
      </c>
      <c r="AB6" s="85" t="s">
        <v>440</v>
      </c>
      <c r="AC6" s="79" t="b">
        <v>0</v>
      </c>
      <c r="AD6" s="79">
        <v>0</v>
      </c>
      <c r="AE6" s="85" t="s">
        <v>513</v>
      </c>
      <c r="AF6" s="79" t="b">
        <v>0</v>
      </c>
      <c r="AG6" s="79" t="s">
        <v>525</v>
      </c>
      <c r="AH6" s="79"/>
      <c r="AI6" s="85" t="s">
        <v>510</v>
      </c>
      <c r="AJ6" s="79" t="b">
        <v>0</v>
      </c>
      <c r="AK6" s="79">
        <v>1</v>
      </c>
      <c r="AL6" s="85" t="s">
        <v>510</v>
      </c>
      <c r="AM6" s="79" t="s">
        <v>530</v>
      </c>
      <c r="AN6" s="79" t="b">
        <v>0</v>
      </c>
      <c r="AO6" s="85" t="s">
        <v>440</v>
      </c>
      <c r="AP6" s="79" t="s">
        <v>176</v>
      </c>
      <c r="AQ6" s="79">
        <v>0</v>
      </c>
      <c r="AR6" s="79">
        <v>0</v>
      </c>
      <c r="AS6" s="79"/>
      <c r="AT6" s="79"/>
      <c r="AU6" s="79"/>
      <c r="AV6" s="79"/>
      <c r="AW6" s="79"/>
      <c r="AX6" s="79"/>
      <c r="AY6" s="79"/>
      <c r="AZ6" s="79"/>
      <c r="BA6">
        <v>5</v>
      </c>
      <c r="BB6" s="78" t="str">
        <f>REPLACE(INDEX(GroupVertices[Group],MATCH(Edges25[[#This Row],[Vertex 1]],GroupVertices[Vertex],0)),1,1,"")</f>
        <v>3</v>
      </c>
      <c r="BC6" s="78" t="str">
        <f>REPLACE(INDEX(GroupVertices[Group],MATCH(Edges25[[#This Row],[Vertex 2]],GroupVertices[Vertex],0)),1,1,"")</f>
        <v>3</v>
      </c>
      <c r="BD6" s="48"/>
      <c r="BE6" s="49"/>
      <c r="BF6" s="48"/>
      <c r="BG6" s="49"/>
      <c r="BH6" s="48"/>
      <c r="BI6" s="49"/>
      <c r="BJ6" s="48"/>
      <c r="BK6" s="49"/>
      <c r="BL6" s="48"/>
    </row>
    <row r="7" spans="1:64" ht="15">
      <c r="A7" s="64" t="s">
        <v>214</v>
      </c>
      <c r="B7" s="64" t="s">
        <v>268</v>
      </c>
      <c r="C7" s="65"/>
      <c r="D7" s="66"/>
      <c r="E7" s="67"/>
      <c r="F7" s="68"/>
      <c r="G7" s="65"/>
      <c r="H7" s="69"/>
      <c r="I7" s="70"/>
      <c r="J7" s="70"/>
      <c r="K7" s="34" t="s">
        <v>65</v>
      </c>
      <c r="L7" s="77">
        <v>7</v>
      </c>
      <c r="M7" s="77"/>
      <c r="N7" s="72"/>
      <c r="O7" s="79" t="s">
        <v>287</v>
      </c>
      <c r="P7" s="81">
        <v>43680.19763888889</v>
      </c>
      <c r="Q7" s="79" t="s">
        <v>292</v>
      </c>
      <c r="R7" s="79"/>
      <c r="S7" s="79"/>
      <c r="T7" s="79"/>
      <c r="U7" s="79"/>
      <c r="V7" s="83" t="s">
        <v>353</v>
      </c>
      <c r="W7" s="81">
        <v>43680.19763888889</v>
      </c>
      <c r="X7" s="83" t="s">
        <v>381</v>
      </c>
      <c r="Y7" s="79"/>
      <c r="Z7" s="79"/>
      <c r="AA7" s="85" t="s">
        <v>442</v>
      </c>
      <c r="AB7" s="85" t="s">
        <v>441</v>
      </c>
      <c r="AC7" s="79" t="b">
        <v>0</v>
      </c>
      <c r="AD7" s="79">
        <v>0</v>
      </c>
      <c r="AE7" s="85" t="s">
        <v>513</v>
      </c>
      <c r="AF7" s="79" t="b">
        <v>0</v>
      </c>
      <c r="AG7" s="79" t="s">
        <v>525</v>
      </c>
      <c r="AH7" s="79"/>
      <c r="AI7" s="85" t="s">
        <v>510</v>
      </c>
      <c r="AJ7" s="79" t="b">
        <v>0</v>
      </c>
      <c r="AK7" s="79">
        <v>1</v>
      </c>
      <c r="AL7" s="85" t="s">
        <v>510</v>
      </c>
      <c r="AM7" s="79" t="s">
        <v>530</v>
      </c>
      <c r="AN7" s="79" t="b">
        <v>0</v>
      </c>
      <c r="AO7" s="85" t="s">
        <v>441</v>
      </c>
      <c r="AP7" s="79" t="s">
        <v>176</v>
      </c>
      <c r="AQ7" s="79">
        <v>0</v>
      </c>
      <c r="AR7" s="79">
        <v>0</v>
      </c>
      <c r="AS7" s="79"/>
      <c r="AT7" s="79"/>
      <c r="AU7" s="79"/>
      <c r="AV7" s="79"/>
      <c r="AW7" s="79"/>
      <c r="AX7" s="79"/>
      <c r="AY7" s="79"/>
      <c r="AZ7" s="79"/>
      <c r="BA7">
        <v>5</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214</v>
      </c>
      <c r="B8" s="64" t="s">
        <v>268</v>
      </c>
      <c r="C8" s="65"/>
      <c r="D8" s="66"/>
      <c r="E8" s="67"/>
      <c r="F8" s="68"/>
      <c r="G8" s="65"/>
      <c r="H8" s="69"/>
      <c r="I8" s="70"/>
      <c r="J8" s="70"/>
      <c r="K8" s="34" t="s">
        <v>65</v>
      </c>
      <c r="L8" s="77">
        <v>8</v>
      </c>
      <c r="M8" s="77"/>
      <c r="N8" s="72"/>
      <c r="O8" s="79" t="s">
        <v>287</v>
      </c>
      <c r="P8" s="81">
        <v>43680.79821759259</v>
      </c>
      <c r="Q8" s="79" t="s">
        <v>293</v>
      </c>
      <c r="R8" s="79"/>
      <c r="S8" s="79"/>
      <c r="T8" s="79"/>
      <c r="U8" s="79"/>
      <c r="V8" s="83" t="s">
        <v>353</v>
      </c>
      <c r="W8" s="81">
        <v>43680.79821759259</v>
      </c>
      <c r="X8" s="83" t="s">
        <v>382</v>
      </c>
      <c r="Y8" s="79"/>
      <c r="Z8" s="79"/>
      <c r="AA8" s="85" t="s">
        <v>443</v>
      </c>
      <c r="AB8" s="79"/>
      <c r="AC8" s="79" t="b">
        <v>0</v>
      </c>
      <c r="AD8" s="79">
        <v>0</v>
      </c>
      <c r="AE8" s="85" t="s">
        <v>510</v>
      </c>
      <c r="AF8" s="79" t="b">
        <v>0</v>
      </c>
      <c r="AG8" s="79" t="s">
        <v>525</v>
      </c>
      <c r="AH8" s="79"/>
      <c r="AI8" s="85" t="s">
        <v>510</v>
      </c>
      <c r="AJ8" s="79" t="b">
        <v>0</v>
      </c>
      <c r="AK8" s="79">
        <v>1</v>
      </c>
      <c r="AL8" s="85" t="s">
        <v>441</v>
      </c>
      <c r="AM8" s="79" t="s">
        <v>531</v>
      </c>
      <c r="AN8" s="79" t="b">
        <v>0</v>
      </c>
      <c r="AO8" s="85" t="s">
        <v>441</v>
      </c>
      <c r="AP8" s="79" t="s">
        <v>176</v>
      </c>
      <c r="AQ8" s="79">
        <v>0</v>
      </c>
      <c r="AR8" s="79">
        <v>0</v>
      </c>
      <c r="AS8" s="79"/>
      <c r="AT8" s="79"/>
      <c r="AU8" s="79"/>
      <c r="AV8" s="79"/>
      <c r="AW8" s="79"/>
      <c r="AX8" s="79"/>
      <c r="AY8" s="79"/>
      <c r="AZ8" s="79"/>
      <c r="BA8">
        <v>5</v>
      </c>
      <c r="BB8" s="78" t="str">
        <f>REPLACE(INDEX(GroupVertices[Group],MATCH(Edges25[[#This Row],[Vertex 1]],GroupVertices[Vertex],0)),1,1,"")</f>
        <v>3</v>
      </c>
      <c r="BC8" s="78" t="str">
        <f>REPLACE(INDEX(GroupVertices[Group],MATCH(Edges25[[#This Row],[Vertex 2]],GroupVertices[Vertex],0)),1,1,"")</f>
        <v>3</v>
      </c>
      <c r="BD8" s="48"/>
      <c r="BE8" s="49"/>
      <c r="BF8" s="48"/>
      <c r="BG8" s="49"/>
      <c r="BH8" s="48"/>
      <c r="BI8" s="49"/>
      <c r="BJ8" s="48"/>
      <c r="BK8" s="49"/>
      <c r="BL8" s="48"/>
    </row>
    <row r="9" spans="1:64" ht="15">
      <c r="A9" s="64" t="s">
        <v>214</v>
      </c>
      <c r="B9" s="64" t="s">
        <v>268</v>
      </c>
      <c r="C9" s="65"/>
      <c r="D9" s="66"/>
      <c r="E9" s="67"/>
      <c r="F9" s="68"/>
      <c r="G9" s="65"/>
      <c r="H9" s="69"/>
      <c r="I9" s="70"/>
      <c r="J9" s="70"/>
      <c r="K9" s="34" t="s">
        <v>65</v>
      </c>
      <c r="L9" s="77">
        <v>9</v>
      </c>
      <c r="M9" s="77"/>
      <c r="N9" s="72"/>
      <c r="O9" s="79" t="s">
        <v>287</v>
      </c>
      <c r="P9" s="81">
        <v>43680.798425925925</v>
      </c>
      <c r="Q9" s="79" t="s">
        <v>294</v>
      </c>
      <c r="R9" s="79"/>
      <c r="S9" s="79"/>
      <c r="T9" s="79"/>
      <c r="U9" s="79"/>
      <c r="V9" s="83" t="s">
        <v>353</v>
      </c>
      <c r="W9" s="81">
        <v>43680.798425925925</v>
      </c>
      <c r="X9" s="83" t="s">
        <v>383</v>
      </c>
      <c r="Y9" s="79"/>
      <c r="Z9" s="79"/>
      <c r="AA9" s="85" t="s">
        <v>444</v>
      </c>
      <c r="AB9" s="79"/>
      <c r="AC9" s="79" t="b">
        <v>0</v>
      </c>
      <c r="AD9" s="79">
        <v>0</v>
      </c>
      <c r="AE9" s="85" t="s">
        <v>510</v>
      </c>
      <c r="AF9" s="79" t="b">
        <v>0</v>
      </c>
      <c r="AG9" s="79" t="s">
        <v>525</v>
      </c>
      <c r="AH9" s="79"/>
      <c r="AI9" s="85" t="s">
        <v>510</v>
      </c>
      <c r="AJ9" s="79" t="b">
        <v>0</v>
      </c>
      <c r="AK9" s="79">
        <v>1</v>
      </c>
      <c r="AL9" s="85" t="s">
        <v>442</v>
      </c>
      <c r="AM9" s="79" t="s">
        <v>531</v>
      </c>
      <c r="AN9" s="79" t="b">
        <v>0</v>
      </c>
      <c r="AO9" s="85" t="s">
        <v>442</v>
      </c>
      <c r="AP9" s="79" t="s">
        <v>176</v>
      </c>
      <c r="AQ9" s="79">
        <v>0</v>
      </c>
      <c r="AR9" s="79">
        <v>0</v>
      </c>
      <c r="AS9" s="79"/>
      <c r="AT9" s="79"/>
      <c r="AU9" s="79"/>
      <c r="AV9" s="79"/>
      <c r="AW9" s="79"/>
      <c r="AX9" s="79"/>
      <c r="AY9" s="79"/>
      <c r="AZ9" s="79"/>
      <c r="BA9">
        <v>5</v>
      </c>
      <c r="BB9" s="78" t="str">
        <f>REPLACE(INDEX(GroupVertices[Group],MATCH(Edges25[[#This Row],[Vertex 1]],GroupVertices[Vertex],0)),1,1,"")</f>
        <v>3</v>
      </c>
      <c r="BC9" s="78" t="str">
        <f>REPLACE(INDEX(GroupVertices[Group],MATCH(Edges25[[#This Row],[Vertex 2]],GroupVertices[Vertex],0)),1,1,"")</f>
        <v>3</v>
      </c>
      <c r="BD9" s="48"/>
      <c r="BE9" s="49"/>
      <c r="BF9" s="48"/>
      <c r="BG9" s="49"/>
      <c r="BH9" s="48"/>
      <c r="BI9" s="49"/>
      <c r="BJ9" s="48"/>
      <c r="BK9" s="49"/>
      <c r="BL9" s="48"/>
    </row>
    <row r="10" spans="1:64" ht="15">
      <c r="A10" s="64" t="s">
        <v>214</v>
      </c>
      <c r="B10" s="64" t="s">
        <v>271</v>
      </c>
      <c r="C10" s="65"/>
      <c r="D10" s="66"/>
      <c r="E10" s="67"/>
      <c r="F10" s="68"/>
      <c r="G10" s="65"/>
      <c r="H10" s="69"/>
      <c r="I10" s="70"/>
      <c r="J10" s="70"/>
      <c r="K10" s="34" t="s">
        <v>65</v>
      </c>
      <c r="L10" s="77">
        <v>24</v>
      </c>
      <c r="M10" s="77"/>
      <c r="N10" s="72"/>
      <c r="O10" s="79" t="s">
        <v>287</v>
      </c>
      <c r="P10" s="81">
        <v>43680.79825231482</v>
      </c>
      <c r="Q10" s="79" t="s">
        <v>295</v>
      </c>
      <c r="R10" s="79"/>
      <c r="S10" s="79"/>
      <c r="T10" s="79"/>
      <c r="U10" s="79"/>
      <c r="V10" s="83" t="s">
        <v>353</v>
      </c>
      <c r="W10" s="81">
        <v>43680.79825231482</v>
      </c>
      <c r="X10" s="83" t="s">
        <v>384</v>
      </c>
      <c r="Y10" s="79"/>
      <c r="Z10" s="79"/>
      <c r="AA10" s="85" t="s">
        <v>445</v>
      </c>
      <c r="AB10" s="79"/>
      <c r="AC10" s="79" t="b">
        <v>0</v>
      </c>
      <c r="AD10" s="79">
        <v>0</v>
      </c>
      <c r="AE10" s="85" t="s">
        <v>510</v>
      </c>
      <c r="AF10" s="79" t="b">
        <v>0</v>
      </c>
      <c r="AG10" s="79" t="s">
        <v>525</v>
      </c>
      <c r="AH10" s="79"/>
      <c r="AI10" s="85" t="s">
        <v>510</v>
      </c>
      <c r="AJ10" s="79" t="b">
        <v>0</v>
      </c>
      <c r="AK10" s="79">
        <v>1</v>
      </c>
      <c r="AL10" s="85" t="s">
        <v>440</v>
      </c>
      <c r="AM10" s="79" t="s">
        <v>531</v>
      </c>
      <c r="AN10" s="79" t="b">
        <v>0</v>
      </c>
      <c r="AO10" s="85" t="s">
        <v>440</v>
      </c>
      <c r="AP10" s="79" t="s">
        <v>176</v>
      </c>
      <c r="AQ10" s="79">
        <v>0</v>
      </c>
      <c r="AR10" s="79">
        <v>0</v>
      </c>
      <c r="AS10" s="79"/>
      <c r="AT10" s="79"/>
      <c r="AU10" s="79"/>
      <c r="AV10" s="79"/>
      <c r="AW10" s="79"/>
      <c r="AX10" s="79"/>
      <c r="AY10" s="79"/>
      <c r="AZ10" s="79"/>
      <c r="BA10">
        <v>3</v>
      </c>
      <c r="BB10" s="78" t="str">
        <f>REPLACE(INDEX(GroupVertices[Group],MATCH(Edges25[[#This Row],[Vertex 1]],GroupVertices[Vertex],0)),1,1,"")</f>
        <v>3</v>
      </c>
      <c r="BC10" s="78" t="str">
        <f>REPLACE(INDEX(GroupVertices[Group],MATCH(Edges25[[#This Row],[Vertex 2]],GroupVertices[Vertex],0)),1,1,"")</f>
        <v>3</v>
      </c>
      <c r="BD10" s="48">
        <v>2</v>
      </c>
      <c r="BE10" s="49">
        <v>8</v>
      </c>
      <c r="BF10" s="48">
        <v>0</v>
      </c>
      <c r="BG10" s="49">
        <v>0</v>
      </c>
      <c r="BH10" s="48">
        <v>0</v>
      </c>
      <c r="BI10" s="49">
        <v>0</v>
      </c>
      <c r="BJ10" s="48">
        <v>23</v>
      </c>
      <c r="BK10" s="49">
        <v>92</v>
      </c>
      <c r="BL10" s="48">
        <v>25</v>
      </c>
    </row>
    <row r="11" spans="1:64" ht="15">
      <c r="A11" s="64" t="s">
        <v>215</v>
      </c>
      <c r="B11" s="64" t="s">
        <v>273</v>
      </c>
      <c r="C11" s="65"/>
      <c r="D11" s="66"/>
      <c r="E11" s="67"/>
      <c r="F11" s="68"/>
      <c r="G11" s="65"/>
      <c r="H11" s="69"/>
      <c r="I11" s="70"/>
      <c r="J11" s="70"/>
      <c r="K11" s="34" t="s">
        <v>65</v>
      </c>
      <c r="L11" s="77">
        <v>31</v>
      </c>
      <c r="M11" s="77"/>
      <c r="N11" s="72"/>
      <c r="O11" s="79" t="s">
        <v>287</v>
      </c>
      <c r="P11" s="81">
        <v>43681.193506944444</v>
      </c>
      <c r="Q11" s="79" t="s">
        <v>296</v>
      </c>
      <c r="R11" s="79"/>
      <c r="S11" s="79"/>
      <c r="T11" s="79"/>
      <c r="U11" s="79"/>
      <c r="V11" s="83" t="s">
        <v>354</v>
      </c>
      <c r="W11" s="81">
        <v>43681.193506944444</v>
      </c>
      <c r="X11" s="83" t="s">
        <v>385</v>
      </c>
      <c r="Y11" s="79"/>
      <c r="Z11" s="79"/>
      <c r="AA11" s="85" t="s">
        <v>446</v>
      </c>
      <c r="AB11" s="85" t="s">
        <v>501</v>
      </c>
      <c r="AC11" s="79" t="b">
        <v>0</v>
      </c>
      <c r="AD11" s="79">
        <v>0</v>
      </c>
      <c r="AE11" s="85" t="s">
        <v>514</v>
      </c>
      <c r="AF11" s="79" t="b">
        <v>0</v>
      </c>
      <c r="AG11" s="79" t="s">
        <v>525</v>
      </c>
      <c r="AH11" s="79"/>
      <c r="AI11" s="85" t="s">
        <v>510</v>
      </c>
      <c r="AJ11" s="79" t="b">
        <v>0</v>
      </c>
      <c r="AK11" s="79">
        <v>0</v>
      </c>
      <c r="AL11" s="85" t="s">
        <v>510</v>
      </c>
      <c r="AM11" s="79" t="s">
        <v>531</v>
      </c>
      <c r="AN11" s="79" t="b">
        <v>0</v>
      </c>
      <c r="AO11" s="85" t="s">
        <v>501</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c r="BE11" s="49"/>
      <c r="BF11" s="48"/>
      <c r="BG11" s="49"/>
      <c r="BH11" s="48"/>
      <c r="BI11" s="49"/>
      <c r="BJ11" s="48"/>
      <c r="BK11" s="49"/>
      <c r="BL11" s="48"/>
    </row>
    <row r="12" spans="1:64" ht="15">
      <c r="A12" s="64" t="s">
        <v>216</v>
      </c>
      <c r="B12" s="64" t="s">
        <v>216</v>
      </c>
      <c r="C12" s="65"/>
      <c r="D12" s="66"/>
      <c r="E12" s="67"/>
      <c r="F12" s="68"/>
      <c r="G12" s="65"/>
      <c r="H12" s="69"/>
      <c r="I12" s="70"/>
      <c r="J12" s="70"/>
      <c r="K12" s="34" t="s">
        <v>65</v>
      </c>
      <c r="L12" s="77">
        <v>34</v>
      </c>
      <c r="M12" s="77"/>
      <c r="N12" s="72"/>
      <c r="O12" s="79" t="s">
        <v>176</v>
      </c>
      <c r="P12" s="81">
        <v>43681.259722222225</v>
      </c>
      <c r="Q12" s="79" t="s">
        <v>297</v>
      </c>
      <c r="R12" s="83" t="s">
        <v>329</v>
      </c>
      <c r="S12" s="79" t="s">
        <v>338</v>
      </c>
      <c r="T12" s="79" t="s">
        <v>344</v>
      </c>
      <c r="U12" s="79"/>
      <c r="V12" s="83" t="s">
        <v>355</v>
      </c>
      <c r="W12" s="81">
        <v>43681.259722222225</v>
      </c>
      <c r="X12" s="83" t="s">
        <v>386</v>
      </c>
      <c r="Y12" s="79"/>
      <c r="Z12" s="79"/>
      <c r="AA12" s="85" t="s">
        <v>447</v>
      </c>
      <c r="AB12" s="79"/>
      <c r="AC12" s="79" t="b">
        <v>0</v>
      </c>
      <c r="AD12" s="79">
        <v>0</v>
      </c>
      <c r="AE12" s="85" t="s">
        <v>510</v>
      </c>
      <c r="AF12" s="79" t="b">
        <v>0</v>
      </c>
      <c r="AG12" s="79" t="s">
        <v>525</v>
      </c>
      <c r="AH12" s="79"/>
      <c r="AI12" s="85" t="s">
        <v>510</v>
      </c>
      <c r="AJ12" s="79" t="b">
        <v>0</v>
      </c>
      <c r="AK12" s="79">
        <v>2</v>
      </c>
      <c r="AL12" s="85" t="s">
        <v>510</v>
      </c>
      <c r="AM12" s="79" t="s">
        <v>532</v>
      </c>
      <c r="AN12" s="79" t="b">
        <v>0</v>
      </c>
      <c r="AO12" s="85" t="s">
        <v>447</v>
      </c>
      <c r="AP12" s="79" t="s">
        <v>176</v>
      </c>
      <c r="AQ12" s="79">
        <v>0</v>
      </c>
      <c r="AR12" s="79">
        <v>0</v>
      </c>
      <c r="AS12" s="79"/>
      <c r="AT12" s="79"/>
      <c r="AU12" s="79"/>
      <c r="AV12" s="79"/>
      <c r="AW12" s="79"/>
      <c r="AX12" s="79"/>
      <c r="AY12" s="79"/>
      <c r="AZ12" s="79"/>
      <c r="BA12">
        <v>1</v>
      </c>
      <c r="BB12" s="78" t="str">
        <f>REPLACE(INDEX(GroupVertices[Group],MATCH(Edges25[[#This Row],[Vertex 1]],GroupVertices[Vertex],0)),1,1,"")</f>
        <v>14</v>
      </c>
      <c r="BC12" s="78" t="str">
        <f>REPLACE(INDEX(GroupVertices[Group],MATCH(Edges25[[#This Row],[Vertex 2]],GroupVertices[Vertex],0)),1,1,"")</f>
        <v>14</v>
      </c>
      <c r="BD12" s="48">
        <v>0</v>
      </c>
      <c r="BE12" s="49">
        <v>0</v>
      </c>
      <c r="BF12" s="48">
        <v>0</v>
      </c>
      <c r="BG12" s="49">
        <v>0</v>
      </c>
      <c r="BH12" s="48">
        <v>0</v>
      </c>
      <c r="BI12" s="49">
        <v>0</v>
      </c>
      <c r="BJ12" s="48">
        <v>6</v>
      </c>
      <c r="BK12" s="49">
        <v>100</v>
      </c>
      <c r="BL12" s="48">
        <v>6</v>
      </c>
    </row>
    <row r="13" spans="1:64" ht="15">
      <c r="A13" s="64" t="s">
        <v>217</v>
      </c>
      <c r="B13" s="64" t="s">
        <v>216</v>
      </c>
      <c r="C13" s="65"/>
      <c r="D13" s="66"/>
      <c r="E13" s="67"/>
      <c r="F13" s="68"/>
      <c r="G13" s="65"/>
      <c r="H13" s="69"/>
      <c r="I13" s="70"/>
      <c r="J13" s="70"/>
      <c r="K13" s="34" t="s">
        <v>65</v>
      </c>
      <c r="L13" s="77">
        <v>35</v>
      </c>
      <c r="M13" s="77"/>
      <c r="N13" s="72"/>
      <c r="O13" s="79" t="s">
        <v>287</v>
      </c>
      <c r="P13" s="81">
        <v>43681.26157407407</v>
      </c>
      <c r="Q13" s="79" t="s">
        <v>298</v>
      </c>
      <c r="R13" s="83" t="s">
        <v>329</v>
      </c>
      <c r="S13" s="79" t="s">
        <v>338</v>
      </c>
      <c r="T13" s="79" t="s">
        <v>344</v>
      </c>
      <c r="U13" s="79"/>
      <c r="V13" s="83" t="s">
        <v>356</v>
      </c>
      <c r="W13" s="81">
        <v>43681.26157407407</v>
      </c>
      <c r="X13" s="83" t="s">
        <v>387</v>
      </c>
      <c r="Y13" s="79"/>
      <c r="Z13" s="79"/>
      <c r="AA13" s="85" t="s">
        <v>448</v>
      </c>
      <c r="AB13" s="79"/>
      <c r="AC13" s="79" t="b">
        <v>0</v>
      </c>
      <c r="AD13" s="79">
        <v>0</v>
      </c>
      <c r="AE13" s="85" t="s">
        <v>510</v>
      </c>
      <c r="AF13" s="79" t="b">
        <v>0</v>
      </c>
      <c r="AG13" s="79" t="s">
        <v>525</v>
      </c>
      <c r="AH13" s="79"/>
      <c r="AI13" s="85" t="s">
        <v>510</v>
      </c>
      <c r="AJ13" s="79" t="b">
        <v>0</v>
      </c>
      <c r="AK13" s="79">
        <v>2</v>
      </c>
      <c r="AL13" s="85" t="s">
        <v>447</v>
      </c>
      <c r="AM13" s="79" t="s">
        <v>533</v>
      </c>
      <c r="AN13" s="79" t="b">
        <v>0</v>
      </c>
      <c r="AO13" s="85" t="s">
        <v>447</v>
      </c>
      <c r="AP13" s="79" t="s">
        <v>176</v>
      </c>
      <c r="AQ13" s="79">
        <v>0</v>
      </c>
      <c r="AR13" s="79">
        <v>0</v>
      </c>
      <c r="AS13" s="79"/>
      <c r="AT13" s="79"/>
      <c r="AU13" s="79"/>
      <c r="AV13" s="79"/>
      <c r="AW13" s="79"/>
      <c r="AX13" s="79"/>
      <c r="AY13" s="79"/>
      <c r="AZ13" s="79"/>
      <c r="BA13">
        <v>1</v>
      </c>
      <c r="BB13" s="78" t="str">
        <f>REPLACE(INDEX(GroupVertices[Group],MATCH(Edges25[[#This Row],[Vertex 1]],GroupVertices[Vertex],0)),1,1,"")</f>
        <v>14</v>
      </c>
      <c r="BC13" s="78" t="str">
        <f>REPLACE(INDEX(GroupVertices[Group],MATCH(Edges25[[#This Row],[Vertex 2]],GroupVertices[Vertex],0)),1,1,"")</f>
        <v>14</v>
      </c>
      <c r="BD13" s="48">
        <v>0</v>
      </c>
      <c r="BE13" s="49">
        <v>0</v>
      </c>
      <c r="BF13" s="48">
        <v>0</v>
      </c>
      <c r="BG13" s="49">
        <v>0</v>
      </c>
      <c r="BH13" s="48">
        <v>0</v>
      </c>
      <c r="BI13" s="49">
        <v>0</v>
      </c>
      <c r="BJ13" s="48">
        <v>8</v>
      </c>
      <c r="BK13" s="49">
        <v>100</v>
      </c>
      <c r="BL13" s="48">
        <v>8</v>
      </c>
    </row>
    <row r="14" spans="1:64" ht="15">
      <c r="A14" s="64" t="s">
        <v>218</v>
      </c>
      <c r="B14" s="64" t="s">
        <v>218</v>
      </c>
      <c r="C14" s="65"/>
      <c r="D14" s="66"/>
      <c r="E14" s="67"/>
      <c r="F14" s="68"/>
      <c r="G14" s="65"/>
      <c r="H14" s="69"/>
      <c r="I14" s="70"/>
      <c r="J14" s="70"/>
      <c r="K14" s="34" t="s">
        <v>65</v>
      </c>
      <c r="L14" s="77">
        <v>36</v>
      </c>
      <c r="M14" s="77"/>
      <c r="N14" s="72"/>
      <c r="O14" s="79" t="s">
        <v>176</v>
      </c>
      <c r="P14" s="81">
        <v>43681.29288194444</v>
      </c>
      <c r="Q14" s="79" t="s">
        <v>299</v>
      </c>
      <c r="R14" s="83" t="s">
        <v>329</v>
      </c>
      <c r="S14" s="79" t="s">
        <v>338</v>
      </c>
      <c r="T14" s="79" t="s">
        <v>344</v>
      </c>
      <c r="U14" s="79"/>
      <c r="V14" s="83" t="s">
        <v>357</v>
      </c>
      <c r="W14" s="81">
        <v>43681.29288194444</v>
      </c>
      <c r="X14" s="83" t="s">
        <v>388</v>
      </c>
      <c r="Y14" s="79"/>
      <c r="Z14" s="79"/>
      <c r="AA14" s="85" t="s">
        <v>449</v>
      </c>
      <c r="AB14" s="79"/>
      <c r="AC14" s="79" t="b">
        <v>0</v>
      </c>
      <c r="AD14" s="79">
        <v>0</v>
      </c>
      <c r="AE14" s="85" t="s">
        <v>510</v>
      </c>
      <c r="AF14" s="79" t="b">
        <v>0</v>
      </c>
      <c r="AG14" s="79" t="s">
        <v>525</v>
      </c>
      <c r="AH14" s="79"/>
      <c r="AI14" s="85" t="s">
        <v>510</v>
      </c>
      <c r="AJ14" s="79" t="b">
        <v>0</v>
      </c>
      <c r="AK14" s="79">
        <v>0</v>
      </c>
      <c r="AL14" s="85" t="s">
        <v>510</v>
      </c>
      <c r="AM14" s="79" t="s">
        <v>534</v>
      </c>
      <c r="AN14" s="79" t="b">
        <v>0</v>
      </c>
      <c r="AO14" s="85" t="s">
        <v>449</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0</v>
      </c>
      <c r="BE14" s="49">
        <v>0</v>
      </c>
      <c r="BF14" s="48">
        <v>0</v>
      </c>
      <c r="BG14" s="49">
        <v>0</v>
      </c>
      <c r="BH14" s="48">
        <v>0</v>
      </c>
      <c r="BI14" s="49">
        <v>0</v>
      </c>
      <c r="BJ14" s="48">
        <v>10</v>
      </c>
      <c r="BK14" s="49">
        <v>100</v>
      </c>
      <c r="BL14" s="48">
        <v>10</v>
      </c>
    </row>
    <row r="15" spans="1:64" ht="15">
      <c r="A15" s="64" t="s">
        <v>219</v>
      </c>
      <c r="B15" s="64" t="s">
        <v>219</v>
      </c>
      <c r="C15" s="65"/>
      <c r="D15" s="66"/>
      <c r="E15" s="67"/>
      <c r="F15" s="68"/>
      <c r="G15" s="65"/>
      <c r="H15" s="69"/>
      <c r="I15" s="70"/>
      <c r="J15" s="70"/>
      <c r="K15" s="34" t="s">
        <v>65</v>
      </c>
      <c r="L15" s="77">
        <v>37</v>
      </c>
      <c r="M15" s="77"/>
      <c r="N15" s="72"/>
      <c r="O15" s="79" t="s">
        <v>176</v>
      </c>
      <c r="P15" s="81">
        <v>43681.84125</v>
      </c>
      <c r="Q15" s="79" t="s">
        <v>300</v>
      </c>
      <c r="R15" s="79"/>
      <c r="S15" s="79"/>
      <c r="T15" s="79" t="s">
        <v>345</v>
      </c>
      <c r="U15" s="83" t="s">
        <v>347</v>
      </c>
      <c r="V15" s="83" t="s">
        <v>347</v>
      </c>
      <c r="W15" s="81">
        <v>43681.84125</v>
      </c>
      <c r="X15" s="83" t="s">
        <v>389</v>
      </c>
      <c r="Y15" s="79"/>
      <c r="Z15" s="79"/>
      <c r="AA15" s="85" t="s">
        <v>450</v>
      </c>
      <c r="AB15" s="79"/>
      <c r="AC15" s="79" t="b">
        <v>0</v>
      </c>
      <c r="AD15" s="79">
        <v>0</v>
      </c>
      <c r="AE15" s="85" t="s">
        <v>510</v>
      </c>
      <c r="AF15" s="79" t="b">
        <v>0</v>
      </c>
      <c r="AG15" s="79" t="s">
        <v>525</v>
      </c>
      <c r="AH15" s="79"/>
      <c r="AI15" s="85" t="s">
        <v>510</v>
      </c>
      <c r="AJ15" s="79" t="b">
        <v>0</v>
      </c>
      <c r="AK15" s="79">
        <v>0</v>
      </c>
      <c r="AL15" s="85" t="s">
        <v>510</v>
      </c>
      <c r="AM15" s="79" t="s">
        <v>530</v>
      </c>
      <c r="AN15" s="79" t="b">
        <v>0</v>
      </c>
      <c r="AO15" s="85" t="s">
        <v>450</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0</v>
      </c>
      <c r="BE15" s="49">
        <v>0</v>
      </c>
      <c r="BF15" s="48">
        <v>0</v>
      </c>
      <c r="BG15" s="49">
        <v>0</v>
      </c>
      <c r="BH15" s="48">
        <v>0</v>
      </c>
      <c r="BI15" s="49">
        <v>0</v>
      </c>
      <c r="BJ15" s="48">
        <v>22</v>
      </c>
      <c r="BK15" s="49">
        <v>100</v>
      </c>
      <c r="BL15" s="48">
        <v>22</v>
      </c>
    </row>
    <row r="16" spans="1:64" ht="15">
      <c r="A16" s="64" t="s">
        <v>220</v>
      </c>
      <c r="B16" s="64" t="s">
        <v>221</v>
      </c>
      <c r="C16" s="65"/>
      <c r="D16" s="66"/>
      <c r="E16" s="67"/>
      <c r="F16" s="68"/>
      <c r="G16" s="65"/>
      <c r="H16" s="69"/>
      <c r="I16" s="70"/>
      <c r="J16" s="70"/>
      <c r="K16" s="34" t="s">
        <v>66</v>
      </c>
      <c r="L16" s="77">
        <v>38</v>
      </c>
      <c r="M16" s="77"/>
      <c r="N16" s="72"/>
      <c r="O16" s="79" t="s">
        <v>286</v>
      </c>
      <c r="P16" s="81">
        <v>43682.84715277778</v>
      </c>
      <c r="Q16" s="79" t="s">
        <v>301</v>
      </c>
      <c r="R16" s="79"/>
      <c r="S16" s="79"/>
      <c r="T16" s="79"/>
      <c r="U16" s="79"/>
      <c r="V16" s="83" t="s">
        <v>358</v>
      </c>
      <c r="W16" s="81">
        <v>43682.84715277778</v>
      </c>
      <c r="X16" s="83" t="s">
        <v>390</v>
      </c>
      <c r="Y16" s="79"/>
      <c r="Z16" s="79"/>
      <c r="AA16" s="85" t="s">
        <v>451</v>
      </c>
      <c r="AB16" s="85" t="s">
        <v>502</v>
      </c>
      <c r="AC16" s="79" t="b">
        <v>0</v>
      </c>
      <c r="AD16" s="79">
        <v>1</v>
      </c>
      <c r="AE16" s="85" t="s">
        <v>515</v>
      </c>
      <c r="AF16" s="79" t="b">
        <v>0</v>
      </c>
      <c r="AG16" s="79" t="s">
        <v>525</v>
      </c>
      <c r="AH16" s="79"/>
      <c r="AI16" s="85" t="s">
        <v>510</v>
      </c>
      <c r="AJ16" s="79" t="b">
        <v>0</v>
      </c>
      <c r="AK16" s="79">
        <v>1</v>
      </c>
      <c r="AL16" s="85" t="s">
        <v>510</v>
      </c>
      <c r="AM16" s="79" t="s">
        <v>535</v>
      </c>
      <c r="AN16" s="79" t="b">
        <v>0</v>
      </c>
      <c r="AO16" s="85" t="s">
        <v>502</v>
      </c>
      <c r="AP16" s="79" t="s">
        <v>176</v>
      </c>
      <c r="AQ16" s="79">
        <v>0</v>
      </c>
      <c r="AR16" s="79">
        <v>0</v>
      </c>
      <c r="AS16" s="79"/>
      <c r="AT16" s="79"/>
      <c r="AU16" s="79"/>
      <c r="AV16" s="79"/>
      <c r="AW16" s="79"/>
      <c r="AX16" s="79"/>
      <c r="AY16" s="79"/>
      <c r="AZ16" s="79"/>
      <c r="BA16">
        <v>1</v>
      </c>
      <c r="BB16" s="78" t="str">
        <f>REPLACE(INDEX(GroupVertices[Group],MATCH(Edges25[[#This Row],[Vertex 1]],GroupVertices[Vertex],0)),1,1,"")</f>
        <v>13</v>
      </c>
      <c r="BC16" s="78" t="str">
        <f>REPLACE(INDEX(GroupVertices[Group],MATCH(Edges25[[#This Row],[Vertex 2]],GroupVertices[Vertex],0)),1,1,"")</f>
        <v>13</v>
      </c>
      <c r="BD16" s="48">
        <v>0</v>
      </c>
      <c r="BE16" s="49">
        <v>0</v>
      </c>
      <c r="BF16" s="48">
        <v>1</v>
      </c>
      <c r="BG16" s="49">
        <v>14.285714285714286</v>
      </c>
      <c r="BH16" s="48">
        <v>0</v>
      </c>
      <c r="BI16" s="49">
        <v>0</v>
      </c>
      <c r="BJ16" s="48">
        <v>6</v>
      </c>
      <c r="BK16" s="49">
        <v>85.71428571428571</v>
      </c>
      <c r="BL16" s="48">
        <v>7</v>
      </c>
    </row>
    <row r="17" spans="1:64" ht="15">
      <c r="A17" s="64" t="s">
        <v>221</v>
      </c>
      <c r="B17" s="64" t="s">
        <v>220</v>
      </c>
      <c r="C17" s="65"/>
      <c r="D17" s="66"/>
      <c r="E17" s="67"/>
      <c r="F17" s="68"/>
      <c r="G17" s="65"/>
      <c r="H17" s="69"/>
      <c r="I17" s="70"/>
      <c r="J17" s="70"/>
      <c r="K17" s="34" t="s">
        <v>66</v>
      </c>
      <c r="L17" s="77">
        <v>39</v>
      </c>
      <c r="M17" s="77"/>
      <c r="N17" s="72"/>
      <c r="O17" s="79" t="s">
        <v>287</v>
      </c>
      <c r="P17" s="81">
        <v>43682.85256944445</v>
      </c>
      <c r="Q17" s="79" t="s">
        <v>302</v>
      </c>
      <c r="R17" s="79"/>
      <c r="S17" s="79"/>
      <c r="T17" s="79"/>
      <c r="U17" s="79"/>
      <c r="V17" s="83" t="s">
        <v>359</v>
      </c>
      <c r="W17" s="81">
        <v>43682.85256944445</v>
      </c>
      <c r="X17" s="83" t="s">
        <v>391</v>
      </c>
      <c r="Y17" s="79"/>
      <c r="Z17" s="79"/>
      <c r="AA17" s="85" t="s">
        <v>452</v>
      </c>
      <c r="AB17" s="79"/>
      <c r="AC17" s="79" t="b">
        <v>0</v>
      </c>
      <c r="AD17" s="79">
        <v>0</v>
      </c>
      <c r="AE17" s="85" t="s">
        <v>510</v>
      </c>
      <c r="AF17" s="79" t="b">
        <v>0</v>
      </c>
      <c r="AG17" s="79" t="s">
        <v>525</v>
      </c>
      <c r="AH17" s="79"/>
      <c r="AI17" s="85" t="s">
        <v>510</v>
      </c>
      <c r="AJ17" s="79" t="b">
        <v>0</v>
      </c>
      <c r="AK17" s="79">
        <v>1</v>
      </c>
      <c r="AL17" s="85" t="s">
        <v>451</v>
      </c>
      <c r="AM17" s="79" t="s">
        <v>535</v>
      </c>
      <c r="AN17" s="79" t="b">
        <v>0</v>
      </c>
      <c r="AO17" s="85" t="s">
        <v>451</v>
      </c>
      <c r="AP17" s="79" t="s">
        <v>176</v>
      </c>
      <c r="AQ17" s="79">
        <v>0</v>
      </c>
      <c r="AR17" s="79">
        <v>0</v>
      </c>
      <c r="AS17" s="79"/>
      <c r="AT17" s="79"/>
      <c r="AU17" s="79"/>
      <c r="AV17" s="79"/>
      <c r="AW17" s="79"/>
      <c r="AX17" s="79"/>
      <c r="AY17" s="79"/>
      <c r="AZ17" s="79"/>
      <c r="BA17">
        <v>1</v>
      </c>
      <c r="BB17" s="78" t="str">
        <f>REPLACE(INDEX(GroupVertices[Group],MATCH(Edges25[[#This Row],[Vertex 1]],GroupVertices[Vertex],0)),1,1,"")</f>
        <v>13</v>
      </c>
      <c r="BC17" s="78" t="str">
        <f>REPLACE(INDEX(GroupVertices[Group],MATCH(Edges25[[#This Row],[Vertex 2]],GroupVertices[Vertex],0)),1,1,"")</f>
        <v>13</v>
      </c>
      <c r="BD17" s="48">
        <v>0</v>
      </c>
      <c r="BE17" s="49">
        <v>0</v>
      </c>
      <c r="BF17" s="48">
        <v>1</v>
      </c>
      <c r="BG17" s="49">
        <v>11.11111111111111</v>
      </c>
      <c r="BH17" s="48">
        <v>0</v>
      </c>
      <c r="BI17" s="49">
        <v>0</v>
      </c>
      <c r="BJ17" s="48">
        <v>8</v>
      </c>
      <c r="BK17" s="49">
        <v>88.88888888888889</v>
      </c>
      <c r="BL17" s="48">
        <v>9</v>
      </c>
    </row>
    <row r="18" spans="1:64" ht="15">
      <c r="A18" s="64" t="s">
        <v>222</v>
      </c>
      <c r="B18" s="64" t="s">
        <v>276</v>
      </c>
      <c r="C18" s="65"/>
      <c r="D18" s="66"/>
      <c r="E18" s="67"/>
      <c r="F18" s="68"/>
      <c r="G18" s="65"/>
      <c r="H18" s="69"/>
      <c r="I18" s="70"/>
      <c r="J18" s="70"/>
      <c r="K18" s="34" t="s">
        <v>65</v>
      </c>
      <c r="L18" s="77">
        <v>40</v>
      </c>
      <c r="M18" s="77"/>
      <c r="N18" s="72"/>
      <c r="O18" s="79" t="s">
        <v>287</v>
      </c>
      <c r="P18" s="81">
        <v>43682.939733796295</v>
      </c>
      <c r="Q18" s="79" t="s">
        <v>303</v>
      </c>
      <c r="R18" s="79"/>
      <c r="S18" s="79"/>
      <c r="T18" s="79"/>
      <c r="U18" s="79"/>
      <c r="V18" s="83" t="s">
        <v>360</v>
      </c>
      <c r="W18" s="81">
        <v>43682.939733796295</v>
      </c>
      <c r="X18" s="83" t="s">
        <v>392</v>
      </c>
      <c r="Y18" s="79"/>
      <c r="Z18" s="79"/>
      <c r="AA18" s="85" t="s">
        <v>453</v>
      </c>
      <c r="AB18" s="85" t="s">
        <v>503</v>
      </c>
      <c r="AC18" s="79" t="b">
        <v>0</v>
      </c>
      <c r="AD18" s="79">
        <v>2</v>
      </c>
      <c r="AE18" s="85" t="s">
        <v>516</v>
      </c>
      <c r="AF18" s="79" t="b">
        <v>0</v>
      </c>
      <c r="AG18" s="79" t="s">
        <v>525</v>
      </c>
      <c r="AH18" s="79"/>
      <c r="AI18" s="85" t="s">
        <v>510</v>
      </c>
      <c r="AJ18" s="79" t="b">
        <v>0</v>
      </c>
      <c r="AK18" s="79">
        <v>0</v>
      </c>
      <c r="AL18" s="85" t="s">
        <v>510</v>
      </c>
      <c r="AM18" s="79" t="s">
        <v>530</v>
      </c>
      <c r="AN18" s="79" t="b">
        <v>0</v>
      </c>
      <c r="AO18" s="85" t="s">
        <v>503</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223</v>
      </c>
      <c r="B19" s="64" t="s">
        <v>223</v>
      </c>
      <c r="C19" s="65"/>
      <c r="D19" s="66"/>
      <c r="E19" s="67"/>
      <c r="F19" s="68"/>
      <c r="G19" s="65"/>
      <c r="H19" s="69"/>
      <c r="I19" s="70"/>
      <c r="J19" s="70"/>
      <c r="K19" s="34" t="s">
        <v>65</v>
      </c>
      <c r="L19" s="77">
        <v>43</v>
      </c>
      <c r="M19" s="77"/>
      <c r="N19" s="72"/>
      <c r="O19" s="79" t="s">
        <v>176</v>
      </c>
      <c r="P19" s="81">
        <v>43683.07650462963</v>
      </c>
      <c r="Q19" s="79" t="s">
        <v>304</v>
      </c>
      <c r="R19" s="83" t="s">
        <v>330</v>
      </c>
      <c r="S19" s="79" t="s">
        <v>339</v>
      </c>
      <c r="T19" s="79"/>
      <c r="U19" s="79"/>
      <c r="V19" s="83" t="s">
        <v>361</v>
      </c>
      <c r="W19" s="81">
        <v>43683.07650462963</v>
      </c>
      <c r="X19" s="83" t="s">
        <v>393</v>
      </c>
      <c r="Y19" s="79"/>
      <c r="Z19" s="79"/>
      <c r="AA19" s="85" t="s">
        <v>454</v>
      </c>
      <c r="AB19" s="79"/>
      <c r="AC19" s="79" t="b">
        <v>0</v>
      </c>
      <c r="AD19" s="79">
        <v>1</v>
      </c>
      <c r="AE19" s="85" t="s">
        <v>510</v>
      </c>
      <c r="AF19" s="79" t="b">
        <v>0</v>
      </c>
      <c r="AG19" s="79" t="s">
        <v>525</v>
      </c>
      <c r="AH19" s="79"/>
      <c r="AI19" s="85" t="s">
        <v>510</v>
      </c>
      <c r="AJ19" s="79" t="b">
        <v>0</v>
      </c>
      <c r="AK19" s="79">
        <v>0</v>
      </c>
      <c r="AL19" s="85" t="s">
        <v>510</v>
      </c>
      <c r="AM19" s="79" t="s">
        <v>531</v>
      </c>
      <c r="AN19" s="79" t="b">
        <v>0</v>
      </c>
      <c r="AO19" s="85" t="s">
        <v>454</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15</v>
      </c>
      <c r="BK19" s="49">
        <v>100</v>
      </c>
      <c r="BL19" s="48">
        <v>15</v>
      </c>
    </row>
    <row r="20" spans="1:64" ht="15">
      <c r="A20" s="64" t="s">
        <v>224</v>
      </c>
      <c r="B20" s="64" t="s">
        <v>279</v>
      </c>
      <c r="C20" s="65"/>
      <c r="D20" s="66"/>
      <c r="E20" s="67"/>
      <c r="F20" s="68"/>
      <c r="G20" s="65"/>
      <c r="H20" s="69"/>
      <c r="I20" s="70"/>
      <c r="J20" s="70"/>
      <c r="K20" s="34" t="s">
        <v>65</v>
      </c>
      <c r="L20" s="77">
        <v>44</v>
      </c>
      <c r="M20" s="77"/>
      <c r="N20" s="72"/>
      <c r="O20" s="79" t="s">
        <v>286</v>
      </c>
      <c r="P20" s="81">
        <v>43684.02452546296</v>
      </c>
      <c r="Q20" s="79" t="s">
        <v>305</v>
      </c>
      <c r="R20" s="79"/>
      <c r="S20" s="79"/>
      <c r="T20" s="79"/>
      <c r="U20" s="79"/>
      <c r="V20" s="83" t="s">
        <v>362</v>
      </c>
      <c r="W20" s="81">
        <v>43684.02452546296</v>
      </c>
      <c r="X20" s="83" t="s">
        <v>394</v>
      </c>
      <c r="Y20" s="79"/>
      <c r="Z20" s="79"/>
      <c r="AA20" s="85" t="s">
        <v>455</v>
      </c>
      <c r="AB20" s="85" t="s">
        <v>504</v>
      </c>
      <c r="AC20" s="79" t="b">
        <v>0</v>
      </c>
      <c r="AD20" s="79">
        <v>0</v>
      </c>
      <c r="AE20" s="85" t="s">
        <v>517</v>
      </c>
      <c r="AF20" s="79" t="b">
        <v>0</v>
      </c>
      <c r="AG20" s="79" t="s">
        <v>525</v>
      </c>
      <c r="AH20" s="79"/>
      <c r="AI20" s="85" t="s">
        <v>510</v>
      </c>
      <c r="AJ20" s="79" t="b">
        <v>0</v>
      </c>
      <c r="AK20" s="79">
        <v>0</v>
      </c>
      <c r="AL20" s="85" t="s">
        <v>510</v>
      </c>
      <c r="AM20" s="79" t="s">
        <v>530</v>
      </c>
      <c r="AN20" s="79" t="b">
        <v>0</v>
      </c>
      <c r="AO20" s="85" t="s">
        <v>504</v>
      </c>
      <c r="AP20" s="79" t="s">
        <v>176</v>
      </c>
      <c r="AQ20" s="79">
        <v>0</v>
      </c>
      <c r="AR20" s="79">
        <v>0</v>
      </c>
      <c r="AS20" s="79"/>
      <c r="AT20" s="79"/>
      <c r="AU20" s="79"/>
      <c r="AV20" s="79"/>
      <c r="AW20" s="79"/>
      <c r="AX20" s="79"/>
      <c r="AY20" s="79"/>
      <c r="AZ20" s="79"/>
      <c r="BA20">
        <v>1</v>
      </c>
      <c r="BB20" s="78" t="str">
        <f>REPLACE(INDEX(GroupVertices[Group],MATCH(Edges25[[#This Row],[Vertex 1]],GroupVertices[Vertex],0)),1,1,"")</f>
        <v>12</v>
      </c>
      <c r="BC20" s="78" t="str">
        <f>REPLACE(INDEX(GroupVertices[Group],MATCH(Edges25[[#This Row],[Vertex 2]],GroupVertices[Vertex],0)),1,1,"")</f>
        <v>12</v>
      </c>
      <c r="BD20" s="48">
        <v>0</v>
      </c>
      <c r="BE20" s="49">
        <v>0</v>
      </c>
      <c r="BF20" s="48">
        <v>0</v>
      </c>
      <c r="BG20" s="49">
        <v>0</v>
      </c>
      <c r="BH20" s="48">
        <v>0</v>
      </c>
      <c r="BI20" s="49">
        <v>0</v>
      </c>
      <c r="BJ20" s="48">
        <v>5</v>
      </c>
      <c r="BK20" s="49">
        <v>100</v>
      </c>
      <c r="BL20" s="48">
        <v>5</v>
      </c>
    </row>
    <row r="21" spans="1:64" ht="15">
      <c r="A21" s="64" t="s">
        <v>225</v>
      </c>
      <c r="B21" s="64" t="s">
        <v>280</v>
      </c>
      <c r="C21" s="65"/>
      <c r="D21" s="66"/>
      <c r="E21" s="67"/>
      <c r="F21" s="68"/>
      <c r="G21" s="65"/>
      <c r="H21" s="69"/>
      <c r="I21" s="70"/>
      <c r="J21" s="70"/>
      <c r="K21" s="34" t="s">
        <v>65</v>
      </c>
      <c r="L21" s="77">
        <v>45</v>
      </c>
      <c r="M21" s="77"/>
      <c r="N21" s="72"/>
      <c r="O21" s="79" t="s">
        <v>287</v>
      </c>
      <c r="P21" s="81">
        <v>43684.06375</v>
      </c>
      <c r="Q21" s="79" t="s">
        <v>306</v>
      </c>
      <c r="R21" s="79"/>
      <c r="S21" s="79"/>
      <c r="T21" s="79"/>
      <c r="U21" s="79"/>
      <c r="V21" s="83" t="s">
        <v>363</v>
      </c>
      <c r="W21" s="81">
        <v>43684.06375</v>
      </c>
      <c r="X21" s="83" t="s">
        <v>395</v>
      </c>
      <c r="Y21" s="79"/>
      <c r="Z21" s="79"/>
      <c r="AA21" s="85" t="s">
        <v>456</v>
      </c>
      <c r="AB21" s="85" t="s">
        <v>505</v>
      </c>
      <c r="AC21" s="79" t="b">
        <v>0</v>
      </c>
      <c r="AD21" s="79">
        <v>2</v>
      </c>
      <c r="AE21" s="85" t="s">
        <v>518</v>
      </c>
      <c r="AF21" s="79" t="b">
        <v>0</v>
      </c>
      <c r="AG21" s="79" t="s">
        <v>525</v>
      </c>
      <c r="AH21" s="79"/>
      <c r="AI21" s="85" t="s">
        <v>510</v>
      </c>
      <c r="AJ21" s="79" t="b">
        <v>0</v>
      </c>
      <c r="AK21" s="79">
        <v>0</v>
      </c>
      <c r="AL21" s="85" t="s">
        <v>510</v>
      </c>
      <c r="AM21" s="79" t="s">
        <v>531</v>
      </c>
      <c r="AN21" s="79" t="b">
        <v>0</v>
      </c>
      <c r="AO21" s="85" t="s">
        <v>505</v>
      </c>
      <c r="AP21" s="79" t="s">
        <v>176</v>
      </c>
      <c r="AQ21" s="79">
        <v>0</v>
      </c>
      <c r="AR21" s="79">
        <v>0</v>
      </c>
      <c r="AS21" s="79" t="s">
        <v>542</v>
      </c>
      <c r="AT21" s="79" t="s">
        <v>544</v>
      </c>
      <c r="AU21" s="79" t="s">
        <v>545</v>
      </c>
      <c r="AV21" s="79" t="s">
        <v>546</v>
      </c>
      <c r="AW21" s="79" t="s">
        <v>548</v>
      </c>
      <c r="AX21" s="79" t="s">
        <v>550</v>
      </c>
      <c r="AY21" s="79" t="s">
        <v>552</v>
      </c>
      <c r="AZ21" s="83" t="s">
        <v>553</v>
      </c>
      <c r="BA21">
        <v>2</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225</v>
      </c>
      <c r="B22" s="64" t="s">
        <v>280</v>
      </c>
      <c r="C22" s="65"/>
      <c r="D22" s="66"/>
      <c r="E22" s="67"/>
      <c r="F22" s="68"/>
      <c r="G22" s="65"/>
      <c r="H22" s="69"/>
      <c r="I22" s="70"/>
      <c r="J22" s="70"/>
      <c r="K22" s="34" t="s">
        <v>65</v>
      </c>
      <c r="L22" s="77">
        <v>46</v>
      </c>
      <c r="M22" s="77"/>
      <c r="N22" s="72"/>
      <c r="O22" s="79" t="s">
        <v>287</v>
      </c>
      <c r="P22" s="81">
        <v>43684.07226851852</v>
      </c>
      <c r="Q22" s="79" t="s">
        <v>307</v>
      </c>
      <c r="R22" s="79"/>
      <c r="S22" s="79"/>
      <c r="T22" s="79"/>
      <c r="U22" s="79"/>
      <c r="V22" s="83" t="s">
        <v>363</v>
      </c>
      <c r="W22" s="81">
        <v>43684.07226851852</v>
      </c>
      <c r="X22" s="83" t="s">
        <v>396</v>
      </c>
      <c r="Y22" s="79"/>
      <c r="Z22" s="79"/>
      <c r="AA22" s="85" t="s">
        <v>457</v>
      </c>
      <c r="AB22" s="85" t="s">
        <v>506</v>
      </c>
      <c r="AC22" s="79" t="b">
        <v>0</v>
      </c>
      <c r="AD22" s="79">
        <v>5</v>
      </c>
      <c r="AE22" s="85" t="s">
        <v>518</v>
      </c>
      <c r="AF22" s="79" t="b">
        <v>0</v>
      </c>
      <c r="AG22" s="79" t="s">
        <v>525</v>
      </c>
      <c r="AH22" s="79"/>
      <c r="AI22" s="85" t="s">
        <v>510</v>
      </c>
      <c r="AJ22" s="79" t="b">
        <v>0</v>
      </c>
      <c r="AK22" s="79">
        <v>0</v>
      </c>
      <c r="AL22" s="85" t="s">
        <v>510</v>
      </c>
      <c r="AM22" s="79" t="s">
        <v>531</v>
      </c>
      <c r="AN22" s="79" t="b">
        <v>0</v>
      </c>
      <c r="AO22" s="85" t="s">
        <v>506</v>
      </c>
      <c r="AP22" s="79" t="s">
        <v>176</v>
      </c>
      <c r="AQ22" s="79">
        <v>0</v>
      </c>
      <c r="AR22" s="79">
        <v>0</v>
      </c>
      <c r="AS22" s="79" t="s">
        <v>542</v>
      </c>
      <c r="AT22" s="79" t="s">
        <v>544</v>
      </c>
      <c r="AU22" s="79" t="s">
        <v>545</v>
      </c>
      <c r="AV22" s="79" t="s">
        <v>546</v>
      </c>
      <c r="AW22" s="79" t="s">
        <v>548</v>
      </c>
      <c r="AX22" s="79" t="s">
        <v>550</v>
      </c>
      <c r="AY22" s="79" t="s">
        <v>552</v>
      </c>
      <c r="AZ22" s="83" t="s">
        <v>553</v>
      </c>
      <c r="BA22">
        <v>2</v>
      </c>
      <c r="BB22" s="78" t="str">
        <f>REPLACE(INDEX(GroupVertices[Group],MATCH(Edges25[[#This Row],[Vertex 1]],GroupVertices[Vertex],0)),1,1,"")</f>
        <v>4</v>
      </c>
      <c r="BC22" s="78" t="str">
        <f>REPLACE(INDEX(GroupVertices[Group],MATCH(Edges25[[#This Row],[Vertex 2]],GroupVertices[Vertex],0)),1,1,"")</f>
        <v>4</v>
      </c>
      <c r="BD22" s="48"/>
      <c r="BE22" s="49"/>
      <c r="BF22" s="48"/>
      <c r="BG22" s="49"/>
      <c r="BH22" s="48"/>
      <c r="BI22" s="49"/>
      <c r="BJ22" s="48"/>
      <c r="BK22" s="49"/>
      <c r="BL22" s="48"/>
    </row>
    <row r="23" spans="1:64" ht="15">
      <c r="A23" s="64" t="s">
        <v>226</v>
      </c>
      <c r="B23" s="64" t="s">
        <v>280</v>
      </c>
      <c r="C23" s="65"/>
      <c r="D23" s="66"/>
      <c r="E23" s="67"/>
      <c r="F23" s="68"/>
      <c r="G23" s="65"/>
      <c r="H23" s="69"/>
      <c r="I23" s="70"/>
      <c r="J23" s="70"/>
      <c r="K23" s="34" t="s">
        <v>65</v>
      </c>
      <c r="L23" s="77">
        <v>47</v>
      </c>
      <c r="M23" s="77"/>
      <c r="N23" s="72"/>
      <c r="O23" s="79" t="s">
        <v>287</v>
      </c>
      <c r="P23" s="81">
        <v>43684.080092592594</v>
      </c>
      <c r="Q23" s="79" t="s">
        <v>308</v>
      </c>
      <c r="R23" s="79"/>
      <c r="S23" s="79"/>
      <c r="T23" s="79"/>
      <c r="U23" s="79"/>
      <c r="V23" s="83" t="s">
        <v>364</v>
      </c>
      <c r="W23" s="81">
        <v>43684.080092592594</v>
      </c>
      <c r="X23" s="83" t="s">
        <v>397</v>
      </c>
      <c r="Y23" s="79"/>
      <c r="Z23" s="79"/>
      <c r="AA23" s="85" t="s">
        <v>458</v>
      </c>
      <c r="AB23" s="85" t="s">
        <v>457</v>
      </c>
      <c r="AC23" s="79" t="b">
        <v>0</v>
      </c>
      <c r="AD23" s="79">
        <v>1</v>
      </c>
      <c r="AE23" s="85" t="s">
        <v>519</v>
      </c>
      <c r="AF23" s="79" t="b">
        <v>0</v>
      </c>
      <c r="AG23" s="79" t="s">
        <v>525</v>
      </c>
      <c r="AH23" s="79"/>
      <c r="AI23" s="85" t="s">
        <v>510</v>
      </c>
      <c r="AJ23" s="79" t="b">
        <v>0</v>
      </c>
      <c r="AK23" s="79">
        <v>0</v>
      </c>
      <c r="AL23" s="85" t="s">
        <v>510</v>
      </c>
      <c r="AM23" s="79" t="s">
        <v>535</v>
      </c>
      <c r="AN23" s="79" t="b">
        <v>0</v>
      </c>
      <c r="AO23" s="85" t="s">
        <v>457</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227</v>
      </c>
      <c r="B24" s="64" t="s">
        <v>282</v>
      </c>
      <c r="C24" s="65"/>
      <c r="D24" s="66"/>
      <c r="E24" s="67"/>
      <c r="F24" s="68"/>
      <c r="G24" s="65"/>
      <c r="H24" s="69"/>
      <c r="I24" s="70"/>
      <c r="J24" s="70"/>
      <c r="K24" s="34" t="s">
        <v>65</v>
      </c>
      <c r="L24" s="77">
        <v>54</v>
      </c>
      <c r="M24" s="77"/>
      <c r="N24" s="72"/>
      <c r="O24" s="79" t="s">
        <v>286</v>
      </c>
      <c r="P24" s="81">
        <v>43684.53958333333</v>
      </c>
      <c r="Q24" s="79" t="s">
        <v>309</v>
      </c>
      <c r="R24" s="79"/>
      <c r="S24" s="79"/>
      <c r="T24" s="79" t="s">
        <v>272</v>
      </c>
      <c r="U24" s="79"/>
      <c r="V24" s="83" t="s">
        <v>365</v>
      </c>
      <c r="W24" s="81">
        <v>43684.53958333333</v>
      </c>
      <c r="X24" s="83" t="s">
        <v>398</v>
      </c>
      <c r="Y24" s="79"/>
      <c r="Z24" s="79"/>
      <c r="AA24" s="85" t="s">
        <v>459</v>
      </c>
      <c r="AB24" s="85" t="s">
        <v>507</v>
      </c>
      <c r="AC24" s="79" t="b">
        <v>0</v>
      </c>
      <c r="AD24" s="79">
        <v>0</v>
      </c>
      <c r="AE24" s="85" t="s">
        <v>520</v>
      </c>
      <c r="AF24" s="79" t="b">
        <v>0</v>
      </c>
      <c r="AG24" s="79" t="s">
        <v>524</v>
      </c>
      <c r="AH24" s="79"/>
      <c r="AI24" s="85" t="s">
        <v>510</v>
      </c>
      <c r="AJ24" s="79" t="b">
        <v>0</v>
      </c>
      <c r="AK24" s="79">
        <v>0</v>
      </c>
      <c r="AL24" s="85" t="s">
        <v>510</v>
      </c>
      <c r="AM24" s="79" t="s">
        <v>535</v>
      </c>
      <c r="AN24" s="79" t="b">
        <v>0</v>
      </c>
      <c r="AO24" s="85" t="s">
        <v>507</v>
      </c>
      <c r="AP24" s="79" t="s">
        <v>176</v>
      </c>
      <c r="AQ24" s="79">
        <v>0</v>
      </c>
      <c r="AR24" s="79">
        <v>0</v>
      </c>
      <c r="AS24" s="79"/>
      <c r="AT24" s="79"/>
      <c r="AU24" s="79"/>
      <c r="AV24" s="79"/>
      <c r="AW24" s="79"/>
      <c r="AX24" s="79"/>
      <c r="AY24" s="79"/>
      <c r="AZ24" s="79"/>
      <c r="BA24">
        <v>1</v>
      </c>
      <c r="BB24" s="78" t="str">
        <f>REPLACE(INDEX(GroupVertices[Group],MATCH(Edges25[[#This Row],[Vertex 1]],GroupVertices[Vertex],0)),1,1,"")</f>
        <v>11</v>
      </c>
      <c r="BC24" s="78" t="str">
        <f>REPLACE(INDEX(GroupVertices[Group],MATCH(Edges25[[#This Row],[Vertex 2]],GroupVertices[Vertex],0)),1,1,"")</f>
        <v>11</v>
      </c>
      <c r="BD24" s="48">
        <v>0</v>
      </c>
      <c r="BE24" s="49">
        <v>0</v>
      </c>
      <c r="BF24" s="48">
        <v>0</v>
      </c>
      <c r="BG24" s="49">
        <v>0</v>
      </c>
      <c r="BH24" s="48">
        <v>0</v>
      </c>
      <c r="BI24" s="49">
        <v>0</v>
      </c>
      <c r="BJ24" s="48">
        <v>11</v>
      </c>
      <c r="BK24" s="49">
        <v>100</v>
      </c>
      <c r="BL24" s="48">
        <v>11</v>
      </c>
    </row>
    <row r="25" spans="1:64" ht="15">
      <c r="A25" s="64" t="s">
        <v>228</v>
      </c>
      <c r="B25" s="64" t="s">
        <v>228</v>
      </c>
      <c r="C25" s="65"/>
      <c r="D25" s="66"/>
      <c r="E25" s="67"/>
      <c r="F25" s="68"/>
      <c r="G25" s="65"/>
      <c r="H25" s="69"/>
      <c r="I25" s="70"/>
      <c r="J25" s="70"/>
      <c r="K25" s="34" t="s">
        <v>65</v>
      </c>
      <c r="L25" s="77">
        <v>55</v>
      </c>
      <c r="M25" s="77"/>
      <c r="N25" s="72"/>
      <c r="O25" s="79" t="s">
        <v>176</v>
      </c>
      <c r="P25" s="81">
        <v>43675.91725694444</v>
      </c>
      <c r="Q25" s="79" t="s">
        <v>310</v>
      </c>
      <c r="R25" s="79"/>
      <c r="S25" s="79"/>
      <c r="T25" s="79" t="s">
        <v>346</v>
      </c>
      <c r="U25" s="83" t="s">
        <v>348</v>
      </c>
      <c r="V25" s="83" t="s">
        <v>348</v>
      </c>
      <c r="W25" s="81">
        <v>43675.91725694444</v>
      </c>
      <c r="X25" s="83" t="s">
        <v>399</v>
      </c>
      <c r="Y25" s="79"/>
      <c r="Z25" s="79"/>
      <c r="AA25" s="85" t="s">
        <v>460</v>
      </c>
      <c r="AB25" s="79"/>
      <c r="AC25" s="79" t="b">
        <v>0</v>
      </c>
      <c r="AD25" s="79">
        <v>12</v>
      </c>
      <c r="AE25" s="85" t="s">
        <v>510</v>
      </c>
      <c r="AF25" s="79" t="b">
        <v>0</v>
      </c>
      <c r="AG25" s="79" t="s">
        <v>525</v>
      </c>
      <c r="AH25" s="79"/>
      <c r="AI25" s="85" t="s">
        <v>510</v>
      </c>
      <c r="AJ25" s="79" t="b">
        <v>0</v>
      </c>
      <c r="AK25" s="79">
        <v>1</v>
      </c>
      <c r="AL25" s="85" t="s">
        <v>510</v>
      </c>
      <c r="AM25" s="79" t="s">
        <v>536</v>
      </c>
      <c r="AN25" s="79" t="b">
        <v>0</v>
      </c>
      <c r="AO25" s="85" t="s">
        <v>460</v>
      </c>
      <c r="AP25" s="79" t="s">
        <v>541</v>
      </c>
      <c r="AQ25" s="79">
        <v>0</v>
      </c>
      <c r="AR25" s="79">
        <v>0</v>
      </c>
      <c r="AS25" s="79" t="s">
        <v>543</v>
      </c>
      <c r="AT25" s="79" t="s">
        <v>544</v>
      </c>
      <c r="AU25" s="79" t="s">
        <v>545</v>
      </c>
      <c r="AV25" s="79" t="s">
        <v>547</v>
      </c>
      <c r="AW25" s="79" t="s">
        <v>549</v>
      </c>
      <c r="AX25" s="79" t="s">
        <v>551</v>
      </c>
      <c r="AY25" s="79" t="s">
        <v>552</v>
      </c>
      <c r="AZ25" s="83" t="s">
        <v>554</v>
      </c>
      <c r="BA25">
        <v>1</v>
      </c>
      <c r="BB25" s="78" t="str">
        <f>REPLACE(INDEX(GroupVertices[Group],MATCH(Edges25[[#This Row],[Vertex 1]],GroupVertices[Vertex],0)),1,1,"")</f>
        <v>10</v>
      </c>
      <c r="BC25" s="78" t="str">
        <f>REPLACE(INDEX(GroupVertices[Group],MATCH(Edges25[[#This Row],[Vertex 2]],GroupVertices[Vertex],0)),1,1,"")</f>
        <v>10</v>
      </c>
      <c r="BD25" s="48">
        <v>0</v>
      </c>
      <c r="BE25" s="49">
        <v>0</v>
      </c>
      <c r="BF25" s="48">
        <v>0</v>
      </c>
      <c r="BG25" s="49">
        <v>0</v>
      </c>
      <c r="BH25" s="48">
        <v>0</v>
      </c>
      <c r="BI25" s="49">
        <v>0</v>
      </c>
      <c r="BJ25" s="48">
        <v>43</v>
      </c>
      <c r="BK25" s="49">
        <v>100</v>
      </c>
      <c r="BL25" s="48">
        <v>43</v>
      </c>
    </row>
    <row r="26" spans="1:64" ht="15">
      <c r="A26" s="64" t="s">
        <v>229</v>
      </c>
      <c r="B26" s="64" t="s">
        <v>228</v>
      </c>
      <c r="C26" s="65"/>
      <c r="D26" s="66"/>
      <c r="E26" s="67"/>
      <c r="F26" s="68"/>
      <c r="G26" s="65"/>
      <c r="H26" s="69"/>
      <c r="I26" s="70"/>
      <c r="J26" s="70"/>
      <c r="K26" s="34" t="s">
        <v>65</v>
      </c>
      <c r="L26" s="77">
        <v>56</v>
      </c>
      <c r="M26" s="77"/>
      <c r="N26" s="72"/>
      <c r="O26" s="79" t="s">
        <v>287</v>
      </c>
      <c r="P26" s="81">
        <v>43684.59625</v>
      </c>
      <c r="Q26" s="79" t="s">
        <v>311</v>
      </c>
      <c r="R26" s="79"/>
      <c r="S26" s="79"/>
      <c r="T26" s="79"/>
      <c r="U26" s="79"/>
      <c r="V26" s="83" t="s">
        <v>366</v>
      </c>
      <c r="W26" s="81">
        <v>43684.59625</v>
      </c>
      <c r="X26" s="83" t="s">
        <v>400</v>
      </c>
      <c r="Y26" s="79"/>
      <c r="Z26" s="79"/>
      <c r="AA26" s="85" t="s">
        <v>461</v>
      </c>
      <c r="AB26" s="79"/>
      <c r="AC26" s="79" t="b">
        <v>0</v>
      </c>
      <c r="AD26" s="79">
        <v>0</v>
      </c>
      <c r="AE26" s="85" t="s">
        <v>510</v>
      </c>
      <c r="AF26" s="79" t="b">
        <v>0</v>
      </c>
      <c r="AG26" s="79" t="s">
        <v>525</v>
      </c>
      <c r="AH26" s="79"/>
      <c r="AI26" s="85" t="s">
        <v>510</v>
      </c>
      <c r="AJ26" s="79" t="b">
        <v>0</v>
      </c>
      <c r="AK26" s="79">
        <v>1</v>
      </c>
      <c r="AL26" s="85" t="s">
        <v>460</v>
      </c>
      <c r="AM26" s="79" t="s">
        <v>537</v>
      </c>
      <c r="AN26" s="79" t="b">
        <v>0</v>
      </c>
      <c r="AO26" s="85" t="s">
        <v>460</v>
      </c>
      <c r="AP26" s="79" t="s">
        <v>176</v>
      </c>
      <c r="AQ26" s="79">
        <v>0</v>
      </c>
      <c r="AR26" s="79">
        <v>0</v>
      </c>
      <c r="AS26" s="79"/>
      <c r="AT26" s="79"/>
      <c r="AU26" s="79"/>
      <c r="AV26" s="79"/>
      <c r="AW26" s="79"/>
      <c r="AX26" s="79"/>
      <c r="AY26" s="79"/>
      <c r="AZ26" s="79"/>
      <c r="BA26">
        <v>1</v>
      </c>
      <c r="BB26" s="78" t="str">
        <f>REPLACE(INDEX(GroupVertices[Group],MATCH(Edges25[[#This Row],[Vertex 1]],GroupVertices[Vertex],0)),1,1,"")</f>
        <v>10</v>
      </c>
      <c r="BC26" s="78" t="str">
        <f>REPLACE(INDEX(GroupVertices[Group],MATCH(Edges25[[#This Row],[Vertex 2]],GroupVertices[Vertex],0)),1,1,"")</f>
        <v>10</v>
      </c>
      <c r="BD26" s="48">
        <v>0</v>
      </c>
      <c r="BE26" s="49">
        <v>0</v>
      </c>
      <c r="BF26" s="48">
        <v>0</v>
      </c>
      <c r="BG26" s="49">
        <v>0</v>
      </c>
      <c r="BH26" s="48">
        <v>0</v>
      </c>
      <c r="BI26" s="49">
        <v>0</v>
      </c>
      <c r="BJ26" s="48">
        <v>26</v>
      </c>
      <c r="BK26" s="49">
        <v>100</v>
      </c>
      <c r="BL26" s="48">
        <v>26</v>
      </c>
    </row>
    <row r="27" spans="1:64" ht="15">
      <c r="A27" s="64" t="s">
        <v>230</v>
      </c>
      <c r="B27" s="64" t="s">
        <v>230</v>
      </c>
      <c r="C27" s="65"/>
      <c r="D27" s="66"/>
      <c r="E27" s="67"/>
      <c r="F27" s="68"/>
      <c r="G27" s="65"/>
      <c r="H27" s="69"/>
      <c r="I27" s="70"/>
      <c r="J27" s="70"/>
      <c r="K27" s="34" t="s">
        <v>65</v>
      </c>
      <c r="L27" s="77">
        <v>57</v>
      </c>
      <c r="M27" s="77"/>
      <c r="N27" s="72"/>
      <c r="O27" s="79" t="s">
        <v>176</v>
      </c>
      <c r="P27" s="81">
        <v>43684.903599537036</v>
      </c>
      <c r="Q27" s="79" t="s">
        <v>312</v>
      </c>
      <c r="R27" s="79" t="s">
        <v>331</v>
      </c>
      <c r="S27" s="79" t="s">
        <v>340</v>
      </c>
      <c r="T27" s="79"/>
      <c r="U27" s="79"/>
      <c r="V27" s="83" t="s">
        <v>367</v>
      </c>
      <c r="W27" s="81">
        <v>43684.903599537036</v>
      </c>
      <c r="X27" s="83" t="s">
        <v>401</v>
      </c>
      <c r="Y27" s="79"/>
      <c r="Z27" s="79"/>
      <c r="AA27" s="85" t="s">
        <v>462</v>
      </c>
      <c r="AB27" s="79"/>
      <c r="AC27" s="79" t="b">
        <v>0</v>
      </c>
      <c r="AD27" s="79">
        <v>0</v>
      </c>
      <c r="AE27" s="85" t="s">
        <v>510</v>
      </c>
      <c r="AF27" s="79" t="b">
        <v>0</v>
      </c>
      <c r="AG27" s="79" t="s">
        <v>526</v>
      </c>
      <c r="AH27" s="79"/>
      <c r="AI27" s="85" t="s">
        <v>510</v>
      </c>
      <c r="AJ27" s="79" t="b">
        <v>0</v>
      </c>
      <c r="AK27" s="79">
        <v>0</v>
      </c>
      <c r="AL27" s="85" t="s">
        <v>510</v>
      </c>
      <c r="AM27" s="79" t="s">
        <v>529</v>
      </c>
      <c r="AN27" s="79" t="b">
        <v>0</v>
      </c>
      <c r="AO27" s="85" t="s">
        <v>462</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0</v>
      </c>
      <c r="BK27" s="49">
        <v>0</v>
      </c>
      <c r="BL27" s="48">
        <v>0</v>
      </c>
    </row>
    <row r="28" spans="1:64" ht="15">
      <c r="A28" s="64" t="s">
        <v>231</v>
      </c>
      <c r="B28" s="64" t="s">
        <v>283</v>
      </c>
      <c r="C28" s="65"/>
      <c r="D28" s="66"/>
      <c r="E28" s="67"/>
      <c r="F28" s="68"/>
      <c r="G28" s="65"/>
      <c r="H28" s="69"/>
      <c r="I28" s="70"/>
      <c r="J28" s="70"/>
      <c r="K28" s="34" t="s">
        <v>65</v>
      </c>
      <c r="L28" s="77">
        <v>58</v>
      </c>
      <c r="M28" s="77"/>
      <c r="N28" s="72"/>
      <c r="O28" s="79" t="s">
        <v>286</v>
      </c>
      <c r="P28" s="81">
        <v>43684.99182870371</v>
      </c>
      <c r="Q28" s="79" t="s">
        <v>313</v>
      </c>
      <c r="R28" s="79"/>
      <c r="S28" s="79"/>
      <c r="T28" s="79"/>
      <c r="U28" s="79"/>
      <c r="V28" s="83" t="s">
        <v>368</v>
      </c>
      <c r="W28" s="81">
        <v>43684.99182870371</v>
      </c>
      <c r="X28" s="83" t="s">
        <v>402</v>
      </c>
      <c r="Y28" s="79"/>
      <c r="Z28" s="79"/>
      <c r="AA28" s="85" t="s">
        <v>463</v>
      </c>
      <c r="AB28" s="85" t="s">
        <v>508</v>
      </c>
      <c r="AC28" s="79" t="b">
        <v>0</v>
      </c>
      <c r="AD28" s="79">
        <v>3</v>
      </c>
      <c r="AE28" s="85" t="s">
        <v>521</v>
      </c>
      <c r="AF28" s="79" t="b">
        <v>0</v>
      </c>
      <c r="AG28" s="79" t="s">
        <v>527</v>
      </c>
      <c r="AH28" s="79"/>
      <c r="AI28" s="85" t="s">
        <v>510</v>
      </c>
      <c r="AJ28" s="79" t="b">
        <v>0</v>
      </c>
      <c r="AK28" s="79">
        <v>0</v>
      </c>
      <c r="AL28" s="85" t="s">
        <v>510</v>
      </c>
      <c r="AM28" s="79" t="s">
        <v>535</v>
      </c>
      <c r="AN28" s="79" t="b">
        <v>0</v>
      </c>
      <c r="AO28" s="85" t="s">
        <v>508</v>
      </c>
      <c r="AP28" s="79" t="s">
        <v>176</v>
      </c>
      <c r="AQ28" s="79">
        <v>0</v>
      </c>
      <c r="AR28" s="79">
        <v>0</v>
      </c>
      <c r="AS28" s="79"/>
      <c r="AT28" s="79"/>
      <c r="AU28" s="79"/>
      <c r="AV28" s="79"/>
      <c r="AW28" s="79"/>
      <c r="AX28" s="79"/>
      <c r="AY28" s="79"/>
      <c r="AZ28" s="79"/>
      <c r="BA28">
        <v>1</v>
      </c>
      <c r="BB28" s="78" t="str">
        <f>REPLACE(INDEX(GroupVertices[Group],MATCH(Edges25[[#This Row],[Vertex 1]],GroupVertices[Vertex],0)),1,1,"")</f>
        <v>9</v>
      </c>
      <c r="BC28" s="78" t="str">
        <f>REPLACE(INDEX(GroupVertices[Group],MATCH(Edges25[[#This Row],[Vertex 2]],GroupVertices[Vertex],0)),1,1,"")</f>
        <v>9</v>
      </c>
      <c r="BD28" s="48">
        <v>0</v>
      </c>
      <c r="BE28" s="49">
        <v>0</v>
      </c>
      <c r="BF28" s="48">
        <v>0</v>
      </c>
      <c r="BG28" s="49">
        <v>0</v>
      </c>
      <c r="BH28" s="48">
        <v>0</v>
      </c>
      <c r="BI28" s="49">
        <v>0</v>
      </c>
      <c r="BJ28" s="48">
        <v>28</v>
      </c>
      <c r="BK28" s="49">
        <v>100</v>
      </c>
      <c r="BL28" s="48">
        <v>28</v>
      </c>
    </row>
    <row r="29" spans="1:64" ht="15">
      <c r="A29" s="64" t="s">
        <v>232</v>
      </c>
      <c r="B29" s="64" t="s">
        <v>272</v>
      </c>
      <c r="C29" s="65"/>
      <c r="D29" s="66"/>
      <c r="E29" s="67"/>
      <c r="F29" s="68"/>
      <c r="G29" s="65"/>
      <c r="H29" s="69"/>
      <c r="I29" s="70"/>
      <c r="J29" s="70"/>
      <c r="K29" s="34" t="s">
        <v>65</v>
      </c>
      <c r="L29" s="77">
        <v>59</v>
      </c>
      <c r="M29" s="77"/>
      <c r="N29" s="72"/>
      <c r="O29" s="79" t="s">
        <v>287</v>
      </c>
      <c r="P29" s="81">
        <v>43685.2397337963</v>
      </c>
      <c r="Q29" s="79" t="s">
        <v>314</v>
      </c>
      <c r="R29" s="83" t="s">
        <v>332</v>
      </c>
      <c r="S29" s="79" t="s">
        <v>341</v>
      </c>
      <c r="T29" s="79"/>
      <c r="U29" s="79"/>
      <c r="V29" s="83" t="s">
        <v>369</v>
      </c>
      <c r="W29" s="81">
        <v>43685.2397337963</v>
      </c>
      <c r="X29" s="83" t="s">
        <v>403</v>
      </c>
      <c r="Y29" s="79"/>
      <c r="Z29" s="79"/>
      <c r="AA29" s="85" t="s">
        <v>464</v>
      </c>
      <c r="AB29" s="79"/>
      <c r="AC29" s="79" t="b">
        <v>0</v>
      </c>
      <c r="AD29" s="79">
        <v>0</v>
      </c>
      <c r="AE29" s="85" t="s">
        <v>510</v>
      </c>
      <c r="AF29" s="79" t="b">
        <v>0</v>
      </c>
      <c r="AG29" s="79" t="s">
        <v>525</v>
      </c>
      <c r="AH29" s="79"/>
      <c r="AI29" s="85" t="s">
        <v>510</v>
      </c>
      <c r="AJ29" s="79" t="b">
        <v>0</v>
      </c>
      <c r="AK29" s="79">
        <v>0</v>
      </c>
      <c r="AL29" s="85" t="s">
        <v>510</v>
      </c>
      <c r="AM29" s="79" t="s">
        <v>538</v>
      </c>
      <c r="AN29" s="79" t="b">
        <v>0</v>
      </c>
      <c r="AO29" s="85" t="s">
        <v>464</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10</v>
      </c>
      <c r="BK29" s="49">
        <v>100</v>
      </c>
      <c r="BL29" s="48">
        <v>10</v>
      </c>
    </row>
    <row r="30" spans="1:64" ht="15">
      <c r="A30" s="64" t="s">
        <v>233</v>
      </c>
      <c r="B30" s="64" t="s">
        <v>233</v>
      </c>
      <c r="C30" s="65"/>
      <c r="D30" s="66"/>
      <c r="E30" s="67"/>
      <c r="F30" s="68"/>
      <c r="G30" s="65"/>
      <c r="H30" s="69"/>
      <c r="I30" s="70"/>
      <c r="J30" s="70"/>
      <c r="K30" s="34" t="s">
        <v>65</v>
      </c>
      <c r="L30" s="77">
        <v>60</v>
      </c>
      <c r="M30" s="77"/>
      <c r="N30" s="72"/>
      <c r="O30" s="79" t="s">
        <v>176</v>
      </c>
      <c r="P30" s="81">
        <v>43685.42115740741</v>
      </c>
      <c r="Q30" s="79" t="s">
        <v>315</v>
      </c>
      <c r="R30" s="79"/>
      <c r="S30" s="79"/>
      <c r="T30" s="79" t="s">
        <v>272</v>
      </c>
      <c r="U30" s="83" t="s">
        <v>349</v>
      </c>
      <c r="V30" s="83" t="s">
        <v>349</v>
      </c>
      <c r="W30" s="81">
        <v>43685.42115740741</v>
      </c>
      <c r="X30" s="83" t="s">
        <v>404</v>
      </c>
      <c r="Y30" s="79"/>
      <c r="Z30" s="79"/>
      <c r="AA30" s="85" t="s">
        <v>465</v>
      </c>
      <c r="AB30" s="79"/>
      <c r="AC30" s="79" t="b">
        <v>0</v>
      </c>
      <c r="AD30" s="79">
        <v>0</v>
      </c>
      <c r="AE30" s="85" t="s">
        <v>510</v>
      </c>
      <c r="AF30" s="79" t="b">
        <v>0</v>
      </c>
      <c r="AG30" s="79" t="s">
        <v>525</v>
      </c>
      <c r="AH30" s="79"/>
      <c r="AI30" s="85" t="s">
        <v>510</v>
      </c>
      <c r="AJ30" s="79" t="b">
        <v>0</v>
      </c>
      <c r="AK30" s="79">
        <v>0</v>
      </c>
      <c r="AL30" s="85" t="s">
        <v>510</v>
      </c>
      <c r="AM30" s="79" t="s">
        <v>535</v>
      </c>
      <c r="AN30" s="79" t="b">
        <v>0</v>
      </c>
      <c r="AO30" s="85" t="s">
        <v>465</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11</v>
      </c>
      <c r="BK30" s="49">
        <v>100</v>
      </c>
      <c r="BL30" s="48">
        <v>11</v>
      </c>
    </row>
    <row r="31" spans="1:64" ht="15">
      <c r="A31" s="64" t="s">
        <v>234</v>
      </c>
      <c r="B31" s="64" t="s">
        <v>284</v>
      </c>
      <c r="C31" s="65"/>
      <c r="D31" s="66"/>
      <c r="E31" s="67"/>
      <c r="F31" s="68"/>
      <c r="G31" s="65"/>
      <c r="H31" s="69"/>
      <c r="I31" s="70"/>
      <c r="J31" s="70"/>
      <c r="K31" s="34" t="s">
        <v>65</v>
      </c>
      <c r="L31" s="77">
        <v>61</v>
      </c>
      <c r="M31" s="77"/>
      <c r="N31" s="72"/>
      <c r="O31" s="79" t="s">
        <v>287</v>
      </c>
      <c r="P31" s="81">
        <v>43686.73878472222</v>
      </c>
      <c r="Q31" s="79" t="s">
        <v>316</v>
      </c>
      <c r="R31" s="79"/>
      <c r="S31" s="79"/>
      <c r="T31" s="79"/>
      <c r="U31" s="79"/>
      <c r="V31" s="83" t="s">
        <v>370</v>
      </c>
      <c r="W31" s="81">
        <v>43686.73878472222</v>
      </c>
      <c r="X31" s="83" t="s">
        <v>405</v>
      </c>
      <c r="Y31" s="79"/>
      <c r="Z31" s="79"/>
      <c r="AA31" s="85" t="s">
        <v>466</v>
      </c>
      <c r="AB31" s="85" t="s">
        <v>509</v>
      </c>
      <c r="AC31" s="79" t="b">
        <v>0</v>
      </c>
      <c r="AD31" s="79">
        <v>0</v>
      </c>
      <c r="AE31" s="85" t="s">
        <v>522</v>
      </c>
      <c r="AF31" s="79" t="b">
        <v>0</v>
      </c>
      <c r="AG31" s="79" t="s">
        <v>525</v>
      </c>
      <c r="AH31" s="79"/>
      <c r="AI31" s="85" t="s">
        <v>510</v>
      </c>
      <c r="AJ31" s="79" t="b">
        <v>0</v>
      </c>
      <c r="AK31" s="79">
        <v>0</v>
      </c>
      <c r="AL31" s="85" t="s">
        <v>510</v>
      </c>
      <c r="AM31" s="79" t="s">
        <v>539</v>
      </c>
      <c r="AN31" s="79" t="b">
        <v>0</v>
      </c>
      <c r="AO31" s="85" t="s">
        <v>509</v>
      </c>
      <c r="AP31" s="79" t="s">
        <v>176</v>
      </c>
      <c r="AQ31" s="79">
        <v>0</v>
      </c>
      <c r="AR31" s="79">
        <v>0</v>
      </c>
      <c r="AS31" s="79"/>
      <c r="AT31" s="79"/>
      <c r="AU31" s="79"/>
      <c r="AV31" s="79"/>
      <c r="AW31" s="79"/>
      <c r="AX31" s="79"/>
      <c r="AY31" s="79"/>
      <c r="AZ31" s="79"/>
      <c r="BA31">
        <v>1</v>
      </c>
      <c r="BB31" s="78" t="str">
        <f>REPLACE(INDEX(GroupVertices[Group],MATCH(Edges25[[#This Row],[Vertex 1]],GroupVertices[Vertex],0)),1,1,"")</f>
        <v>7</v>
      </c>
      <c r="BC31" s="78" t="str">
        <f>REPLACE(INDEX(GroupVertices[Group],MATCH(Edges25[[#This Row],[Vertex 2]],GroupVertices[Vertex],0)),1,1,"")</f>
        <v>7</v>
      </c>
      <c r="BD31" s="48"/>
      <c r="BE31" s="49"/>
      <c r="BF31" s="48"/>
      <c r="BG31" s="49"/>
      <c r="BH31" s="48"/>
      <c r="BI31" s="49"/>
      <c r="BJ31" s="48"/>
      <c r="BK31" s="49"/>
      <c r="BL31" s="48"/>
    </row>
    <row r="32" spans="1:64" ht="15">
      <c r="A32" s="64" t="s">
        <v>235</v>
      </c>
      <c r="B32" s="64" t="s">
        <v>235</v>
      </c>
      <c r="C32" s="65"/>
      <c r="D32" s="66"/>
      <c r="E32" s="67"/>
      <c r="F32" s="68"/>
      <c r="G32" s="65"/>
      <c r="H32" s="69"/>
      <c r="I32" s="70"/>
      <c r="J32" s="70"/>
      <c r="K32" s="34" t="s">
        <v>65</v>
      </c>
      <c r="L32" s="77">
        <v>63</v>
      </c>
      <c r="M32" s="77"/>
      <c r="N32" s="72"/>
      <c r="O32" s="79" t="s">
        <v>176</v>
      </c>
      <c r="P32" s="81">
        <v>43572.61855324074</v>
      </c>
      <c r="Q32" s="79" t="s">
        <v>317</v>
      </c>
      <c r="R32" s="83" t="s">
        <v>333</v>
      </c>
      <c r="S32" s="79" t="s">
        <v>342</v>
      </c>
      <c r="T32" s="79"/>
      <c r="U32" s="79"/>
      <c r="V32" s="83" t="s">
        <v>371</v>
      </c>
      <c r="W32" s="81">
        <v>43572.61855324074</v>
      </c>
      <c r="X32" s="83" t="s">
        <v>406</v>
      </c>
      <c r="Y32" s="79"/>
      <c r="Z32" s="79"/>
      <c r="AA32" s="85" t="s">
        <v>467</v>
      </c>
      <c r="AB32" s="79"/>
      <c r="AC32" s="79" t="b">
        <v>0</v>
      </c>
      <c r="AD32" s="79">
        <v>22</v>
      </c>
      <c r="AE32" s="85" t="s">
        <v>510</v>
      </c>
      <c r="AF32" s="79" t="b">
        <v>0</v>
      </c>
      <c r="AG32" s="79" t="s">
        <v>528</v>
      </c>
      <c r="AH32" s="79"/>
      <c r="AI32" s="85" t="s">
        <v>510</v>
      </c>
      <c r="AJ32" s="79" t="b">
        <v>0</v>
      </c>
      <c r="AK32" s="79">
        <v>2</v>
      </c>
      <c r="AL32" s="85" t="s">
        <v>510</v>
      </c>
      <c r="AM32" s="79" t="s">
        <v>529</v>
      </c>
      <c r="AN32" s="79" t="b">
        <v>1</v>
      </c>
      <c r="AO32" s="85" t="s">
        <v>467</v>
      </c>
      <c r="AP32" s="79" t="s">
        <v>541</v>
      </c>
      <c r="AQ32" s="79">
        <v>0</v>
      </c>
      <c r="AR32" s="79">
        <v>0</v>
      </c>
      <c r="AS32" s="79"/>
      <c r="AT32" s="79"/>
      <c r="AU32" s="79"/>
      <c r="AV32" s="79"/>
      <c r="AW32" s="79"/>
      <c r="AX32" s="79"/>
      <c r="AY32" s="79"/>
      <c r="AZ32" s="79"/>
      <c r="BA32">
        <v>1</v>
      </c>
      <c r="BB32" s="78" t="str">
        <f>REPLACE(INDEX(GroupVertices[Group],MATCH(Edges25[[#This Row],[Vertex 1]],GroupVertices[Vertex],0)),1,1,"")</f>
        <v>8</v>
      </c>
      <c r="BC32" s="78" t="str">
        <f>REPLACE(INDEX(GroupVertices[Group],MATCH(Edges25[[#This Row],[Vertex 2]],GroupVertices[Vertex],0)),1,1,"")</f>
        <v>8</v>
      </c>
      <c r="BD32" s="48">
        <v>0</v>
      </c>
      <c r="BE32" s="49">
        <v>0</v>
      </c>
      <c r="BF32" s="48">
        <v>0</v>
      </c>
      <c r="BG32" s="49">
        <v>0</v>
      </c>
      <c r="BH32" s="48">
        <v>0</v>
      </c>
      <c r="BI32" s="49">
        <v>0</v>
      </c>
      <c r="BJ32" s="48">
        <v>18</v>
      </c>
      <c r="BK32" s="49">
        <v>100</v>
      </c>
      <c r="BL32" s="48">
        <v>18</v>
      </c>
    </row>
    <row r="33" spans="1:64" ht="15">
      <c r="A33" s="64" t="s">
        <v>236</v>
      </c>
      <c r="B33" s="64" t="s">
        <v>235</v>
      </c>
      <c r="C33" s="65"/>
      <c r="D33" s="66"/>
      <c r="E33" s="67"/>
      <c r="F33" s="68"/>
      <c r="G33" s="65"/>
      <c r="H33" s="69"/>
      <c r="I33" s="70"/>
      <c r="J33" s="70"/>
      <c r="K33" s="34" t="s">
        <v>65</v>
      </c>
      <c r="L33" s="77">
        <v>64</v>
      </c>
      <c r="M33" s="77"/>
      <c r="N33" s="72"/>
      <c r="O33" s="79" t="s">
        <v>287</v>
      </c>
      <c r="P33" s="81">
        <v>43687.91447916667</v>
      </c>
      <c r="Q33" s="79" t="s">
        <v>318</v>
      </c>
      <c r="R33" s="79"/>
      <c r="S33" s="79"/>
      <c r="T33" s="79"/>
      <c r="U33" s="79"/>
      <c r="V33" s="83" t="s">
        <v>372</v>
      </c>
      <c r="W33" s="81">
        <v>43687.91447916667</v>
      </c>
      <c r="X33" s="83" t="s">
        <v>407</v>
      </c>
      <c r="Y33" s="79"/>
      <c r="Z33" s="79"/>
      <c r="AA33" s="85" t="s">
        <v>468</v>
      </c>
      <c r="AB33" s="79"/>
      <c r="AC33" s="79" t="b">
        <v>0</v>
      </c>
      <c r="AD33" s="79">
        <v>0</v>
      </c>
      <c r="AE33" s="85" t="s">
        <v>510</v>
      </c>
      <c r="AF33" s="79" t="b">
        <v>0</v>
      </c>
      <c r="AG33" s="79" t="s">
        <v>528</v>
      </c>
      <c r="AH33" s="79"/>
      <c r="AI33" s="85" t="s">
        <v>510</v>
      </c>
      <c r="AJ33" s="79" t="b">
        <v>0</v>
      </c>
      <c r="AK33" s="79">
        <v>0</v>
      </c>
      <c r="AL33" s="85" t="s">
        <v>467</v>
      </c>
      <c r="AM33" s="79" t="s">
        <v>535</v>
      </c>
      <c r="AN33" s="79" t="b">
        <v>0</v>
      </c>
      <c r="AO33" s="85" t="s">
        <v>467</v>
      </c>
      <c r="AP33" s="79" t="s">
        <v>176</v>
      </c>
      <c r="AQ33" s="79">
        <v>0</v>
      </c>
      <c r="AR33" s="79">
        <v>0</v>
      </c>
      <c r="AS33" s="79"/>
      <c r="AT33" s="79"/>
      <c r="AU33" s="79"/>
      <c r="AV33" s="79"/>
      <c r="AW33" s="79"/>
      <c r="AX33" s="79"/>
      <c r="AY33" s="79"/>
      <c r="AZ33" s="79"/>
      <c r="BA33">
        <v>1</v>
      </c>
      <c r="BB33" s="78" t="str">
        <f>REPLACE(INDEX(GroupVertices[Group],MATCH(Edges25[[#This Row],[Vertex 1]],GroupVertices[Vertex],0)),1,1,"")</f>
        <v>8</v>
      </c>
      <c r="BC33" s="78" t="str">
        <f>REPLACE(INDEX(GroupVertices[Group],MATCH(Edges25[[#This Row],[Vertex 2]],GroupVertices[Vertex],0)),1,1,"")</f>
        <v>8</v>
      </c>
      <c r="BD33" s="48">
        <v>0</v>
      </c>
      <c r="BE33" s="49">
        <v>0</v>
      </c>
      <c r="BF33" s="48">
        <v>0</v>
      </c>
      <c r="BG33" s="49">
        <v>0</v>
      </c>
      <c r="BH33" s="48">
        <v>0</v>
      </c>
      <c r="BI33" s="49">
        <v>0</v>
      </c>
      <c r="BJ33" s="48">
        <v>22</v>
      </c>
      <c r="BK33" s="49">
        <v>100</v>
      </c>
      <c r="BL33" s="48">
        <v>22</v>
      </c>
    </row>
    <row r="34" spans="1:64" ht="15">
      <c r="A34" s="64" t="s">
        <v>237</v>
      </c>
      <c r="B34" s="64" t="s">
        <v>272</v>
      </c>
      <c r="C34" s="65"/>
      <c r="D34" s="66"/>
      <c r="E34" s="67"/>
      <c r="F34" s="68"/>
      <c r="G34" s="65"/>
      <c r="H34" s="69"/>
      <c r="I34" s="70"/>
      <c r="J34" s="70"/>
      <c r="K34" s="34" t="s">
        <v>65</v>
      </c>
      <c r="L34" s="77">
        <v>65</v>
      </c>
      <c r="M34" s="77"/>
      <c r="N34" s="72"/>
      <c r="O34" s="79" t="s">
        <v>287</v>
      </c>
      <c r="P34" s="81">
        <v>43687.91869212963</v>
      </c>
      <c r="Q34" s="79" t="s">
        <v>319</v>
      </c>
      <c r="R34" s="79"/>
      <c r="S34" s="79"/>
      <c r="T34" s="79"/>
      <c r="U34" s="83" t="s">
        <v>350</v>
      </c>
      <c r="V34" s="83" t="s">
        <v>350</v>
      </c>
      <c r="W34" s="81">
        <v>43687.91869212963</v>
      </c>
      <c r="X34" s="83" t="s">
        <v>408</v>
      </c>
      <c r="Y34" s="79"/>
      <c r="Z34" s="79"/>
      <c r="AA34" s="85" t="s">
        <v>469</v>
      </c>
      <c r="AB34" s="79"/>
      <c r="AC34" s="79" t="b">
        <v>0</v>
      </c>
      <c r="AD34" s="79">
        <v>0</v>
      </c>
      <c r="AE34" s="85" t="s">
        <v>510</v>
      </c>
      <c r="AF34" s="79" t="b">
        <v>0</v>
      </c>
      <c r="AG34" s="79" t="s">
        <v>525</v>
      </c>
      <c r="AH34" s="79"/>
      <c r="AI34" s="85" t="s">
        <v>510</v>
      </c>
      <c r="AJ34" s="79" t="b">
        <v>0</v>
      </c>
      <c r="AK34" s="79">
        <v>0</v>
      </c>
      <c r="AL34" s="85" t="s">
        <v>497</v>
      </c>
      <c r="AM34" s="79" t="s">
        <v>535</v>
      </c>
      <c r="AN34" s="79" t="b">
        <v>0</v>
      </c>
      <c r="AO34" s="85" t="s">
        <v>497</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238</v>
      </c>
      <c r="B35" s="64" t="s">
        <v>272</v>
      </c>
      <c r="C35" s="65"/>
      <c r="D35" s="66"/>
      <c r="E35" s="67"/>
      <c r="F35" s="68"/>
      <c r="G35" s="65"/>
      <c r="H35" s="69"/>
      <c r="I35" s="70"/>
      <c r="J35" s="70"/>
      <c r="K35" s="34" t="s">
        <v>65</v>
      </c>
      <c r="L35" s="77">
        <v>67</v>
      </c>
      <c r="M35" s="77"/>
      <c r="N35" s="72"/>
      <c r="O35" s="79" t="s">
        <v>287</v>
      </c>
      <c r="P35" s="81">
        <v>43687.920115740744</v>
      </c>
      <c r="Q35" s="79" t="s">
        <v>319</v>
      </c>
      <c r="R35" s="79"/>
      <c r="S35" s="79"/>
      <c r="T35" s="79"/>
      <c r="U35" s="83" t="s">
        <v>350</v>
      </c>
      <c r="V35" s="83" t="s">
        <v>350</v>
      </c>
      <c r="W35" s="81">
        <v>43687.920115740744</v>
      </c>
      <c r="X35" s="83" t="s">
        <v>409</v>
      </c>
      <c r="Y35" s="79"/>
      <c r="Z35" s="79"/>
      <c r="AA35" s="85" t="s">
        <v>470</v>
      </c>
      <c r="AB35" s="79"/>
      <c r="AC35" s="79" t="b">
        <v>0</v>
      </c>
      <c r="AD35" s="79">
        <v>0</v>
      </c>
      <c r="AE35" s="85" t="s">
        <v>510</v>
      </c>
      <c r="AF35" s="79" t="b">
        <v>0</v>
      </c>
      <c r="AG35" s="79" t="s">
        <v>525</v>
      </c>
      <c r="AH35" s="79"/>
      <c r="AI35" s="85" t="s">
        <v>510</v>
      </c>
      <c r="AJ35" s="79" t="b">
        <v>0</v>
      </c>
      <c r="AK35" s="79">
        <v>0</v>
      </c>
      <c r="AL35" s="85" t="s">
        <v>497</v>
      </c>
      <c r="AM35" s="79" t="s">
        <v>535</v>
      </c>
      <c r="AN35" s="79" t="b">
        <v>0</v>
      </c>
      <c r="AO35" s="85" t="s">
        <v>497</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239</v>
      </c>
      <c r="B36" s="64" t="s">
        <v>272</v>
      </c>
      <c r="C36" s="65"/>
      <c r="D36" s="66"/>
      <c r="E36" s="67"/>
      <c r="F36" s="68"/>
      <c r="G36" s="65"/>
      <c r="H36" s="69"/>
      <c r="I36" s="70"/>
      <c r="J36" s="70"/>
      <c r="K36" s="34" t="s">
        <v>65</v>
      </c>
      <c r="L36" s="77">
        <v>69</v>
      </c>
      <c r="M36" s="77"/>
      <c r="N36" s="72"/>
      <c r="O36" s="79" t="s">
        <v>287</v>
      </c>
      <c r="P36" s="81">
        <v>43687.92053240741</v>
      </c>
      <c r="Q36" s="79" t="s">
        <v>320</v>
      </c>
      <c r="R36" s="79"/>
      <c r="S36" s="79"/>
      <c r="T36" s="79"/>
      <c r="U36" s="79"/>
      <c r="V36" s="83" t="s">
        <v>373</v>
      </c>
      <c r="W36" s="81">
        <v>43687.92053240741</v>
      </c>
      <c r="X36" s="83" t="s">
        <v>410</v>
      </c>
      <c r="Y36" s="79"/>
      <c r="Z36" s="79"/>
      <c r="AA36" s="85" t="s">
        <v>471</v>
      </c>
      <c r="AB36" s="85" t="s">
        <v>497</v>
      </c>
      <c r="AC36" s="79" t="b">
        <v>0</v>
      </c>
      <c r="AD36" s="79">
        <v>0</v>
      </c>
      <c r="AE36" s="85" t="s">
        <v>523</v>
      </c>
      <c r="AF36" s="79" t="b">
        <v>0</v>
      </c>
      <c r="AG36" s="79" t="s">
        <v>525</v>
      </c>
      <c r="AH36" s="79"/>
      <c r="AI36" s="85" t="s">
        <v>510</v>
      </c>
      <c r="AJ36" s="79" t="b">
        <v>0</v>
      </c>
      <c r="AK36" s="79">
        <v>0</v>
      </c>
      <c r="AL36" s="85" t="s">
        <v>510</v>
      </c>
      <c r="AM36" s="79" t="s">
        <v>530</v>
      </c>
      <c r="AN36" s="79" t="b">
        <v>0</v>
      </c>
      <c r="AO36" s="85" t="s">
        <v>497</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240</v>
      </c>
      <c r="B37" s="64" t="s">
        <v>272</v>
      </c>
      <c r="C37" s="65"/>
      <c r="D37" s="66"/>
      <c r="E37" s="67"/>
      <c r="F37" s="68"/>
      <c r="G37" s="65"/>
      <c r="H37" s="69"/>
      <c r="I37" s="70"/>
      <c r="J37" s="70"/>
      <c r="K37" s="34" t="s">
        <v>65</v>
      </c>
      <c r="L37" s="77">
        <v>71</v>
      </c>
      <c r="M37" s="77"/>
      <c r="N37" s="72"/>
      <c r="O37" s="79" t="s">
        <v>287</v>
      </c>
      <c r="P37" s="81">
        <v>43687.92271990741</v>
      </c>
      <c r="Q37" s="79" t="s">
        <v>319</v>
      </c>
      <c r="R37" s="79"/>
      <c r="S37" s="79"/>
      <c r="T37" s="79"/>
      <c r="U37" s="83" t="s">
        <v>350</v>
      </c>
      <c r="V37" s="83" t="s">
        <v>350</v>
      </c>
      <c r="W37" s="81">
        <v>43687.92271990741</v>
      </c>
      <c r="X37" s="83" t="s">
        <v>411</v>
      </c>
      <c r="Y37" s="79"/>
      <c r="Z37" s="79"/>
      <c r="AA37" s="85" t="s">
        <v>472</v>
      </c>
      <c r="AB37" s="79"/>
      <c r="AC37" s="79" t="b">
        <v>0</v>
      </c>
      <c r="AD37" s="79">
        <v>0</v>
      </c>
      <c r="AE37" s="85" t="s">
        <v>510</v>
      </c>
      <c r="AF37" s="79" t="b">
        <v>0</v>
      </c>
      <c r="AG37" s="79" t="s">
        <v>525</v>
      </c>
      <c r="AH37" s="79"/>
      <c r="AI37" s="85" t="s">
        <v>510</v>
      </c>
      <c r="AJ37" s="79" t="b">
        <v>0</v>
      </c>
      <c r="AK37" s="79">
        <v>0</v>
      </c>
      <c r="AL37" s="85" t="s">
        <v>497</v>
      </c>
      <c r="AM37" s="79" t="s">
        <v>531</v>
      </c>
      <c r="AN37" s="79" t="b">
        <v>0</v>
      </c>
      <c r="AO37" s="85" t="s">
        <v>497</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241</v>
      </c>
      <c r="B38" s="64" t="s">
        <v>272</v>
      </c>
      <c r="C38" s="65"/>
      <c r="D38" s="66"/>
      <c r="E38" s="67"/>
      <c r="F38" s="68"/>
      <c r="G38" s="65"/>
      <c r="H38" s="69"/>
      <c r="I38" s="70"/>
      <c r="J38" s="70"/>
      <c r="K38" s="34" t="s">
        <v>65</v>
      </c>
      <c r="L38" s="77">
        <v>73</v>
      </c>
      <c r="M38" s="77"/>
      <c r="N38" s="72"/>
      <c r="O38" s="79" t="s">
        <v>287</v>
      </c>
      <c r="P38" s="81">
        <v>43687.924212962964</v>
      </c>
      <c r="Q38" s="79" t="s">
        <v>319</v>
      </c>
      <c r="R38" s="79"/>
      <c r="S38" s="79"/>
      <c r="T38" s="79"/>
      <c r="U38" s="83" t="s">
        <v>350</v>
      </c>
      <c r="V38" s="83" t="s">
        <v>350</v>
      </c>
      <c r="W38" s="81">
        <v>43687.924212962964</v>
      </c>
      <c r="X38" s="83" t="s">
        <v>412</v>
      </c>
      <c r="Y38" s="79"/>
      <c r="Z38" s="79"/>
      <c r="AA38" s="85" t="s">
        <v>473</v>
      </c>
      <c r="AB38" s="79"/>
      <c r="AC38" s="79" t="b">
        <v>0</v>
      </c>
      <c r="AD38" s="79">
        <v>0</v>
      </c>
      <c r="AE38" s="85" t="s">
        <v>510</v>
      </c>
      <c r="AF38" s="79" t="b">
        <v>0</v>
      </c>
      <c r="AG38" s="79" t="s">
        <v>525</v>
      </c>
      <c r="AH38" s="79"/>
      <c r="AI38" s="85" t="s">
        <v>510</v>
      </c>
      <c r="AJ38" s="79" t="b">
        <v>0</v>
      </c>
      <c r="AK38" s="79">
        <v>0</v>
      </c>
      <c r="AL38" s="85" t="s">
        <v>497</v>
      </c>
      <c r="AM38" s="79" t="s">
        <v>535</v>
      </c>
      <c r="AN38" s="79" t="b">
        <v>0</v>
      </c>
      <c r="AO38" s="85" t="s">
        <v>497</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242</v>
      </c>
      <c r="B39" s="64" t="s">
        <v>272</v>
      </c>
      <c r="C39" s="65"/>
      <c r="D39" s="66"/>
      <c r="E39" s="67"/>
      <c r="F39" s="68"/>
      <c r="G39" s="65"/>
      <c r="H39" s="69"/>
      <c r="I39" s="70"/>
      <c r="J39" s="70"/>
      <c r="K39" s="34" t="s">
        <v>65</v>
      </c>
      <c r="L39" s="77">
        <v>75</v>
      </c>
      <c r="M39" s="77"/>
      <c r="N39" s="72"/>
      <c r="O39" s="79" t="s">
        <v>287</v>
      </c>
      <c r="P39" s="81">
        <v>43687.92752314815</v>
      </c>
      <c r="Q39" s="79" t="s">
        <v>319</v>
      </c>
      <c r="R39" s="79"/>
      <c r="S39" s="79"/>
      <c r="T39" s="79"/>
      <c r="U39" s="83" t="s">
        <v>350</v>
      </c>
      <c r="V39" s="83" t="s">
        <v>350</v>
      </c>
      <c r="W39" s="81">
        <v>43687.92752314815</v>
      </c>
      <c r="X39" s="83" t="s">
        <v>413</v>
      </c>
      <c r="Y39" s="79"/>
      <c r="Z39" s="79"/>
      <c r="AA39" s="85" t="s">
        <v>474</v>
      </c>
      <c r="AB39" s="79"/>
      <c r="AC39" s="79" t="b">
        <v>0</v>
      </c>
      <c r="AD39" s="79">
        <v>0</v>
      </c>
      <c r="AE39" s="85" t="s">
        <v>510</v>
      </c>
      <c r="AF39" s="79" t="b">
        <v>0</v>
      </c>
      <c r="AG39" s="79" t="s">
        <v>525</v>
      </c>
      <c r="AH39" s="79"/>
      <c r="AI39" s="85" t="s">
        <v>510</v>
      </c>
      <c r="AJ39" s="79" t="b">
        <v>0</v>
      </c>
      <c r="AK39" s="79">
        <v>0</v>
      </c>
      <c r="AL39" s="85" t="s">
        <v>497</v>
      </c>
      <c r="AM39" s="79" t="s">
        <v>531</v>
      </c>
      <c r="AN39" s="79" t="b">
        <v>0</v>
      </c>
      <c r="AO39" s="85" t="s">
        <v>497</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243</v>
      </c>
      <c r="B40" s="64" t="s">
        <v>272</v>
      </c>
      <c r="C40" s="65"/>
      <c r="D40" s="66"/>
      <c r="E40" s="67"/>
      <c r="F40" s="68"/>
      <c r="G40" s="65"/>
      <c r="H40" s="69"/>
      <c r="I40" s="70"/>
      <c r="J40" s="70"/>
      <c r="K40" s="34" t="s">
        <v>65</v>
      </c>
      <c r="L40" s="77">
        <v>77</v>
      </c>
      <c r="M40" s="77"/>
      <c r="N40" s="72"/>
      <c r="O40" s="79" t="s">
        <v>287</v>
      </c>
      <c r="P40" s="81">
        <v>43687.93471064815</v>
      </c>
      <c r="Q40" s="79" t="s">
        <v>319</v>
      </c>
      <c r="R40" s="79"/>
      <c r="S40" s="79"/>
      <c r="T40" s="79"/>
      <c r="U40" s="83" t="s">
        <v>350</v>
      </c>
      <c r="V40" s="83" t="s">
        <v>350</v>
      </c>
      <c r="W40" s="81">
        <v>43687.93471064815</v>
      </c>
      <c r="X40" s="83" t="s">
        <v>414</v>
      </c>
      <c r="Y40" s="79"/>
      <c r="Z40" s="79"/>
      <c r="AA40" s="85" t="s">
        <v>475</v>
      </c>
      <c r="AB40" s="79"/>
      <c r="AC40" s="79" t="b">
        <v>0</v>
      </c>
      <c r="AD40" s="79">
        <v>0</v>
      </c>
      <c r="AE40" s="85" t="s">
        <v>510</v>
      </c>
      <c r="AF40" s="79" t="b">
        <v>0</v>
      </c>
      <c r="AG40" s="79" t="s">
        <v>525</v>
      </c>
      <c r="AH40" s="79"/>
      <c r="AI40" s="85" t="s">
        <v>510</v>
      </c>
      <c r="AJ40" s="79" t="b">
        <v>0</v>
      </c>
      <c r="AK40" s="79">
        <v>0</v>
      </c>
      <c r="AL40" s="85" t="s">
        <v>497</v>
      </c>
      <c r="AM40" s="79" t="s">
        <v>535</v>
      </c>
      <c r="AN40" s="79" t="b">
        <v>0</v>
      </c>
      <c r="AO40" s="85" t="s">
        <v>497</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244</v>
      </c>
      <c r="B41" s="64" t="s">
        <v>272</v>
      </c>
      <c r="C41" s="65"/>
      <c r="D41" s="66"/>
      <c r="E41" s="67"/>
      <c r="F41" s="68"/>
      <c r="G41" s="65"/>
      <c r="H41" s="69"/>
      <c r="I41" s="70"/>
      <c r="J41" s="70"/>
      <c r="K41" s="34" t="s">
        <v>65</v>
      </c>
      <c r="L41" s="77">
        <v>79</v>
      </c>
      <c r="M41" s="77"/>
      <c r="N41" s="72"/>
      <c r="O41" s="79" t="s">
        <v>287</v>
      </c>
      <c r="P41" s="81">
        <v>43687.94170138889</v>
      </c>
      <c r="Q41" s="79" t="s">
        <v>319</v>
      </c>
      <c r="R41" s="79"/>
      <c r="S41" s="79"/>
      <c r="T41" s="79"/>
      <c r="U41" s="83" t="s">
        <v>350</v>
      </c>
      <c r="V41" s="83" t="s">
        <v>350</v>
      </c>
      <c r="W41" s="81">
        <v>43687.94170138889</v>
      </c>
      <c r="X41" s="83" t="s">
        <v>415</v>
      </c>
      <c r="Y41" s="79"/>
      <c r="Z41" s="79"/>
      <c r="AA41" s="85" t="s">
        <v>476</v>
      </c>
      <c r="AB41" s="79"/>
      <c r="AC41" s="79" t="b">
        <v>0</v>
      </c>
      <c r="AD41" s="79">
        <v>0</v>
      </c>
      <c r="AE41" s="85" t="s">
        <v>510</v>
      </c>
      <c r="AF41" s="79" t="b">
        <v>0</v>
      </c>
      <c r="AG41" s="79" t="s">
        <v>525</v>
      </c>
      <c r="AH41" s="79"/>
      <c r="AI41" s="85" t="s">
        <v>510</v>
      </c>
      <c r="AJ41" s="79" t="b">
        <v>0</v>
      </c>
      <c r="AK41" s="79">
        <v>0</v>
      </c>
      <c r="AL41" s="85" t="s">
        <v>497</v>
      </c>
      <c r="AM41" s="79" t="s">
        <v>531</v>
      </c>
      <c r="AN41" s="79" t="b">
        <v>0</v>
      </c>
      <c r="AO41" s="85" t="s">
        <v>497</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245</v>
      </c>
      <c r="B42" s="64" t="s">
        <v>272</v>
      </c>
      <c r="C42" s="65"/>
      <c r="D42" s="66"/>
      <c r="E42" s="67"/>
      <c r="F42" s="68"/>
      <c r="G42" s="65"/>
      <c r="H42" s="69"/>
      <c r="I42" s="70"/>
      <c r="J42" s="70"/>
      <c r="K42" s="34" t="s">
        <v>65</v>
      </c>
      <c r="L42" s="77">
        <v>81</v>
      </c>
      <c r="M42" s="77"/>
      <c r="N42" s="72"/>
      <c r="O42" s="79" t="s">
        <v>287</v>
      </c>
      <c r="P42" s="81">
        <v>43687.94253472222</v>
      </c>
      <c r="Q42" s="79" t="s">
        <v>321</v>
      </c>
      <c r="R42" s="79"/>
      <c r="S42" s="79"/>
      <c r="T42" s="79"/>
      <c r="U42" s="83" t="s">
        <v>350</v>
      </c>
      <c r="V42" s="83" t="s">
        <v>350</v>
      </c>
      <c r="W42" s="81">
        <v>43687.94253472222</v>
      </c>
      <c r="X42" s="83" t="s">
        <v>416</v>
      </c>
      <c r="Y42" s="79"/>
      <c r="Z42" s="79"/>
      <c r="AA42" s="85" t="s">
        <v>477</v>
      </c>
      <c r="AB42" s="79"/>
      <c r="AC42" s="79" t="b">
        <v>0</v>
      </c>
      <c r="AD42" s="79">
        <v>0</v>
      </c>
      <c r="AE42" s="85" t="s">
        <v>510</v>
      </c>
      <c r="AF42" s="79" t="b">
        <v>0</v>
      </c>
      <c r="AG42" s="79" t="s">
        <v>525</v>
      </c>
      <c r="AH42" s="79"/>
      <c r="AI42" s="85" t="s">
        <v>510</v>
      </c>
      <c r="AJ42" s="79" t="b">
        <v>0</v>
      </c>
      <c r="AK42" s="79">
        <v>0</v>
      </c>
      <c r="AL42" s="85" t="s">
        <v>510</v>
      </c>
      <c r="AM42" s="79" t="s">
        <v>531</v>
      </c>
      <c r="AN42" s="79" t="b">
        <v>0</v>
      </c>
      <c r="AO42" s="85" t="s">
        <v>477</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10</v>
      </c>
      <c r="BK42" s="49">
        <v>100</v>
      </c>
      <c r="BL42" s="48">
        <v>10</v>
      </c>
    </row>
    <row r="43" spans="1:64" ht="15">
      <c r="A43" s="64" t="s">
        <v>246</v>
      </c>
      <c r="B43" s="64" t="s">
        <v>272</v>
      </c>
      <c r="C43" s="65"/>
      <c r="D43" s="66"/>
      <c r="E43" s="67"/>
      <c r="F43" s="68"/>
      <c r="G43" s="65"/>
      <c r="H43" s="69"/>
      <c r="I43" s="70"/>
      <c r="J43" s="70"/>
      <c r="K43" s="34" t="s">
        <v>65</v>
      </c>
      <c r="L43" s="77">
        <v>82</v>
      </c>
      <c r="M43" s="77"/>
      <c r="N43" s="72"/>
      <c r="O43" s="79" t="s">
        <v>287</v>
      </c>
      <c r="P43" s="81">
        <v>43687.97133101852</v>
      </c>
      <c r="Q43" s="79" t="s">
        <v>319</v>
      </c>
      <c r="R43" s="79"/>
      <c r="S43" s="79"/>
      <c r="T43" s="79"/>
      <c r="U43" s="83" t="s">
        <v>350</v>
      </c>
      <c r="V43" s="83" t="s">
        <v>350</v>
      </c>
      <c r="W43" s="81">
        <v>43687.97133101852</v>
      </c>
      <c r="X43" s="83" t="s">
        <v>417</v>
      </c>
      <c r="Y43" s="79"/>
      <c r="Z43" s="79"/>
      <c r="AA43" s="85" t="s">
        <v>478</v>
      </c>
      <c r="AB43" s="79"/>
      <c r="AC43" s="79" t="b">
        <v>0</v>
      </c>
      <c r="AD43" s="79">
        <v>0</v>
      </c>
      <c r="AE43" s="85" t="s">
        <v>510</v>
      </c>
      <c r="AF43" s="79" t="b">
        <v>0</v>
      </c>
      <c r="AG43" s="79" t="s">
        <v>525</v>
      </c>
      <c r="AH43" s="79"/>
      <c r="AI43" s="85" t="s">
        <v>510</v>
      </c>
      <c r="AJ43" s="79" t="b">
        <v>0</v>
      </c>
      <c r="AK43" s="79">
        <v>0</v>
      </c>
      <c r="AL43" s="85" t="s">
        <v>497</v>
      </c>
      <c r="AM43" s="79" t="s">
        <v>531</v>
      </c>
      <c r="AN43" s="79" t="b">
        <v>0</v>
      </c>
      <c r="AO43" s="85" t="s">
        <v>497</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247</v>
      </c>
      <c r="B44" s="64" t="s">
        <v>272</v>
      </c>
      <c r="C44" s="65"/>
      <c r="D44" s="66"/>
      <c r="E44" s="67"/>
      <c r="F44" s="68"/>
      <c r="G44" s="65"/>
      <c r="H44" s="69"/>
      <c r="I44" s="70"/>
      <c r="J44" s="70"/>
      <c r="K44" s="34" t="s">
        <v>65</v>
      </c>
      <c r="L44" s="77">
        <v>84</v>
      </c>
      <c r="M44" s="77"/>
      <c r="N44" s="72"/>
      <c r="O44" s="79" t="s">
        <v>287</v>
      </c>
      <c r="P44" s="81">
        <v>43687.98318287037</v>
      </c>
      <c r="Q44" s="79" t="s">
        <v>319</v>
      </c>
      <c r="R44" s="79"/>
      <c r="S44" s="79"/>
      <c r="T44" s="79"/>
      <c r="U44" s="83" t="s">
        <v>350</v>
      </c>
      <c r="V44" s="83" t="s">
        <v>350</v>
      </c>
      <c r="W44" s="81">
        <v>43687.98318287037</v>
      </c>
      <c r="X44" s="83" t="s">
        <v>418</v>
      </c>
      <c r="Y44" s="79"/>
      <c r="Z44" s="79"/>
      <c r="AA44" s="85" t="s">
        <v>479</v>
      </c>
      <c r="AB44" s="79"/>
      <c r="AC44" s="79" t="b">
        <v>0</v>
      </c>
      <c r="AD44" s="79">
        <v>0</v>
      </c>
      <c r="AE44" s="85" t="s">
        <v>510</v>
      </c>
      <c r="AF44" s="79" t="b">
        <v>0</v>
      </c>
      <c r="AG44" s="79" t="s">
        <v>525</v>
      </c>
      <c r="AH44" s="79"/>
      <c r="AI44" s="85" t="s">
        <v>510</v>
      </c>
      <c r="AJ44" s="79" t="b">
        <v>0</v>
      </c>
      <c r="AK44" s="79">
        <v>0</v>
      </c>
      <c r="AL44" s="85" t="s">
        <v>497</v>
      </c>
      <c r="AM44" s="79" t="s">
        <v>531</v>
      </c>
      <c r="AN44" s="79" t="b">
        <v>0</v>
      </c>
      <c r="AO44" s="85" t="s">
        <v>497</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248</v>
      </c>
      <c r="B45" s="64" t="s">
        <v>272</v>
      </c>
      <c r="C45" s="65"/>
      <c r="D45" s="66"/>
      <c r="E45" s="67"/>
      <c r="F45" s="68"/>
      <c r="G45" s="65"/>
      <c r="H45" s="69"/>
      <c r="I45" s="70"/>
      <c r="J45" s="70"/>
      <c r="K45" s="34" t="s">
        <v>65</v>
      </c>
      <c r="L45" s="77">
        <v>86</v>
      </c>
      <c r="M45" s="77"/>
      <c r="N45" s="72"/>
      <c r="O45" s="79" t="s">
        <v>287</v>
      </c>
      <c r="P45" s="81">
        <v>43687.9922337963</v>
      </c>
      <c r="Q45" s="79" t="s">
        <v>319</v>
      </c>
      <c r="R45" s="79"/>
      <c r="S45" s="79"/>
      <c r="T45" s="79"/>
      <c r="U45" s="83" t="s">
        <v>350</v>
      </c>
      <c r="V45" s="83" t="s">
        <v>350</v>
      </c>
      <c r="W45" s="81">
        <v>43687.9922337963</v>
      </c>
      <c r="X45" s="83" t="s">
        <v>419</v>
      </c>
      <c r="Y45" s="79"/>
      <c r="Z45" s="79"/>
      <c r="AA45" s="85" t="s">
        <v>480</v>
      </c>
      <c r="AB45" s="79"/>
      <c r="AC45" s="79" t="b">
        <v>0</v>
      </c>
      <c r="AD45" s="79">
        <v>0</v>
      </c>
      <c r="AE45" s="85" t="s">
        <v>510</v>
      </c>
      <c r="AF45" s="79" t="b">
        <v>0</v>
      </c>
      <c r="AG45" s="79" t="s">
        <v>525</v>
      </c>
      <c r="AH45" s="79"/>
      <c r="AI45" s="85" t="s">
        <v>510</v>
      </c>
      <c r="AJ45" s="79" t="b">
        <v>0</v>
      </c>
      <c r="AK45" s="79">
        <v>0</v>
      </c>
      <c r="AL45" s="85" t="s">
        <v>497</v>
      </c>
      <c r="AM45" s="79" t="s">
        <v>538</v>
      </c>
      <c r="AN45" s="79" t="b">
        <v>0</v>
      </c>
      <c r="AO45" s="85" t="s">
        <v>497</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249</v>
      </c>
      <c r="B46" s="64" t="s">
        <v>272</v>
      </c>
      <c r="C46" s="65"/>
      <c r="D46" s="66"/>
      <c r="E46" s="67"/>
      <c r="F46" s="68"/>
      <c r="G46" s="65"/>
      <c r="H46" s="69"/>
      <c r="I46" s="70"/>
      <c r="J46" s="70"/>
      <c r="K46" s="34" t="s">
        <v>65</v>
      </c>
      <c r="L46" s="77">
        <v>88</v>
      </c>
      <c r="M46" s="77"/>
      <c r="N46" s="72"/>
      <c r="O46" s="79" t="s">
        <v>287</v>
      </c>
      <c r="P46" s="81">
        <v>43688.052303240744</v>
      </c>
      <c r="Q46" s="79" t="s">
        <v>319</v>
      </c>
      <c r="R46" s="79"/>
      <c r="S46" s="79"/>
      <c r="T46" s="79"/>
      <c r="U46" s="83" t="s">
        <v>350</v>
      </c>
      <c r="V46" s="83" t="s">
        <v>350</v>
      </c>
      <c r="W46" s="81">
        <v>43688.052303240744</v>
      </c>
      <c r="X46" s="83" t="s">
        <v>420</v>
      </c>
      <c r="Y46" s="79"/>
      <c r="Z46" s="79"/>
      <c r="AA46" s="85" t="s">
        <v>481</v>
      </c>
      <c r="AB46" s="79"/>
      <c r="AC46" s="79" t="b">
        <v>0</v>
      </c>
      <c r="AD46" s="79">
        <v>0</v>
      </c>
      <c r="AE46" s="85" t="s">
        <v>510</v>
      </c>
      <c r="AF46" s="79" t="b">
        <v>0</v>
      </c>
      <c r="AG46" s="79" t="s">
        <v>525</v>
      </c>
      <c r="AH46" s="79"/>
      <c r="AI46" s="85" t="s">
        <v>510</v>
      </c>
      <c r="AJ46" s="79" t="b">
        <v>0</v>
      </c>
      <c r="AK46" s="79">
        <v>0</v>
      </c>
      <c r="AL46" s="85" t="s">
        <v>497</v>
      </c>
      <c r="AM46" s="79" t="s">
        <v>535</v>
      </c>
      <c r="AN46" s="79" t="b">
        <v>0</v>
      </c>
      <c r="AO46" s="85" t="s">
        <v>497</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250</v>
      </c>
      <c r="B47" s="64" t="s">
        <v>272</v>
      </c>
      <c r="C47" s="65"/>
      <c r="D47" s="66"/>
      <c r="E47" s="67"/>
      <c r="F47" s="68"/>
      <c r="G47" s="65"/>
      <c r="H47" s="69"/>
      <c r="I47" s="70"/>
      <c r="J47" s="70"/>
      <c r="K47" s="34" t="s">
        <v>65</v>
      </c>
      <c r="L47" s="77">
        <v>90</v>
      </c>
      <c r="M47" s="77"/>
      <c r="N47" s="72"/>
      <c r="O47" s="79" t="s">
        <v>287</v>
      </c>
      <c r="P47" s="81">
        <v>43688.106828703705</v>
      </c>
      <c r="Q47" s="79" t="s">
        <v>319</v>
      </c>
      <c r="R47" s="79"/>
      <c r="S47" s="79"/>
      <c r="T47" s="79"/>
      <c r="U47" s="83" t="s">
        <v>350</v>
      </c>
      <c r="V47" s="83" t="s">
        <v>350</v>
      </c>
      <c r="W47" s="81">
        <v>43688.106828703705</v>
      </c>
      <c r="X47" s="83" t="s">
        <v>421</v>
      </c>
      <c r="Y47" s="79"/>
      <c r="Z47" s="79"/>
      <c r="AA47" s="85" t="s">
        <v>482</v>
      </c>
      <c r="AB47" s="79"/>
      <c r="AC47" s="79" t="b">
        <v>0</v>
      </c>
      <c r="AD47" s="79">
        <v>0</v>
      </c>
      <c r="AE47" s="85" t="s">
        <v>510</v>
      </c>
      <c r="AF47" s="79" t="b">
        <v>0</v>
      </c>
      <c r="AG47" s="79" t="s">
        <v>525</v>
      </c>
      <c r="AH47" s="79"/>
      <c r="AI47" s="85" t="s">
        <v>510</v>
      </c>
      <c r="AJ47" s="79" t="b">
        <v>0</v>
      </c>
      <c r="AK47" s="79">
        <v>0</v>
      </c>
      <c r="AL47" s="85" t="s">
        <v>497</v>
      </c>
      <c r="AM47" s="79" t="s">
        <v>535</v>
      </c>
      <c r="AN47" s="79" t="b">
        <v>0</v>
      </c>
      <c r="AO47" s="85" t="s">
        <v>497</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251</v>
      </c>
      <c r="B48" s="64" t="s">
        <v>272</v>
      </c>
      <c r="C48" s="65"/>
      <c r="D48" s="66"/>
      <c r="E48" s="67"/>
      <c r="F48" s="68"/>
      <c r="G48" s="65"/>
      <c r="H48" s="69"/>
      <c r="I48" s="70"/>
      <c r="J48" s="70"/>
      <c r="K48" s="34" t="s">
        <v>65</v>
      </c>
      <c r="L48" s="77">
        <v>92</v>
      </c>
      <c r="M48" s="77"/>
      <c r="N48" s="72"/>
      <c r="O48" s="79" t="s">
        <v>287</v>
      </c>
      <c r="P48" s="81">
        <v>43688.12931712963</v>
      </c>
      <c r="Q48" s="79" t="s">
        <v>322</v>
      </c>
      <c r="R48" s="79"/>
      <c r="S48" s="79"/>
      <c r="T48" s="79"/>
      <c r="U48" s="79"/>
      <c r="V48" s="83" t="s">
        <v>374</v>
      </c>
      <c r="W48" s="81">
        <v>43688.12931712963</v>
      </c>
      <c r="X48" s="83" t="s">
        <v>422</v>
      </c>
      <c r="Y48" s="79"/>
      <c r="Z48" s="79"/>
      <c r="AA48" s="85" t="s">
        <v>483</v>
      </c>
      <c r="AB48" s="85" t="s">
        <v>497</v>
      </c>
      <c r="AC48" s="79" t="b">
        <v>0</v>
      </c>
      <c r="AD48" s="79">
        <v>0</v>
      </c>
      <c r="AE48" s="85" t="s">
        <v>523</v>
      </c>
      <c r="AF48" s="79" t="b">
        <v>0</v>
      </c>
      <c r="AG48" s="79" t="s">
        <v>528</v>
      </c>
      <c r="AH48" s="79"/>
      <c r="AI48" s="85" t="s">
        <v>510</v>
      </c>
      <c r="AJ48" s="79" t="b">
        <v>0</v>
      </c>
      <c r="AK48" s="79">
        <v>0</v>
      </c>
      <c r="AL48" s="85" t="s">
        <v>510</v>
      </c>
      <c r="AM48" s="79" t="s">
        <v>535</v>
      </c>
      <c r="AN48" s="79" t="b">
        <v>0</v>
      </c>
      <c r="AO48" s="85" t="s">
        <v>497</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252</v>
      </c>
      <c r="B49" s="64" t="s">
        <v>272</v>
      </c>
      <c r="C49" s="65"/>
      <c r="D49" s="66"/>
      <c r="E49" s="67"/>
      <c r="F49" s="68"/>
      <c r="G49" s="65"/>
      <c r="H49" s="69"/>
      <c r="I49" s="70"/>
      <c r="J49" s="70"/>
      <c r="K49" s="34" t="s">
        <v>65</v>
      </c>
      <c r="L49" s="77">
        <v>94</v>
      </c>
      <c r="M49" s="77"/>
      <c r="N49" s="72"/>
      <c r="O49" s="79" t="s">
        <v>287</v>
      </c>
      <c r="P49" s="81">
        <v>43688.19644675926</v>
      </c>
      <c r="Q49" s="79" t="s">
        <v>319</v>
      </c>
      <c r="R49" s="79"/>
      <c r="S49" s="79"/>
      <c r="T49" s="79"/>
      <c r="U49" s="83" t="s">
        <v>350</v>
      </c>
      <c r="V49" s="83" t="s">
        <v>350</v>
      </c>
      <c r="W49" s="81">
        <v>43688.19644675926</v>
      </c>
      <c r="X49" s="83" t="s">
        <v>423</v>
      </c>
      <c r="Y49" s="79"/>
      <c r="Z49" s="79"/>
      <c r="AA49" s="85" t="s">
        <v>484</v>
      </c>
      <c r="AB49" s="79"/>
      <c r="AC49" s="79" t="b">
        <v>0</v>
      </c>
      <c r="AD49" s="79">
        <v>0</v>
      </c>
      <c r="AE49" s="85" t="s">
        <v>510</v>
      </c>
      <c r="AF49" s="79" t="b">
        <v>0</v>
      </c>
      <c r="AG49" s="79" t="s">
        <v>525</v>
      </c>
      <c r="AH49" s="79"/>
      <c r="AI49" s="85" t="s">
        <v>510</v>
      </c>
      <c r="AJ49" s="79" t="b">
        <v>0</v>
      </c>
      <c r="AK49" s="79">
        <v>0</v>
      </c>
      <c r="AL49" s="85" t="s">
        <v>497</v>
      </c>
      <c r="AM49" s="79" t="s">
        <v>530</v>
      </c>
      <c r="AN49" s="79" t="b">
        <v>0</v>
      </c>
      <c r="AO49" s="85" t="s">
        <v>497</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253</v>
      </c>
      <c r="B50" s="64" t="s">
        <v>272</v>
      </c>
      <c r="C50" s="65"/>
      <c r="D50" s="66"/>
      <c r="E50" s="67"/>
      <c r="F50" s="68"/>
      <c r="G50" s="65"/>
      <c r="H50" s="69"/>
      <c r="I50" s="70"/>
      <c r="J50" s="70"/>
      <c r="K50" s="34" t="s">
        <v>65</v>
      </c>
      <c r="L50" s="77">
        <v>96</v>
      </c>
      <c r="M50" s="77"/>
      <c r="N50" s="72"/>
      <c r="O50" s="79" t="s">
        <v>287</v>
      </c>
      <c r="P50" s="81">
        <v>43688.29101851852</v>
      </c>
      <c r="Q50" s="79" t="s">
        <v>319</v>
      </c>
      <c r="R50" s="79"/>
      <c r="S50" s="79"/>
      <c r="T50" s="79"/>
      <c r="U50" s="83" t="s">
        <v>350</v>
      </c>
      <c r="V50" s="83" t="s">
        <v>350</v>
      </c>
      <c r="W50" s="81">
        <v>43688.29101851852</v>
      </c>
      <c r="X50" s="83" t="s">
        <v>424</v>
      </c>
      <c r="Y50" s="79"/>
      <c r="Z50" s="79"/>
      <c r="AA50" s="85" t="s">
        <v>485</v>
      </c>
      <c r="AB50" s="79"/>
      <c r="AC50" s="79" t="b">
        <v>0</v>
      </c>
      <c r="AD50" s="79">
        <v>0</v>
      </c>
      <c r="AE50" s="85" t="s">
        <v>510</v>
      </c>
      <c r="AF50" s="79" t="b">
        <v>0</v>
      </c>
      <c r="AG50" s="79" t="s">
        <v>525</v>
      </c>
      <c r="AH50" s="79"/>
      <c r="AI50" s="85" t="s">
        <v>510</v>
      </c>
      <c r="AJ50" s="79" t="b">
        <v>0</v>
      </c>
      <c r="AK50" s="79">
        <v>0</v>
      </c>
      <c r="AL50" s="85" t="s">
        <v>497</v>
      </c>
      <c r="AM50" s="79" t="s">
        <v>531</v>
      </c>
      <c r="AN50" s="79" t="b">
        <v>0</v>
      </c>
      <c r="AO50" s="85" t="s">
        <v>497</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254</v>
      </c>
      <c r="B51" s="64" t="s">
        <v>254</v>
      </c>
      <c r="C51" s="65"/>
      <c r="D51" s="66"/>
      <c r="E51" s="67"/>
      <c r="F51" s="68"/>
      <c r="G51" s="65"/>
      <c r="H51" s="69"/>
      <c r="I51" s="70"/>
      <c r="J51" s="70"/>
      <c r="K51" s="34" t="s">
        <v>65</v>
      </c>
      <c r="L51" s="77">
        <v>98</v>
      </c>
      <c r="M51" s="77"/>
      <c r="N51" s="72"/>
      <c r="O51" s="79" t="s">
        <v>176</v>
      </c>
      <c r="P51" s="81">
        <v>43688.29371527778</v>
      </c>
      <c r="Q51" s="79" t="s">
        <v>323</v>
      </c>
      <c r="R51" s="79"/>
      <c r="S51" s="79"/>
      <c r="T51" s="79"/>
      <c r="U51" s="83" t="s">
        <v>350</v>
      </c>
      <c r="V51" s="83" t="s">
        <v>350</v>
      </c>
      <c r="W51" s="81">
        <v>43688.29371527778</v>
      </c>
      <c r="X51" s="83" t="s">
        <v>425</v>
      </c>
      <c r="Y51" s="79"/>
      <c r="Z51" s="79"/>
      <c r="AA51" s="85" t="s">
        <v>486</v>
      </c>
      <c r="AB51" s="79"/>
      <c r="AC51" s="79" t="b">
        <v>0</v>
      </c>
      <c r="AD51" s="79">
        <v>0</v>
      </c>
      <c r="AE51" s="85" t="s">
        <v>510</v>
      </c>
      <c r="AF51" s="79" t="b">
        <v>0</v>
      </c>
      <c r="AG51" s="79" t="s">
        <v>525</v>
      </c>
      <c r="AH51" s="79"/>
      <c r="AI51" s="85" t="s">
        <v>510</v>
      </c>
      <c r="AJ51" s="79" t="b">
        <v>0</v>
      </c>
      <c r="AK51" s="79">
        <v>0</v>
      </c>
      <c r="AL51" s="85" t="s">
        <v>510</v>
      </c>
      <c r="AM51" s="79" t="s">
        <v>534</v>
      </c>
      <c r="AN51" s="79" t="b">
        <v>0</v>
      </c>
      <c r="AO51" s="85" t="s">
        <v>486</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0</v>
      </c>
      <c r="BE51" s="49">
        <v>0</v>
      </c>
      <c r="BF51" s="48">
        <v>0</v>
      </c>
      <c r="BG51" s="49">
        <v>0</v>
      </c>
      <c r="BH51" s="48">
        <v>0</v>
      </c>
      <c r="BI51" s="49">
        <v>0</v>
      </c>
      <c r="BJ51" s="48">
        <v>11</v>
      </c>
      <c r="BK51" s="49">
        <v>100</v>
      </c>
      <c r="BL51" s="48">
        <v>11</v>
      </c>
    </row>
    <row r="52" spans="1:64" ht="15">
      <c r="A52" s="64" t="s">
        <v>255</v>
      </c>
      <c r="B52" s="64" t="s">
        <v>255</v>
      </c>
      <c r="C52" s="65"/>
      <c r="D52" s="66"/>
      <c r="E52" s="67"/>
      <c r="F52" s="68"/>
      <c r="G52" s="65"/>
      <c r="H52" s="69"/>
      <c r="I52" s="70"/>
      <c r="J52" s="70"/>
      <c r="K52" s="34" t="s">
        <v>65</v>
      </c>
      <c r="L52" s="77">
        <v>99</v>
      </c>
      <c r="M52" s="77"/>
      <c r="N52" s="72"/>
      <c r="O52" s="79" t="s">
        <v>176</v>
      </c>
      <c r="P52" s="81">
        <v>43688.29420138889</v>
      </c>
      <c r="Q52" s="79" t="s">
        <v>324</v>
      </c>
      <c r="R52" s="83" t="s">
        <v>334</v>
      </c>
      <c r="S52" s="79" t="s">
        <v>342</v>
      </c>
      <c r="T52" s="79"/>
      <c r="U52" s="83" t="s">
        <v>350</v>
      </c>
      <c r="V52" s="83" t="s">
        <v>350</v>
      </c>
      <c r="W52" s="81">
        <v>43688.29420138889</v>
      </c>
      <c r="X52" s="83" t="s">
        <v>426</v>
      </c>
      <c r="Y52" s="79"/>
      <c r="Z52" s="79"/>
      <c r="AA52" s="85" t="s">
        <v>487</v>
      </c>
      <c r="AB52" s="79"/>
      <c r="AC52" s="79" t="b">
        <v>0</v>
      </c>
      <c r="AD52" s="79">
        <v>0</v>
      </c>
      <c r="AE52" s="85" t="s">
        <v>510</v>
      </c>
      <c r="AF52" s="79" t="b">
        <v>0</v>
      </c>
      <c r="AG52" s="79" t="s">
        <v>525</v>
      </c>
      <c r="AH52" s="79"/>
      <c r="AI52" s="85" t="s">
        <v>510</v>
      </c>
      <c r="AJ52" s="79" t="b">
        <v>0</v>
      </c>
      <c r="AK52" s="79">
        <v>0</v>
      </c>
      <c r="AL52" s="85" t="s">
        <v>510</v>
      </c>
      <c r="AM52" s="79" t="s">
        <v>534</v>
      </c>
      <c r="AN52" s="79" t="b">
        <v>1</v>
      </c>
      <c r="AO52" s="85" t="s">
        <v>487</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v>0</v>
      </c>
      <c r="BE52" s="49">
        <v>0</v>
      </c>
      <c r="BF52" s="48">
        <v>0</v>
      </c>
      <c r="BG52" s="49">
        <v>0</v>
      </c>
      <c r="BH52" s="48">
        <v>0</v>
      </c>
      <c r="BI52" s="49">
        <v>0</v>
      </c>
      <c r="BJ52" s="48">
        <v>13</v>
      </c>
      <c r="BK52" s="49">
        <v>100</v>
      </c>
      <c r="BL52" s="48">
        <v>13</v>
      </c>
    </row>
    <row r="53" spans="1:64" ht="15">
      <c r="A53" s="64" t="s">
        <v>256</v>
      </c>
      <c r="B53" s="64" t="s">
        <v>272</v>
      </c>
      <c r="C53" s="65"/>
      <c r="D53" s="66"/>
      <c r="E53" s="67"/>
      <c r="F53" s="68"/>
      <c r="G53" s="65"/>
      <c r="H53" s="69"/>
      <c r="I53" s="70"/>
      <c r="J53" s="70"/>
      <c r="K53" s="34" t="s">
        <v>65</v>
      </c>
      <c r="L53" s="77">
        <v>100</v>
      </c>
      <c r="M53" s="77"/>
      <c r="N53" s="72"/>
      <c r="O53" s="79" t="s">
        <v>287</v>
      </c>
      <c r="P53" s="81">
        <v>43688.47837962963</v>
      </c>
      <c r="Q53" s="79" t="s">
        <v>319</v>
      </c>
      <c r="R53" s="79"/>
      <c r="S53" s="79"/>
      <c r="T53" s="79"/>
      <c r="U53" s="83" t="s">
        <v>350</v>
      </c>
      <c r="V53" s="83" t="s">
        <v>350</v>
      </c>
      <c r="W53" s="81">
        <v>43688.47837962963</v>
      </c>
      <c r="X53" s="83" t="s">
        <v>427</v>
      </c>
      <c r="Y53" s="79"/>
      <c r="Z53" s="79"/>
      <c r="AA53" s="85" t="s">
        <v>488</v>
      </c>
      <c r="AB53" s="79"/>
      <c r="AC53" s="79" t="b">
        <v>0</v>
      </c>
      <c r="AD53" s="79">
        <v>0</v>
      </c>
      <c r="AE53" s="85" t="s">
        <v>510</v>
      </c>
      <c r="AF53" s="79" t="b">
        <v>0</v>
      </c>
      <c r="AG53" s="79" t="s">
        <v>525</v>
      </c>
      <c r="AH53" s="79"/>
      <c r="AI53" s="85" t="s">
        <v>510</v>
      </c>
      <c r="AJ53" s="79" t="b">
        <v>0</v>
      </c>
      <c r="AK53" s="79">
        <v>0</v>
      </c>
      <c r="AL53" s="85" t="s">
        <v>497</v>
      </c>
      <c r="AM53" s="79" t="s">
        <v>530</v>
      </c>
      <c r="AN53" s="79" t="b">
        <v>0</v>
      </c>
      <c r="AO53" s="85" t="s">
        <v>497</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257</v>
      </c>
      <c r="B54" s="64" t="s">
        <v>272</v>
      </c>
      <c r="C54" s="65"/>
      <c r="D54" s="66"/>
      <c r="E54" s="67"/>
      <c r="F54" s="68"/>
      <c r="G54" s="65"/>
      <c r="H54" s="69"/>
      <c r="I54" s="70"/>
      <c r="J54" s="70"/>
      <c r="K54" s="34" t="s">
        <v>65</v>
      </c>
      <c r="L54" s="77">
        <v>102</v>
      </c>
      <c r="M54" s="77"/>
      <c r="N54" s="72"/>
      <c r="O54" s="79" t="s">
        <v>287</v>
      </c>
      <c r="P54" s="81">
        <v>43688.58877314815</v>
      </c>
      <c r="Q54" s="79" t="s">
        <v>319</v>
      </c>
      <c r="R54" s="79"/>
      <c r="S54" s="79"/>
      <c r="T54" s="79"/>
      <c r="U54" s="83" t="s">
        <v>350</v>
      </c>
      <c r="V54" s="83" t="s">
        <v>350</v>
      </c>
      <c r="W54" s="81">
        <v>43688.58877314815</v>
      </c>
      <c r="X54" s="83" t="s">
        <v>428</v>
      </c>
      <c r="Y54" s="79"/>
      <c r="Z54" s="79"/>
      <c r="AA54" s="85" t="s">
        <v>489</v>
      </c>
      <c r="AB54" s="79"/>
      <c r="AC54" s="79" t="b">
        <v>0</v>
      </c>
      <c r="AD54" s="79">
        <v>0</v>
      </c>
      <c r="AE54" s="85" t="s">
        <v>510</v>
      </c>
      <c r="AF54" s="79" t="b">
        <v>0</v>
      </c>
      <c r="AG54" s="79" t="s">
        <v>525</v>
      </c>
      <c r="AH54" s="79"/>
      <c r="AI54" s="85" t="s">
        <v>510</v>
      </c>
      <c r="AJ54" s="79" t="b">
        <v>0</v>
      </c>
      <c r="AK54" s="79">
        <v>0</v>
      </c>
      <c r="AL54" s="85" t="s">
        <v>497</v>
      </c>
      <c r="AM54" s="79" t="s">
        <v>535</v>
      </c>
      <c r="AN54" s="79" t="b">
        <v>0</v>
      </c>
      <c r="AO54" s="85" t="s">
        <v>497</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258</v>
      </c>
      <c r="B55" s="64" t="s">
        <v>258</v>
      </c>
      <c r="C55" s="65"/>
      <c r="D55" s="66"/>
      <c r="E55" s="67"/>
      <c r="F55" s="68"/>
      <c r="G55" s="65"/>
      <c r="H55" s="69"/>
      <c r="I55" s="70"/>
      <c r="J55" s="70"/>
      <c r="K55" s="34" t="s">
        <v>65</v>
      </c>
      <c r="L55" s="77">
        <v>104</v>
      </c>
      <c r="M55" s="77"/>
      <c r="N55" s="72"/>
      <c r="O55" s="79" t="s">
        <v>176</v>
      </c>
      <c r="P55" s="81">
        <v>43688.655590277776</v>
      </c>
      <c r="Q55" s="79" t="s">
        <v>325</v>
      </c>
      <c r="R55" s="83" t="s">
        <v>335</v>
      </c>
      <c r="S55" s="79" t="s">
        <v>342</v>
      </c>
      <c r="T55" s="79"/>
      <c r="U55" s="79"/>
      <c r="V55" s="83" t="s">
        <v>375</v>
      </c>
      <c r="W55" s="81">
        <v>43688.655590277776</v>
      </c>
      <c r="X55" s="83" t="s">
        <v>429</v>
      </c>
      <c r="Y55" s="79"/>
      <c r="Z55" s="79"/>
      <c r="AA55" s="85" t="s">
        <v>490</v>
      </c>
      <c r="AB55" s="79"/>
      <c r="AC55" s="79" t="b">
        <v>0</v>
      </c>
      <c r="AD55" s="79">
        <v>0</v>
      </c>
      <c r="AE55" s="85" t="s">
        <v>510</v>
      </c>
      <c r="AF55" s="79" t="b">
        <v>0</v>
      </c>
      <c r="AG55" s="79" t="s">
        <v>525</v>
      </c>
      <c r="AH55" s="79"/>
      <c r="AI55" s="85" t="s">
        <v>510</v>
      </c>
      <c r="AJ55" s="79" t="b">
        <v>0</v>
      </c>
      <c r="AK55" s="79">
        <v>0</v>
      </c>
      <c r="AL55" s="85" t="s">
        <v>510</v>
      </c>
      <c r="AM55" s="79" t="s">
        <v>530</v>
      </c>
      <c r="AN55" s="79" t="b">
        <v>1</v>
      </c>
      <c r="AO55" s="85" t="s">
        <v>490</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1</v>
      </c>
      <c r="BE55" s="49">
        <v>5</v>
      </c>
      <c r="BF55" s="48">
        <v>0</v>
      </c>
      <c r="BG55" s="49">
        <v>0</v>
      </c>
      <c r="BH55" s="48">
        <v>0</v>
      </c>
      <c r="BI55" s="49">
        <v>0</v>
      </c>
      <c r="BJ55" s="48">
        <v>19</v>
      </c>
      <c r="BK55" s="49">
        <v>95</v>
      </c>
      <c r="BL55" s="48">
        <v>20</v>
      </c>
    </row>
    <row r="56" spans="1:64" ht="15">
      <c r="A56" s="64" t="s">
        <v>259</v>
      </c>
      <c r="B56" s="64" t="s">
        <v>272</v>
      </c>
      <c r="C56" s="65"/>
      <c r="D56" s="66"/>
      <c r="E56" s="67"/>
      <c r="F56" s="68"/>
      <c r="G56" s="65"/>
      <c r="H56" s="69"/>
      <c r="I56" s="70"/>
      <c r="J56" s="70"/>
      <c r="K56" s="34" t="s">
        <v>65</v>
      </c>
      <c r="L56" s="77">
        <v>105</v>
      </c>
      <c r="M56" s="77"/>
      <c r="N56" s="72"/>
      <c r="O56" s="79" t="s">
        <v>287</v>
      </c>
      <c r="P56" s="81">
        <v>43688.73451388889</v>
      </c>
      <c r="Q56" s="79" t="s">
        <v>319</v>
      </c>
      <c r="R56" s="79"/>
      <c r="S56" s="79"/>
      <c r="T56" s="79"/>
      <c r="U56" s="83" t="s">
        <v>350</v>
      </c>
      <c r="V56" s="83" t="s">
        <v>350</v>
      </c>
      <c r="W56" s="81">
        <v>43688.73451388889</v>
      </c>
      <c r="X56" s="83" t="s">
        <v>430</v>
      </c>
      <c r="Y56" s="79"/>
      <c r="Z56" s="79"/>
      <c r="AA56" s="85" t="s">
        <v>491</v>
      </c>
      <c r="AB56" s="79"/>
      <c r="AC56" s="79" t="b">
        <v>0</v>
      </c>
      <c r="AD56" s="79">
        <v>0</v>
      </c>
      <c r="AE56" s="85" t="s">
        <v>510</v>
      </c>
      <c r="AF56" s="79" t="b">
        <v>0</v>
      </c>
      <c r="AG56" s="79" t="s">
        <v>525</v>
      </c>
      <c r="AH56" s="79"/>
      <c r="AI56" s="85" t="s">
        <v>510</v>
      </c>
      <c r="AJ56" s="79" t="b">
        <v>0</v>
      </c>
      <c r="AK56" s="79">
        <v>0</v>
      </c>
      <c r="AL56" s="85" t="s">
        <v>497</v>
      </c>
      <c r="AM56" s="79" t="s">
        <v>535</v>
      </c>
      <c r="AN56" s="79" t="b">
        <v>0</v>
      </c>
      <c r="AO56" s="85" t="s">
        <v>497</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260</v>
      </c>
      <c r="B57" s="64" t="s">
        <v>272</v>
      </c>
      <c r="C57" s="65"/>
      <c r="D57" s="66"/>
      <c r="E57" s="67"/>
      <c r="F57" s="68"/>
      <c r="G57" s="65"/>
      <c r="H57" s="69"/>
      <c r="I57" s="70"/>
      <c r="J57" s="70"/>
      <c r="K57" s="34" t="s">
        <v>65</v>
      </c>
      <c r="L57" s="77">
        <v>107</v>
      </c>
      <c r="M57" s="77"/>
      <c r="N57" s="72"/>
      <c r="O57" s="79" t="s">
        <v>287</v>
      </c>
      <c r="P57" s="81">
        <v>43688.7466087963</v>
      </c>
      <c r="Q57" s="79" t="s">
        <v>319</v>
      </c>
      <c r="R57" s="79"/>
      <c r="S57" s="79"/>
      <c r="T57" s="79"/>
      <c r="U57" s="83" t="s">
        <v>350</v>
      </c>
      <c r="V57" s="83" t="s">
        <v>350</v>
      </c>
      <c r="W57" s="81">
        <v>43688.7466087963</v>
      </c>
      <c r="X57" s="83" t="s">
        <v>431</v>
      </c>
      <c r="Y57" s="79"/>
      <c r="Z57" s="79"/>
      <c r="AA57" s="85" t="s">
        <v>492</v>
      </c>
      <c r="AB57" s="79"/>
      <c r="AC57" s="79" t="b">
        <v>0</v>
      </c>
      <c r="AD57" s="79">
        <v>0</v>
      </c>
      <c r="AE57" s="85" t="s">
        <v>510</v>
      </c>
      <c r="AF57" s="79" t="b">
        <v>0</v>
      </c>
      <c r="AG57" s="79" t="s">
        <v>525</v>
      </c>
      <c r="AH57" s="79"/>
      <c r="AI57" s="85" t="s">
        <v>510</v>
      </c>
      <c r="AJ57" s="79" t="b">
        <v>0</v>
      </c>
      <c r="AK57" s="79">
        <v>0</v>
      </c>
      <c r="AL57" s="85" t="s">
        <v>497</v>
      </c>
      <c r="AM57" s="79" t="s">
        <v>530</v>
      </c>
      <c r="AN57" s="79" t="b">
        <v>0</v>
      </c>
      <c r="AO57" s="85" t="s">
        <v>497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261</v>
      </c>
      <c r="B58" s="64" t="s">
        <v>272</v>
      </c>
      <c r="C58" s="65"/>
      <c r="D58" s="66"/>
      <c r="E58" s="67"/>
      <c r="F58" s="68"/>
      <c r="G58" s="65"/>
      <c r="H58" s="69"/>
      <c r="I58" s="70"/>
      <c r="J58" s="70"/>
      <c r="K58" s="34" t="s">
        <v>65</v>
      </c>
      <c r="L58" s="77">
        <v>109</v>
      </c>
      <c r="M58" s="77"/>
      <c r="N58" s="72"/>
      <c r="O58" s="79" t="s">
        <v>287</v>
      </c>
      <c r="P58" s="81">
        <v>43688.83636574074</v>
      </c>
      <c r="Q58" s="79" t="s">
        <v>319</v>
      </c>
      <c r="R58" s="79"/>
      <c r="S58" s="79"/>
      <c r="T58" s="79"/>
      <c r="U58" s="83" t="s">
        <v>350</v>
      </c>
      <c r="V58" s="83" t="s">
        <v>350</v>
      </c>
      <c r="W58" s="81">
        <v>43688.83636574074</v>
      </c>
      <c r="X58" s="83" t="s">
        <v>432</v>
      </c>
      <c r="Y58" s="79"/>
      <c r="Z58" s="79"/>
      <c r="AA58" s="85" t="s">
        <v>493</v>
      </c>
      <c r="AB58" s="79"/>
      <c r="AC58" s="79" t="b">
        <v>0</v>
      </c>
      <c r="AD58" s="79">
        <v>0</v>
      </c>
      <c r="AE58" s="85" t="s">
        <v>510</v>
      </c>
      <c r="AF58" s="79" t="b">
        <v>0</v>
      </c>
      <c r="AG58" s="79" t="s">
        <v>525</v>
      </c>
      <c r="AH58" s="79"/>
      <c r="AI58" s="85" t="s">
        <v>510</v>
      </c>
      <c r="AJ58" s="79" t="b">
        <v>0</v>
      </c>
      <c r="AK58" s="79">
        <v>0</v>
      </c>
      <c r="AL58" s="85" t="s">
        <v>497</v>
      </c>
      <c r="AM58" s="79" t="s">
        <v>535</v>
      </c>
      <c r="AN58" s="79" t="b">
        <v>0</v>
      </c>
      <c r="AO58" s="85" t="s">
        <v>497</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262</v>
      </c>
      <c r="B59" s="64" t="s">
        <v>272</v>
      </c>
      <c r="C59" s="65"/>
      <c r="D59" s="66"/>
      <c r="E59" s="67"/>
      <c r="F59" s="68"/>
      <c r="G59" s="65"/>
      <c r="H59" s="69"/>
      <c r="I59" s="70"/>
      <c r="J59" s="70"/>
      <c r="K59" s="34" t="s">
        <v>65</v>
      </c>
      <c r="L59" s="77">
        <v>111</v>
      </c>
      <c r="M59" s="77"/>
      <c r="N59" s="72"/>
      <c r="O59" s="79" t="s">
        <v>287</v>
      </c>
      <c r="P59" s="81">
        <v>43689.02396990741</v>
      </c>
      <c r="Q59" s="79" t="s">
        <v>319</v>
      </c>
      <c r="R59" s="79"/>
      <c r="S59" s="79"/>
      <c r="T59" s="79"/>
      <c r="U59" s="83" t="s">
        <v>350</v>
      </c>
      <c r="V59" s="83" t="s">
        <v>350</v>
      </c>
      <c r="W59" s="81">
        <v>43689.02396990741</v>
      </c>
      <c r="X59" s="83" t="s">
        <v>433</v>
      </c>
      <c r="Y59" s="79"/>
      <c r="Z59" s="79"/>
      <c r="AA59" s="85" t="s">
        <v>494</v>
      </c>
      <c r="AB59" s="79"/>
      <c r="AC59" s="79" t="b">
        <v>0</v>
      </c>
      <c r="AD59" s="79">
        <v>0</v>
      </c>
      <c r="AE59" s="85" t="s">
        <v>510</v>
      </c>
      <c r="AF59" s="79" t="b">
        <v>0</v>
      </c>
      <c r="AG59" s="79" t="s">
        <v>525</v>
      </c>
      <c r="AH59" s="79"/>
      <c r="AI59" s="85" t="s">
        <v>510</v>
      </c>
      <c r="AJ59" s="79" t="b">
        <v>0</v>
      </c>
      <c r="AK59" s="79">
        <v>0</v>
      </c>
      <c r="AL59" s="85" t="s">
        <v>497</v>
      </c>
      <c r="AM59" s="79" t="s">
        <v>535</v>
      </c>
      <c r="AN59" s="79" t="b">
        <v>0</v>
      </c>
      <c r="AO59" s="85" t="s">
        <v>497</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263</v>
      </c>
      <c r="B60" s="64" t="s">
        <v>272</v>
      </c>
      <c r="C60" s="65"/>
      <c r="D60" s="66"/>
      <c r="E60" s="67"/>
      <c r="F60" s="68"/>
      <c r="G60" s="65"/>
      <c r="H60" s="69"/>
      <c r="I60" s="70"/>
      <c r="J60" s="70"/>
      <c r="K60" s="34" t="s">
        <v>65</v>
      </c>
      <c r="L60" s="77">
        <v>113</v>
      </c>
      <c r="M60" s="77"/>
      <c r="N60" s="72"/>
      <c r="O60" s="79" t="s">
        <v>287</v>
      </c>
      <c r="P60" s="81">
        <v>43689.55877314815</v>
      </c>
      <c r="Q60" s="79" t="s">
        <v>319</v>
      </c>
      <c r="R60" s="79"/>
      <c r="S60" s="79"/>
      <c r="T60" s="79"/>
      <c r="U60" s="83" t="s">
        <v>350</v>
      </c>
      <c r="V60" s="83" t="s">
        <v>350</v>
      </c>
      <c r="W60" s="81">
        <v>43689.55877314815</v>
      </c>
      <c r="X60" s="83" t="s">
        <v>434</v>
      </c>
      <c r="Y60" s="79"/>
      <c r="Z60" s="79"/>
      <c r="AA60" s="85" t="s">
        <v>495</v>
      </c>
      <c r="AB60" s="79"/>
      <c r="AC60" s="79" t="b">
        <v>0</v>
      </c>
      <c r="AD60" s="79">
        <v>0</v>
      </c>
      <c r="AE60" s="85" t="s">
        <v>510</v>
      </c>
      <c r="AF60" s="79" t="b">
        <v>0</v>
      </c>
      <c r="AG60" s="79" t="s">
        <v>525</v>
      </c>
      <c r="AH60" s="79"/>
      <c r="AI60" s="85" t="s">
        <v>510</v>
      </c>
      <c r="AJ60" s="79" t="b">
        <v>0</v>
      </c>
      <c r="AK60" s="79">
        <v>0</v>
      </c>
      <c r="AL60" s="85" t="s">
        <v>497</v>
      </c>
      <c r="AM60" s="79" t="s">
        <v>530</v>
      </c>
      <c r="AN60" s="79" t="b">
        <v>0</v>
      </c>
      <c r="AO60" s="85" t="s">
        <v>497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264</v>
      </c>
      <c r="B61" s="64" t="s">
        <v>264</v>
      </c>
      <c r="C61" s="65"/>
      <c r="D61" s="66"/>
      <c r="E61" s="67"/>
      <c r="F61" s="68"/>
      <c r="G61" s="65"/>
      <c r="H61" s="69"/>
      <c r="I61" s="70"/>
      <c r="J61" s="70"/>
      <c r="K61" s="34" t="s">
        <v>65</v>
      </c>
      <c r="L61" s="77">
        <v>115</v>
      </c>
      <c r="M61" s="77"/>
      <c r="N61" s="72"/>
      <c r="O61" s="79" t="s">
        <v>176</v>
      </c>
      <c r="P61" s="81">
        <v>43689.84898148148</v>
      </c>
      <c r="Q61" s="79" t="s">
        <v>326</v>
      </c>
      <c r="R61" s="79" t="s">
        <v>336</v>
      </c>
      <c r="S61" s="79" t="s">
        <v>343</v>
      </c>
      <c r="T61" s="79"/>
      <c r="U61" s="79"/>
      <c r="V61" s="83" t="s">
        <v>376</v>
      </c>
      <c r="W61" s="81">
        <v>43689.84898148148</v>
      </c>
      <c r="X61" s="83" t="s">
        <v>435</v>
      </c>
      <c r="Y61" s="79"/>
      <c r="Z61" s="79"/>
      <c r="AA61" s="85" t="s">
        <v>496</v>
      </c>
      <c r="AB61" s="79"/>
      <c r="AC61" s="79" t="b">
        <v>0</v>
      </c>
      <c r="AD61" s="79">
        <v>0</v>
      </c>
      <c r="AE61" s="85" t="s">
        <v>510</v>
      </c>
      <c r="AF61" s="79" t="b">
        <v>0</v>
      </c>
      <c r="AG61" s="79" t="s">
        <v>525</v>
      </c>
      <c r="AH61" s="79"/>
      <c r="AI61" s="85" t="s">
        <v>510</v>
      </c>
      <c r="AJ61" s="79" t="b">
        <v>0</v>
      </c>
      <c r="AK61" s="79">
        <v>0</v>
      </c>
      <c r="AL61" s="85" t="s">
        <v>510</v>
      </c>
      <c r="AM61" s="79" t="s">
        <v>540</v>
      </c>
      <c r="AN61" s="79" t="b">
        <v>0</v>
      </c>
      <c r="AO61" s="85" t="s">
        <v>496</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v>0</v>
      </c>
      <c r="BE61" s="49">
        <v>0</v>
      </c>
      <c r="BF61" s="48">
        <v>0</v>
      </c>
      <c r="BG61" s="49">
        <v>0</v>
      </c>
      <c r="BH61" s="48">
        <v>0</v>
      </c>
      <c r="BI61" s="49">
        <v>0</v>
      </c>
      <c r="BJ61" s="48">
        <v>15</v>
      </c>
      <c r="BK61" s="49">
        <v>100</v>
      </c>
      <c r="BL61" s="48">
        <v>15</v>
      </c>
    </row>
    <row r="62" spans="1:64" ht="15">
      <c r="A62" s="64" t="s">
        <v>265</v>
      </c>
      <c r="B62" s="64" t="s">
        <v>272</v>
      </c>
      <c r="C62" s="65"/>
      <c r="D62" s="66"/>
      <c r="E62" s="67"/>
      <c r="F62" s="68"/>
      <c r="G62" s="65"/>
      <c r="H62" s="69"/>
      <c r="I62" s="70"/>
      <c r="J62" s="70"/>
      <c r="K62" s="34" t="s">
        <v>65</v>
      </c>
      <c r="L62" s="77">
        <v>116</v>
      </c>
      <c r="M62" s="77"/>
      <c r="N62" s="72"/>
      <c r="O62" s="79" t="s">
        <v>287</v>
      </c>
      <c r="P62" s="81">
        <v>43687.917175925926</v>
      </c>
      <c r="Q62" s="79" t="s">
        <v>327</v>
      </c>
      <c r="R62" s="79"/>
      <c r="S62" s="79"/>
      <c r="T62" s="79"/>
      <c r="U62" s="83" t="s">
        <v>350</v>
      </c>
      <c r="V62" s="83" t="s">
        <v>350</v>
      </c>
      <c r="W62" s="81">
        <v>43687.917175925926</v>
      </c>
      <c r="X62" s="83" t="s">
        <v>436</v>
      </c>
      <c r="Y62" s="79"/>
      <c r="Z62" s="79"/>
      <c r="AA62" s="85" t="s">
        <v>497</v>
      </c>
      <c r="AB62" s="79"/>
      <c r="AC62" s="79" t="b">
        <v>0</v>
      </c>
      <c r="AD62" s="79">
        <v>0</v>
      </c>
      <c r="AE62" s="85" t="s">
        <v>510</v>
      </c>
      <c r="AF62" s="79" t="b">
        <v>0</v>
      </c>
      <c r="AG62" s="79" t="s">
        <v>525</v>
      </c>
      <c r="AH62" s="79"/>
      <c r="AI62" s="85" t="s">
        <v>510</v>
      </c>
      <c r="AJ62" s="79" t="b">
        <v>0</v>
      </c>
      <c r="AK62" s="79">
        <v>0</v>
      </c>
      <c r="AL62" s="85" t="s">
        <v>510</v>
      </c>
      <c r="AM62" s="79" t="s">
        <v>537</v>
      </c>
      <c r="AN62" s="79" t="b">
        <v>0</v>
      </c>
      <c r="AO62" s="85" t="s">
        <v>497</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10</v>
      </c>
      <c r="BK62" s="49">
        <v>100</v>
      </c>
      <c r="BL62" s="48">
        <v>10</v>
      </c>
    </row>
    <row r="63" spans="1:64" ht="15">
      <c r="A63" s="64" t="s">
        <v>266</v>
      </c>
      <c r="B63" s="64" t="s">
        <v>272</v>
      </c>
      <c r="C63" s="65"/>
      <c r="D63" s="66"/>
      <c r="E63" s="67"/>
      <c r="F63" s="68"/>
      <c r="G63" s="65"/>
      <c r="H63" s="69"/>
      <c r="I63" s="70"/>
      <c r="J63" s="70"/>
      <c r="K63" s="34" t="s">
        <v>65</v>
      </c>
      <c r="L63" s="77">
        <v>117</v>
      </c>
      <c r="M63" s="77"/>
      <c r="N63" s="72"/>
      <c r="O63" s="79" t="s">
        <v>287</v>
      </c>
      <c r="P63" s="81">
        <v>43689.865949074076</v>
      </c>
      <c r="Q63" s="79" t="s">
        <v>319</v>
      </c>
      <c r="R63" s="79"/>
      <c r="S63" s="79"/>
      <c r="T63" s="79"/>
      <c r="U63" s="83" t="s">
        <v>350</v>
      </c>
      <c r="V63" s="83" t="s">
        <v>350</v>
      </c>
      <c r="W63" s="81">
        <v>43689.865949074076</v>
      </c>
      <c r="X63" s="83" t="s">
        <v>437</v>
      </c>
      <c r="Y63" s="79"/>
      <c r="Z63" s="79"/>
      <c r="AA63" s="85" t="s">
        <v>498</v>
      </c>
      <c r="AB63" s="79"/>
      <c r="AC63" s="79" t="b">
        <v>0</v>
      </c>
      <c r="AD63" s="79">
        <v>0</v>
      </c>
      <c r="AE63" s="85" t="s">
        <v>510</v>
      </c>
      <c r="AF63" s="79" t="b">
        <v>0</v>
      </c>
      <c r="AG63" s="79" t="s">
        <v>525</v>
      </c>
      <c r="AH63" s="79"/>
      <c r="AI63" s="85" t="s">
        <v>510</v>
      </c>
      <c r="AJ63" s="79" t="b">
        <v>0</v>
      </c>
      <c r="AK63" s="79">
        <v>0</v>
      </c>
      <c r="AL63" s="85" t="s">
        <v>497</v>
      </c>
      <c r="AM63" s="79" t="s">
        <v>531</v>
      </c>
      <c r="AN63" s="79" t="b">
        <v>0</v>
      </c>
      <c r="AO63" s="85" t="s">
        <v>497</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hyperlinks>
    <hyperlink ref="R3" r:id="rId1" display="https://www.youtube.com/watch?v=RyREb9a10xY"/>
    <hyperlink ref="R12" r:id="rId2" display="https://wunderflug.com/magazine/aiming-high-the-stratolaunch-project/"/>
    <hyperlink ref="R13" r:id="rId3" display="https://wunderflug.com/magazine/aiming-high-the-stratolaunch-project/"/>
    <hyperlink ref="R14" r:id="rId4" display="https://wunderflug.com/magazine/aiming-high-the-stratolaunch-project/"/>
    <hyperlink ref="R19" r:id="rId5" display="https://www.thedrive.com/the-war-zone/27427/stratolaunchs-roc-the-worlds-largest-aircraft-has-flown-for-the-first-time"/>
    <hyperlink ref="R29" r:id="rId6" display="https://www.reuters.com/article/us-space-exploration-stratolaunch-exclus/exclusive-space-firm-founded-by-billionaire-paul-allen-closing-operations-sources-idUSKCN1T12FD"/>
    <hyperlink ref="R32" r:id="rId7" display="https://twitter.com/i/web/status/1118527212284796929"/>
    <hyperlink ref="R52" r:id="rId8" display="https://twitter.com/i/web/status/1160446664802557953"/>
    <hyperlink ref="R55" r:id="rId9" display="https://twitter.com/i/web/status/1160577629122105344"/>
    <hyperlink ref="U15" r:id="rId10" display="https://pbs.twimg.com/media/EBJtQjjXsAI5KmZ.jpg"/>
    <hyperlink ref="U25" r:id="rId11" display="https://pbs.twimg.com/media/EArMwJpVUAIRfoK.jpg"/>
    <hyperlink ref="U30" r:id="rId12" display="https://pbs.twimg.com/media/EBcJKaAWwAIG7QM.jpg"/>
    <hyperlink ref="U34" r:id="rId13" display="https://pbs.twimg.com/ext_tw_video_thumb/1160309075818815488/pu/img/XGI5wxV_YOXZKPoK.jpg"/>
    <hyperlink ref="U35" r:id="rId14" display="https://pbs.twimg.com/ext_tw_video_thumb/1160309075818815488/pu/img/XGI5wxV_YOXZKPoK.jpg"/>
    <hyperlink ref="U37" r:id="rId15" display="https://pbs.twimg.com/ext_tw_video_thumb/1160309075818815488/pu/img/XGI5wxV_YOXZKPoK.jpg"/>
    <hyperlink ref="U38" r:id="rId16" display="https://pbs.twimg.com/ext_tw_video_thumb/1160309075818815488/pu/img/XGI5wxV_YOXZKPoK.jpg"/>
    <hyperlink ref="U39" r:id="rId17" display="https://pbs.twimg.com/ext_tw_video_thumb/1160309075818815488/pu/img/XGI5wxV_YOXZKPoK.jpg"/>
    <hyperlink ref="U40" r:id="rId18" display="https://pbs.twimg.com/ext_tw_video_thumb/1160309075818815488/pu/img/XGI5wxV_YOXZKPoK.jpg"/>
    <hyperlink ref="U41" r:id="rId19" display="https://pbs.twimg.com/ext_tw_video_thumb/1160309075818815488/pu/img/XGI5wxV_YOXZKPoK.jpg"/>
    <hyperlink ref="U42" r:id="rId20" display="https://pbs.twimg.com/ext_tw_video_thumb/1160309075818815488/pu/img/XGI5wxV_YOXZKPoK.jpg"/>
    <hyperlink ref="U43" r:id="rId21" display="https://pbs.twimg.com/ext_tw_video_thumb/1160309075818815488/pu/img/XGI5wxV_YOXZKPoK.jpg"/>
    <hyperlink ref="U44" r:id="rId22" display="https://pbs.twimg.com/ext_tw_video_thumb/1160309075818815488/pu/img/XGI5wxV_YOXZKPoK.jpg"/>
    <hyperlink ref="U45" r:id="rId23" display="https://pbs.twimg.com/ext_tw_video_thumb/1160309075818815488/pu/img/XGI5wxV_YOXZKPoK.jpg"/>
    <hyperlink ref="U46" r:id="rId24" display="https://pbs.twimg.com/ext_tw_video_thumb/1160309075818815488/pu/img/XGI5wxV_YOXZKPoK.jpg"/>
    <hyperlink ref="U47" r:id="rId25" display="https://pbs.twimg.com/ext_tw_video_thumb/1160309075818815488/pu/img/XGI5wxV_YOXZKPoK.jpg"/>
    <hyperlink ref="U49" r:id="rId26" display="https://pbs.twimg.com/ext_tw_video_thumb/1160309075818815488/pu/img/XGI5wxV_YOXZKPoK.jpg"/>
    <hyperlink ref="U50" r:id="rId27" display="https://pbs.twimg.com/ext_tw_video_thumb/1160309075818815488/pu/img/XGI5wxV_YOXZKPoK.jpg"/>
    <hyperlink ref="U51" r:id="rId28" display="https://pbs.twimg.com/ext_tw_video_thumb/1160309075818815488/pu/img/XGI5wxV_YOXZKPoK.jpg"/>
    <hyperlink ref="U52" r:id="rId29" display="https://pbs.twimg.com/ext_tw_video_thumb/1160309075818815488/pu/img/XGI5wxV_YOXZKPoK.jpg"/>
    <hyperlink ref="U53" r:id="rId30" display="https://pbs.twimg.com/ext_tw_video_thumb/1160309075818815488/pu/img/XGI5wxV_YOXZKPoK.jpg"/>
    <hyperlink ref="U54" r:id="rId31" display="https://pbs.twimg.com/ext_tw_video_thumb/1160309075818815488/pu/img/XGI5wxV_YOXZKPoK.jpg"/>
    <hyperlink ref="U56" r:id="rId32" display="https://pbs.twimg.com/ext_tw_video_thumb/1160309075818815488/pu/img/XGI5wxV_YOXZKPoK.jpg"/>
    <hyperlink ref="U57" r:id="rId33" display="https://pbs.twimg.com/ext_tw_video_thumb/1160309075818815488/pu/img/XGI5wxV_YOXZKPoK.jpg"/>
    <hyperlink ref="U58" r:id="rId34" display="https://pbs.twimg.com/ext_tw_video_thumb/1160309075818815488/pu/img/XGI5wxV_YOXZKPoK.jpg"/>
    <hyperlink ref="U59" r:id="rId35" display="https://pbs.twimg.com/ext_tw_video_thumb/1160309075818815488/pu/img/XGI5wxV_YOXZKPoK.jpg"/>
    <hyperlink ref="U60" r:id="rId36" display="https://pbs.twimg.com/ext_tw_video_thumb/1160309075818815488/pu/img/XGI5wxV_YOXZKPoK.jpg"/>
    <hyperlink ref="U62" r:id="rId37" display="https://pbs.twimg.com/ext_tw_video_thumb/1160309075818815488/pu/img/XGI5wxV_YOXZKPoK.jpg"/>
    <hyperlink ref="U63" r:id="rId38" display="https://pbs.twimg.com/ext_tw_video_thumb/1160309075818815488/pu/img/XGI5wxV_YOXZKPoK.jpg"/>
    <hyperlink ref="V3" r:id="rId39" display="http://pbs.twimg.com/profile_images/431465152957792256/SBjvjzl-_normal.jpeg"/>
    <hyperlink ref="V4" r:id="rId40" display="http://pbs.twimg.com/profile_images/1106543611/pat_normal.jpg"/>
    <hyperlink ref="V5" r:id="rId41" display="http://pbs.twimg.com/profile_images/937502332606070784/EJizUOcH_normal.jpg"/>
    <hyperlink ref="V6" r:id="rId42" display="http://pbs.twimg.com/profile_images/937502332606070784/EJizUOcH_normal.jpg"/>
    <hyperlink ref="V7" r:id="rId43" display="http://pbs.twimg.com/profile_images/937502332606070784/EJizUOcH_normal.jpg"/>
    <hyperlink ref="V8" r:id="rId44" display="http://pbs.twimg.com/profile_images/937502332606070784/EJizUOcH_normal.jpg"/>
    <hyperlink ref="V9" r:id="rId45" display="http://pbs.twimg.com/profile_images/937502332606070784/EJizUOcH_normal.jpg"/>
    <hyperlink ref="V10" r:id="rId46" display="http://pbs.twimg.com/profile_images/937502332606070784/EJizUOcH_normal.jpg"/>
    <hyperlink ref="V11" r:id="rId47" display="http://pbs.twimg.com/profile_images/825173283939168256/pXCNEgWX_normal.jpg"/>
    <hyperlink ref="V12" r:id="rId48" display="http://pbs.twimg.com/profile_images/909817409263034368/bEJQw_u2_normal.jpg"/>
    <hyperlink ref="V13" r:id="rId49" display="http://pbs.twimg.com/profile_images/875665682691764224/ml5CCics_normal.jpg"/>
    <hyperlink ref="V14" r:id="rId50" display="http://pbs.twimg.com/profile_images/918772792866119680/RfN74_OQ_normal.jpg"/>
    <hyperlink ref="V15" r:id="rId51" display="https://pbs.twimg.com/media/EBJtQjjXsAI5KmZ.jpg"/>
    <hyperlink ref="V16" r:id="rId52" display="http://pbs.twimg.com/profile_images/1157715114629500930/JFj1mjCo_normal.jpg"/>
    <hyperlink ref="V17" r:id="rId53" display="http://pbs.twimg.com/profile_images/1158362330637459463/QNFupelZ_normal.jpg"/>
    <hyperlink ref="V18" r:id="rId54" display="http://pbs.twimg.com/profile_images/1057676973722427392/-8iB1iPz_normal.jpg"/>
    <hyperlink ref="V19" r:id="rId55" display="http://pbs.twimg.com/profile_images/902299852683571201/qCujFKsX_normal.jpg"/>
    <hyperlink ref="V20" r:id="rId56" display="http://pbs.twimg.com/profile_images/1680065947/IMG-20111019-00024.jpg_normal.rem"/>
    <hyperlink ref="V21" r:id="rId57" display="http://pbs.twimg.com/profile_images/1283930478/topsy-52_normal.jpg"/>
    <hyperlink ref="V22" r:id="rId58" display="http://pbs.twimg.com/profile_images/1283930478/topsy-52_normal.jpg"/>
    <hyperlink ref="V23" r:id="rId59" display="http://pbs.twimg.com/profile_images/1076830795870990336/6sAOqZY2_normal.jpg"/>
    <hyperlink ref="V24" r:id="rId60" display="http://pbs.twimg.com/profile_images/1002569324035559424/RqBeKoKl_normal.jpg"/>
    <hyperlink ref="V25" r:id="rId61" display="https://pbs.twimg.com/media/EArMwJpVUAIRfoK.jpg"/>
    <hyperlink ref="V26" r:id="rId62" display="http://pbs.twimg.com/profile_images/1119273892156252161/1nJoJsJt_normal.png"/>
    <hyperlink ref="V27" r:id="rId63" display="http://pbs.twimg.com/profile_images/961268538823532545/YE4uqTHn_normal.jpg"/>
    <hyperlink ref="V28" r:id="rId64" display="http://pbs.twimg.com/profile_images/839697930156036097/rb8K8zj3_normal.jpg"/>
    <hyperlink ref="V29" r:id="rId65" display="http://pbs.twimg.com/profile_images/469002662252277760/PHqDgBYy_normal.jpeg"/>
    <hyperlink ref="V30" r:id="rId66" display="https://pbs.twimg.com/media/EBcJKaAWwAIG7QM.jpg"/>
    <hyperlink ref="V31" r:id="rId67" display="http://pbs.twimg.com/profile_images/1159835924227772424/vvHCUeo4_normal.jpg"/>
    <hyperlink ref="V32" r:id="rId68" display="http://pbs.twimg.com/profile_images/518163803846868992/zXg15IYv_normal.jpeg"/>
    <hyperlink ref="V33" r:id="rId69" display="http://pbs.twimg.com/profile_images/1150460151297708032/5Q8pG1uD_normal.jpg"/>
    <hyperlink ref="V34" r:id="rId70" display="https://pbs.twimg.com/ext_tw_video_thumb/1160309075818815488/pu/img/XGI5wxV_YOXZKPoK.jpg"/>
    <hyperlink ref="V35" r:id="rId71" display="https://pbs.twimg.com/ext_tw_video_thumb/1160309075818815488/pu/img/XGI5wxV_YOXZKPoK.jpg"/>
    <hyperlink ref="V36" r:id="rId72" display="http://pbs.twimg.com/profile_images/2628580386/364caeae601eafd6b97cd16d534ad510_normal.png"/>
    <hyperlink ref="V37" r:id="rId73" display="https://pbs.twimg.com/ext_tw_video_thumb/1160309075818815488/pu/img/XGI5wxV_YOXZKPoK.jpg"/>
    <hyperlink ref="V38" r:id="rId74" display="https://pbs.twimg.com/ext_tw_video_thumb/1160309075818815488/pu/img/XGI5wxV_YOXZKPoK.jpg"/>
    <hyperlink ref="V39" r:id="rId75" display="https://pbs.twimg.com/ext_tw_video_thumb/1160309075818815488/pu/img/XGI5wxV_YOXZKPoK.jpg"/>
    <hyperlink ref="V40" r:id="rId76" display="https://pbs.twimg.com/ext_tw_video_thumb/1160309075818815488/pu/img/XGI5wxV_YOXZKPoK.jpg"/>
    <hyperlink ref="V41" r:id="rId77" display="https://pbs.twimg.com/ext_tw_video_thumb/1160309075818815488/pu/img/XGI5wxV_YOXZKPoK.jpg"/>
    <hyperlink ref="V42" r:id="rId78" display="https://pbs.twimg.com/ext_tw_video_thumb/1160309075818815488/pu/img/XGI5wxV_YOXZKPoK.jpg"/>
    <hyperlink ref="V43" r:id="rId79" display="https://pbs.twimg.com/ext_tw_video_thumb/1160309075818815488/pu/img/XGI5wxV_YOXZKPoK.jpg"/>
    <hyperlink ref="V44" r:id="rId80" display="https://pbs.twimg.com/ext_tw_video_thumb/1160309075818815488/pu/img/XGI5wxV_YOXZKPoK.jpg"/>
    <hyperlink ref="V45" r:id="rId81" display="https://pbs.twimg.com/ext_tw_video_thumb/1160309075818815488/pu/img/XGI5wxV_YOXZKPoK.jpg"/>
    <hyperlink ref="V46" r:id="rId82" display="https://pbs.twimg.com/ext_tw_video_thumb/1160309075818815488/pu/img/XGI5wxV_YOXZKPoK.jpg"/>
    <hyperlink ref="V47" r:id="rId83" display="https://pbs.twimg.com/ext_tw_video_thumb/1160309075818815488/pu/img/XGI5wxV_YOXZKPoK.jpg"/>
    <hyperlink ref="V48" r:id="rId84" display="http://pbs.twimg.com/profile_images/1155546260025167872/ENBZuN8j_normal.jpg"/>
    <hyperlink ref="V49" r:id="rId85" display="https://pbs.twimg.com/ext_tw_video_thumb/1160309075818815488/pu/img/XGI5wxV_YOXZKPoK.jpg"/>
    <hyperlink ref="V50" r:id="rId86" display="https://pbs.twimg.com/ext_tw_video_thumb/1160309075818815488/pu/img/XGI5wxV_YOXZKPoK.jpg"/>
    <hyperlink ref="V51" r:id="rId87" display="https://pbs.twimg.com/ext_tw_video_thumb/1160309075818815488/pu/img/XGI5wxV_YOXZKPoK.jpg"/>
    <hyperlink ref="V52" r:id="rId88" display="https://pbs.twimg.com/ext_tw_video_thumb/1160309075818815488/pu/img/XGI5wxV_YOXZKPoK.jpg"/>
    <hyperlink ref="V53" r:id="rId89" display="https://pbs.twimg.com/ext_tw_video_thumb/1160309075818815488/pu/img/XGI5wxV_YOXZKPoK.jpg"/>
    <hyperlink ref="V54" r:id="rId90" display="https://pbs.twimg.com/ext_tw_video_thumb/1160309075818815488/pu/img/XGI5wxV_YOXZKPoK.jpg"/>
    <hyperlink ref="V55" r:id="rId91" display="http://pbs.twimg.com/profile_images/528361854846779392/4ohHzXer_normal.jpeg"/>
    <hyperlink ref="V56" r:id="rId92" display="https://pbs.twimg.com/ext_tw_video_thumb/1160309075818815488/pu/img/XGI5wxV_YOXZKPoK.jpg"/>
    <hyperlink ref="V57" r:id="rId93" display="https://pbs.twimg.com/ext_tw_video_thumb/1160309075818815488/pu/img/XGI5wxV_YOXZKPoK.jpg"/>
    <hyperlink ref="V58" r:id="rId94" display="https://pbs.twimg.com/ext_tw_video_thumb/1160309075818815488/pu/img/XGI5wxV_YOXZKPoK.jpg"/>
    <hyperlink ref="V59" r:id="rId95" display="https://pbs.twimg.com/ext_tw_video_thumb/1160309075818815488/pu/img/XGI5wxV_YOXZKPoK.jpg"/>
    <hyperlink ref="V60" r:id="rId96" display="https://pbs.twimg.com/ext_tw_video_thumb/1160309075818815488/pu/img/XGI5wxV_YOXZKPoK.jpg"/>
    <hyperlink ref="V61" r:id="rId97" display="http://pbs.twimg.com/profile_images/801980349626449921/dctHxhsP_normal.jpg"/>
    <hyperlink ref="V62" r:id="rId98" display="https://pbs.twimg.com/ext_tw_video_thumb/1160309075818815488/pu/img/XGI5wxV_YOXZKPoK.jpg"/>
    <hyperlink ref="V63" r:id="rId99" display="https://pbs.twimg.com/ext_tw_video_thumb/1160309075818815488/pu/img/XGI5wxV_YOXZKPoK.jpg"/>
    <hyperlink ref="X3" r:id="rId100" display="https://twitter.com/#!/cenk2552/status/1156677967155777538"/>
    <hyperlink ref="X4" r:id="rId101" display="https://twitter.com/#!/patbahn/status/1157349563994390528"/>
    <hyperlink ref="X5" r:id="rId102" display="https://twitter.com/#!/ivotekindness/status/1157496989195616256"/>
    <hyperlink ref="X6" r:id="rId103" display="https://twitter.com/#!/ivotekindness/status/1157500689196756998"/>
    <hyperlink ref="X7" r:id="rId104" display="https://twitter.com/#!/ivotekindness/status/1157512567314665473"/>
    <hyperlink ref="X8" r:id="rId105" display="https://twitter.com/#!/ivotekindness/status/1157730211238223879"/>
    <hyperlink ref="X9" r:id="rId106" display="https://twitter.com/#!/ivotekindness/status/1157730286643372032"/>
    <hyperlink ref="X10" r:id="rId107" display="https://twitter.com/#!/ivotekindness/status/1157730224253132801"/>
    <hyperlink ref="X11" r:id="rId108" display="https://twitter.com/#!/ad_gerhard/status/1157873457268482048"/>
    <hyperlink ref="X12" r:id="rId109" display="https://twitter.com/#!/wunderflugcom/status/1157897452432875521"/>
    <hyperlink ref="X13" r:id="rId110" display="https://twitter.com/#!/planespotiscool/status/1157898126365220865"/>
    <hyperlink ref="X14" r:id="rId111" display="https://twitter.com/#!/dds0201/status/1157909472045649920"/>
    <hyperlink ref="X15" r:id="rId112" display="https://twitter.com/#!/supra_fox/status/1158108193274380288"/>
    <hyperlink ref="X16" r:id="rId113" display="https://twitter.com/#!/aidualac/status/1158472719903678464"/>
    <hyperlink ref="X17" r:id="rId114" display="https://twitter.com/#!/queijolimiano/status/1158474683450347521"/>
    <hyperlink ref="X18" r:id="rId115" display="https://twitter.com/#!/jhal9000/status/1158506271902851072"/>
    <hyperlink ref="X19" r:id="rId116" display="https://twitter.com/#!/radisson52/status/1158555836400250880"/>
    <hyperlink ref="X20" r:id="rId117" display="https://twitter.com/#!/bradyzoo/status/1158899386899939329"/>
    <hyperlink ref="X21" r:id="rId118" display="https://twitter.com/#!/djsnm/status/1158913599584104448"/>
    <hyperlink ref="X22" r:id="rId119" display="https://twitter.com/#!/djsnm/status/1158916686432489472"/>
    <hyperlink ref="X23" r:id="rId120" display="https://twitter.com/#!/remrocketeer/status/1158919522197356545"/>
    <hyperlink ref="X24" r:id="rId121" display="https://twitter.com/#!/mshnlp/status/1159086035164438528"/>
    <hyperlink ref="X25" r:id="rId122" display="https://twitter.com/#!/garethswan/status/1155961407961063427"/>
    <hyperlink ref="X26" r:id="rId123" display="https://twitter.com/#!/planetags/status/1159106573672898560"/>
    <hyperlink ref="X27" r:id="rId124" display="https://twitter.com/#!/abcsohio/status/1159217950999662592"/>
    <hyperlink ref="X28" r:id="rId125" display="https://twitter.com/#!/spotgabbiani/status/1159249924728528897"/>
    <hyperlink ref="X29" r:id="rId126" display="https://twitter.com/#!/premkudva/status/1159339763037380608"/>
    <hyperlink ref="X30" r:id="rId127" display="https://twitter.com/#!/life4winnlose/status/1159405506512982016"/>
    <hyperlink ref="X31" r:id="rId128" display="https://twitter.com/#!/jeffoppw/status/1159883001179856896"/>
    <hyperlink ref="X32" r:id="rId129" display="https://twitter.com/#!/voahausa/status/1118527212284796929"/>
    <hyperlink ref="X33" r:id="rId130" display="https://twitter.com/#!/yahayadogondaj/status/1160309059435814913"/>
    <hyperlink ref="X34" r:id="rId131" display="https://twitter.com/#!/chiefofwolves/status/1160310586091147264"/>
    <hyperlink ref="X35" r:id="rId132" display="https://twitter.com/#!/anatolleo1/status/1160311098756816896"/>
    <hyperlink ref="X36" r:id="rId133" display="https://twitter.com/#!/biomedicaldude/status/1160311252280729601"/>
    <hyperlink ref="X37" r:id="rId134" display="https://twitter.com/#!/hakanuzuner/status/1160312042278084610"/>
    <hyperlink ref="X38" r:id="rId135" display="https://twitter.com/#!/newsneus/status/1160312583855005696"/>
    <hyperlink ref="X39" r:id="rId136" display="https://twitter.com/#!/engrsawand/status/1160313782972952577"/>
    <hyperlink ref="X40" r:id="rId137" display="https://twitter.com/#!/tozesilva/status/1160316388952727554"/>
    <hyperlink ref="X41" r:id="rId138" display="https://twitter.com/#!/margare98757282/status/1160318923583184896"/>
    <hyperlink ref="X42" r:id="rId139" display="https://twitter.com/#!/negro475/status/1160319224813895681"/>
    <hyperlink ref="X43" r:id="rId140" display="https://twitter.com/#!/lukevogel26/status/1160329659097198597"/>
    <hyperlink ref="X44" r:id="rId141" display="https://twitter.com/#!/dralwingeorge/status/1160333953112428544"/>
    <hyperlink ref="X45" r:id="rId142" display="https://twitter.com/#!/serg_141/status/1160337233116721152"/>
    <hyperlink ref="X46" r:id="rId143" display="https://twitter.com/#!/worldnewsrelay/status/1160359001856466945"/>
    <hyperlink ref="X47" r:id="rId144" display="https://twitter.com/#!/mirovira75/status/1160378762250334208"/>
    <hyperlink ref="X48" r:id="rId145" display="https://twitter.com/#!/nyemplungdikali/status/1160386910604279808"/>
    <hyperlink ref="X49" r:id="rId146" display="https://twitter.com/#!/mekahajdarevic/status/1160411237248917504"/>
    <hyperlink ref="X50" r:id="rId147" display="https://twitter.com/#!/wyhtang/status/1160445512111337472"/>
    <hyperlink ref="X51" r:id="rId148" display="https://twitter.com/#!/publicaccesspod/status/1160446488029343748"/>
    <hyperlink ref="X52" r:id="rId149" display="https://twitter.com/#!/ldziewiecki/status/1160446664802557953"/>
    <hyperlink ref="X53" r:id="rId150" display="https://twitter.com/#!/solfluori/status/1160513409475055616"/>
    <hyperlink ref="X54" r:id="rId151" display="https://twitter.com/#!/mikeargi/status/1160553413014425600"/>
    <hyperlink ref="X55" r:id="rId152" display="https://twitter.com/#!/anamjemwak/status/1160577629122105344"/>
    <hyperlink ref="X56" r:id="rId153" display="https://twitter.com/#!/andy95886838/status/1160606229074534403"/>
    <hyperlink ref="X57" r:id="rId154" display="https://twitter.com/#!/prashan05624710/status/1160610611627040769"/>
    <hyperlink ref="X58" r:id="rId155" display="https://twitter.com/#!/karneison1/status/1160643136332402688"/>
    <hyperlink ref="X59" r:id="rId156" display="https://twitter.com/#!/pubaldi24/status/1160711125534695424"/>
    <hyperlink ref="X60" r:id="rId157" display="https://twitter.com/#!/dariosailor86/status/1160904928241639426"/>
    <hyperlink ref="X61" r:id="rId158" display="https://twitter.com/#!/zauvtest/status/1161010098346573830"/>
    <hyperlink ref="X62" r:id="rId159" display="https://twitter.com/#!/intengineering/status/1160310033214783488"/>
    <hyperlink ref="X63" r:id="rId160" display="https://twitter.com/#!/wboricua98/status/1161016246671937536"/>
    <hyperlink ref="AZ21" r:id="rId161" display="https://api.twitter.com/1.1/geo/id/ab2f2fac83aa388d.json"/>
    <hyperlink ref="AZ22" r:id="rId162" display="https://api.twitter.com/1.1/geo/id/ab2f2fac83aa388d.json"/>
    <hyperlink ref="AZ25" r:id="rId163" display="https://api.twitter.com/1.1/geo/id/01931c017c8730a9.json"/>
  </hyperlinks>
  <printOptions/>
  <pageMargins left="0.7" right="0.7" top="0.75" bottom="0.75" header="0.3" footer="0.3"/>
  <pageSetup horizontalDpi="600" verticalDpi="600" orientation="portrait" r:id="rId167"/>
  <legacyDrawing r:id="rId165"/>
  <tableParts>
    <tablePart r:id="rId16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1546</v>
      </c>
      <c r="B1" s="13" t="s">
        <v>34</v>
      </c>
    </row>
    <row r="2" spans="1:2" ht="15">
      <c r="A2" s="114" t="s">
        <v>272</v>
      </c>
      <c r="B2" s="78">
        <v>648</v>
      </c>
    </row>
    <row r="3" spans="1:2" ht="15">
      <c r="A3" s="114" t="s">
        <v>265</v>
      </c>
      <c r="B3" s="78">
        <v>276</v>
      </c>
    </row>
    <row r="4" spans="1:2" ht="15">
      <c r="A4" s="114" t="s">
        <v>214</v>
      </c>
      <c r="B4" s="78">
        <v>236</v>
      </c>
    </row>
    <row r="5" spans="1:2" ht="15">
      <c r="A5" s="114" t="s">
        <v>215</v>
      </c>
      <c r="B5" s="78">
        <v>6</v>
      </c>
    </row>
    <row r="6" spans="1:2" ht="15">
      <c r="A6" s="114" t="s">
        <v>222</v>
      </c>
      <c r="B6" s="78">
        <v>6</v>
      </c>
    </row>
    <row r="7" spans="1:2" ht="15">
      <c r="A7" s="114" t="s">
        <v>234</v>
      </c>
      <c r="B7" s="78">
        <v>2</v>
      </c>
    </row>
    <row r="8" spans="1:2" ht="15">
      <c r="A8" s="114" t="s">
        <v>226</v>
      </c>
      <c r="B8" s="78">
        <v>1</v>
      </c>
    </row>
    <row r="9" spans="1:2" ht="15">
      <c r="A9" s="114" t="s">
        <v>225</v>
      </c>
      <c r="B9" s="78">
        <v>1</v>
      </c>
    </row>
    <row r="10" spans="1:2" ht="15">
      <c r="A10" s="114" t="s">
        <v>241</v>
      </c>
      <c r="B10" s="78">
        <v>0</v>
      </c>
    </row>
    <row r="11" spans="1:2" ht="15">
      <c r="A11" s="114"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1548</v>
      </c>
      <c r="B25" t="s">
        <v>1547</v>
      </c>
    </row>
    <row r="26" spans="1:2" ht="15">
      <c r="A26" s="125" t="s">
        <v>1550</v>
      </c>
      <c r="B26" s="3"/>
    </row>
    <row r="27" spans="1:2" ht="15">
      <c r="A27" s="126" t="s">
        <v>1551</v>
      </c>
      <c r="B27" s="3"/>
    </row>
    <row r="28" spans="1:2" ht="15">
      <c r="A28" s="127" t="s">
        <v>1552</v>
      </c>
      <c r="B28" s="3"/>
    </row>
    <row r="29" spans="1:2" ht="15">
      <c r="A29" s="128" t="s">
        <v>1553</v>
      </c>
      <c r="B29" s="3">
        <v>1</v>
      </c>
    </row>
    <row r="30" spans="1:2" ht="15">
      <c r="A30" s="126" t="s">
        <v>1554</v>
      </c>
      <c r="B30" s="3"/>
    </row>
    <row r="31" spans="1:2" ht="15">
      <c r="A31" s="127" t="s">
        <v>1555</v>
      </c>
      <c r="B31" s="3"/>
    </row>
    <row r="32" spans="1:2" ht="15">
      <c r="A32" s="128" t="s">
        <v>1556</v>
      </c>
      <c r="B32" s="3">
        <v>1</v>
      </c>
    </row>
    <row r="33" spans="1:2" ht="15">
      <c r="A33" s="127" t="s">
        <v>1557</v>
      </c>
      <c r="B33" s="3"/>
    </row>
    <row r="34" spans="1:2" ht="15">
      <c r="A34" s="128" t="s">
        <v>1558</v>
      </c>
      <c r="B34" s="3">
        <v>1</v>
      </c>
    </row>
    <row r="35" spans="1:2" ht="15">
      <c r="A35" s="126" t="s">
        <v>1559</v>
      </c>
      <c r="B35" s="3"/>
    </row>
    <row r="36" spans="1:2" ht="15">
      <c r="A36" s="127" t="s">
        <v>1560</v>
      </c>
      <c r="B36" s="3"/>
    </row>
    <row r="37" spans="1:2" ht="15">
      <c r="A37" s="128" t="s">
        <v>1561</v>
      </c>
      <c r="B37" s="3">
        <v>1</v>
      </c>
    </row>
    <row r="38" spans="1:2" ht="15">
      <c r="A38" s="127" t="s">
        <v>1562</v>
      </c>
      <c r="B38" s="3"/>
    </row>
    <row r="39" spans="1:2" ht="15">
      <c r="A39" s="128" t="s">
        <v>1563</v>
      </c>
      <c r="B39" s="3">
        <v>2</v>
      </c>
    </row>
    <row r="40" spans="1:2" ht="15">
      <c r="A40" s="128" t="s">
        <v>1564</v>
      </c>
      <c r="B40" s="3">
        <v>1</v>
      </c>
    </row>
    <row r="41" spans="1:2" ht="15">
      <c r="A41" s="128" t="s">
        <v>1565</v>
      </c>
      <c r="B41" s="3">
        <v>3</v>
      </c>
    </row>
    <row r="42" spans="1:2" ht="15">
      <c r="A42" s="127" t="s">
        <v>1566</v>
      </c>
      <c r="B42" s="3"/>
    </row>
    <row r="43" spans="1:2" ht="15">
      <c r="A43" s="128" t="s">
        <v>1564</v>
      </c>
      <c r="B43" s="3">
        <v>1</v>
      </c>
    </row>
    <row r="44" spans="1:2" ht="15">
      <c r="A44" s="128" t="s">
        <v>1567</v>
      </c>
      <c r="B44" s="3">
        <v>2</v>
      </c>
    </row>
    <row r="45" spans="1:2" ht="15">
      <c r="A45" s="128" t="s">
        <v>1568</v>
      </c>
      <c r="B45" s="3">
        <v>1</v>
      </c>
    </row>
    <row r="46" spans="1:2" ht="15">
      <c r="A46" s="128" t="s">
        <v>1569</v>
      </c>
      <c r="B46" s="3">
        <v>1</v>
      </c>
    </row>
    <row r="47" spans="1:2" ht="15">
      <c r="A47" s="127" t="s">
        <v>1570</v>
      </c>
      <c r="B47" s="3"/>
    </row>
    <row r="48" spans="1:2" ht="15">
      <c r="A48" s="128" t="s">
        <v>1569</v>
      </c>
      <c r="B48" s="3">
        <v>2</v>
      </c>
    </row>
    <row r="49" spans="1:2" ht="15">
      <c r="A49" s="128" t="s">
        <v>1556</v>
      </c>
      <c r="B49" s="3">
        <v>1</v>
      </c>
    </row>
    <row r="50" spans="1:2" ht="15">
      <c r="A50" s="127" t="s">
        <v>1571</v>
      </c>
      <c r="B50" s="3"/>
    </row>
    <row r="51" spans="1:2" ht="15">
      <c r="A51" s="128" t="s">
        <v>1572</v>
      </c>
      <c r="B51" s="3">
        <v>1</v>
      </c>
    </row>
    <row r="52" spans="1:2" ht="15">
      <c r="A52" s="127" t="s">
        <v>1573</v>
      </c>
      <c r="B52" s="3"/>
    </row>
    <row r="53" spans="1:2" ht="15">
      <c r="A53" s="128" t="s">
        <v>1574</v>
      </c>
      <c r="B53" s="3">
        <v>1</v>
      </c>
    </row>
    <row r="54" spans="1:2" ht="15">
      <c r="A54" s="128" t="s">
        <v>1572</v>
      </c>
      <c r="B54" s="3">
        <v>3</v>
      </c>
    </row>
    <row r="55" spans="1:2" ht="15">
      <c r="A55" s="128" t="s">
        <v>1575</v>
      </c>
      <c r="B55" s="3">
        <v>1</v>
      </c>
    </row>
    <row r="56" spans="1:2" ht="15">
      <c r="A56" s="128" t="s">
        <v>1553</v>
      </c>
      <c r="B56" s="3">
        <v>1</v>
      </c>
    </row>
    <row r="57" spans="1:2" ht="15">
      <c r="A57" s="128" t="s">
        <v>1558</v>
      </c>
      <c r="B57" s="3">
        <v>1</v>
      </c>
    </row>
    <row r="58" spans="1:2" ht="15">
      <c r="A58" s="128" t="s">
        <v>1576</v>
      </c>
      <c r="B58" s="3">
        <v>1</v>
      </c>
    </row>
    <row r="59" spans="1:2" ht="15">
      <c r="A59" s="127" t="s">
        <v>1577</v>
      </c>
      <c r="B59" s="3"/>
    </row>
    <row r="60" spans="1:2" ht="15">
      <c r="A60" s="128" t="s">
        <v>1578</v>
      </c>
      <c r="B60" s="3">
        <v>1</v>
      </c>
    </row>
    <row r="61" spans="1:2" ht="15">
      <c r="A61" s="128" t="s">
        <v>1579</v>
      </c>
      <c r="B61" s="3">
        <v>1</v>
      </c>
    </row>
    <row r="62" spans="1:2" ht="15">
      <c r="A62" s="127" t="s">
        <v>1580</v>
      </c>
      <c r="B62" s="3"/>
    </row>
    <row r="63" spans="1:2" ht="15">
      <c r="A63" s="128" t="s">
        <v>1561</v>
      </c>
      <c r="B63" s="3">
        <v>1</v>
      </c>
    </row>
    <row r="64" spans="1:2" ht="15">
      <c r="A64" s="127" t="s">
        <v>1581</v>
      </c>
      <c r="B64" s="3"/>
    </row>
    <row r="65" spans="1:2" ht="15">
      <c r="A65" s="128" t="s">
        <v>1558</v>
      </c>
      <c r="B65" s="3">
        <v>1</v>
      </c>
    </row>
    <row r="66" spans="1:2" ht="15">
      <c r="A66" s="128" t="s">
        <v>1556</v>
      </c>
      <c r="B66" s="3">
        <v>10</v>
      </c>
    </row>
    <row r="67" spans="1:2" ht="15">
      <c r="A67" s="128" t="s">
        <v>1576</v>
      </c>
      <c r="B67" s="3">
        <v>3</v>
      </c>
    </row>
    <row r="68" spans="1:2" ht="15">
      <c r="A68" s="127" t="s">
        <v>1582</v>
      </c>
      <c r="B68" s="3"/>
    </row>
    <row r="69" spans="1:2" ht="15">
      <c r="A69" s="128" t="s">
        <v>1572</v>
      </c>
      <c r="B69" s="3">
        <v>1</v>
      </c>
    </row>
    <row r="70" spans="1:2" ht="15">
      <c r="A70" s="128" t="s">
        <v>1583</v>
      </c>
      <c r="B70" s="3">
        <v>1</v>
      </c>
    </row>
    <row r="71" spans="1:2" ht="15">
      <c r="A71" s="128" t="s">
        <v>1563</v>
      </c>
      <c r="B71" s="3">
        <v>1</v>
      </c>
    </row>
    <row r="72" spans="1:2" ht="15">
      <c r="A72" s="128" t="s">
        <v>1564</v>
      </c>
      <c r="B72" s="3">
        <v>1</v>
      </c>
    </row>
    <row r="73" spans="1:2" ht="15">
      <c r="A73" s="128" t="s">
        <v>1567</v>
      </c>
      <c r="B73" s="3">
        <v>1</v>
      </c>
    </row>
    <row r="74" spans="1:2" ht="15">
      <c r="A74" s="128" t="s">
        <v>1568</v>
      </c>
      <c r="B74" s="3">
        <v>2</v>
      </c>
    </row>
    <row r="75" spans="1:2" ht="15">
      <c r="A75" s="128" t="s">
        <v>1584</v>
      </c>
      <c r="B75" s="3">
        <v>1</v>
      </c>
    </row>
    <row r="76" spans="1:2" ht="15">
      <c r="A76" s="128" t="s">
        <v>1553</v>
      </c>
      <c r="B76" s="3">
        <v>1</v>
      </c>
    </row>
    <row r="77" spans="1:2" ht="15">
      <c r="A77" s="128" t="s">
        <v>1585</v>
      </c>
      <c r="B77" s="3">
        <v>1</v>
      </c>
    </row>
    <row r="78" spans="1:2" ht="15">
      <c r="A78" s="128" t="s">
        <v>1561</v>
      </c>
      <c r="B78" s="3">
        <v>2</v>
      </c>
    </row>
    <row r="79" spans="1:2" ht="15">
      <c r="A79" s="128" t="s">
        <v>1569</v>
      </c>
      <c r="B79" s="3">
        <v>1</v>
      </c>
    </row>
    <row r="80" spans="1:2" ht="15">
      <c r="A80" s="127" t="s">
        <v>1586</v>
      </c>
      <c r="B80" s="3"/>
    </row>
    <row r="81" spans="1:2" ht="15">
      <c r="A81" s="128" t="s">
        <v>1574</v>
      </c>
      <c r="B81" s="3">
        <v>1</v>
      </c>
    </row>
    <row r="82" spans="1:2" ht="15">
      <c r="A82" s="128" t="s">
        <v>1587</v>
      </c>
      <c r="B82" s="3">
        <v>1</v>
      </c>
    </row>
    <row r="83" spans="1:2" ht="15">
      <c r="A83" s="128" t="s">
        <v>1569</v>
      </c>
      <c r="B83" s="3">
        <v>2</v>
      </c>
    </row>
    <row r="84" spans="1:2" ht="15">
      <c r="A84" s="125" t="s">
        <v>1549</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555</v>
      </c>
      <c r="AE2" s="13" t="s">
        <v>556</v>
      </c>
      <c r="AF2" s="13" t="s">
        <v>557</v>
      </c>
      <c r="AG2" s="13" t="s">
        <v>558</v>
      </c>
      <c r="AH2" s="13" t="s">
        <v>559</v>
      </c>
      <c r="AI2" s="13" t="s">
        <v>560</v>
      </c>
      <c r="AJ2" s="13" t="s">
        <v>561</v>
      </c>
      <c r="AK2" s="13" t="s">
        <v>562</v>
      </c>
      <c r="AL2" s="13" t="s">
        <v>563</v>
      </c>
      <c r="AM2" s="13" t="s">
        <v>564</v>
      </c>
      <c r="AN2" s="13" t="s">
        <v>565</v>
      </c>
      <c r="AO2" s="13" t="s">
        <v>566</v>
      </c>
      <c r="AP2" s="13" t="s">
        <v>567</v>
      </c>
      <c r="AQ2" s="13" t="s">
        <v>568</v>
      </c>
      <c r="AR2" s="13" t="s">
        <v>569</v>
      </c>
      <c r="AS2" s="13" t="s">
        <v>192</v>
      </c>
      <c r="AT2" s="13" t="s">
        <v>570</v>
      </c>
      <c r="AU2" s="13" t="s">
        <v>571</v>
      </c>
      <c r="AV2" s="13" t="s">
        <v>572</v>
      </c>
      <c r="AW2" s="13" t="s">
        <v>573</v>
      </c>
      <c r="AX2" s="13" t="s">
        <v>574</v>
      </c>
      <c r="AY2" s="13" t="s">
        <v>575</v>
      </c>
      <c r="AZ2" s="13" t="s">
        <v>1130</v>
      </c>
      <c r="BA2" s="115" t="s">
        <v>1377</v>
      </c>
      <c r="BB2" s="115" t="s">
        <v>1378</v>
      </c>
      <c r="BC2" s="115" t="s">
        <v>1379</v>
      </c>
      <c r="BD2" s="115" t="s">
        <v>1380</v>
      </c>
      <c r="BE2" s="115" t="s">
        <v>1381</v>
      </c>
      <c r="BF2" s="115" t="s">
        <v>1382</v>
      </c>
      <c r="BG2" s="115" t="s">
        <v>1383</v>
      </c>
      <c r="BH2" s="115" t="s">
        <v>1413</v>
      </c>
      <c r="BI2" s="115" t="s">
        <v>1416</v>
      </c>
      <c r="BJ2" s="115" t="s">
        <v>1444</v>
      </c>
      <c r="BK2" s="115" t="s">
        <v>1515</v>
      </c>
      <c r="BL2" s="115" t="s">
        <v>1516</v>
      </c>
      <c r="BM2" s="115" t="s">
        <v>1517</v>
      </c>
      <c r="BN2" s="115" t="s">
        <v>1518</v>
      </c>
      <c r="BO2" s="115" t="s">
        <v>1519</v>
      </c>
      <c r="BP2" s="115" t="s">
        <v>1520</v>
      </c>
      <c r="BQ2" s="115" t="s">
        <v>1521</v>
      </c>
      <c r="BR2" s="115" t="s">
        <v>1522</v>
      </c>
      <c r="BS2" s="115" t="s">
        <v>1524</v>
      </c>
      <c r="BT2" s="3"/>
      <c r="BU2" s="3"/>
    </row>
    <row r="3" spans="1:73" ht="15" customHeight="1">
      <c r="A3" s="64" t="s">
        <v>212</v>
      </c>
      <c r="B3" s="65"/>
      <c r="C3" s="65" t="s">
        <v>64</v>
      </c>
      <c r="D3" s="66">
        <v>162.0400278794021</v>
      </c>
      <c r="E3" s="68"/>
      <c r="F3" s="100" t="s">
        <v>351</v>
      </c>
      <c r="G3" s="65"/>
      <c r="H3" s="69" t="s">
        <v>212</v>
      </c>
      <c r="I3" s="70"/>
      <c r="J3" s="70"/>
      <c r="K3" s="69" t="s">
        <v>990</v>
      </c>
      <c r="L3" s="73">
        <v>1</v>
      </c>
      <c r="M3" s="74">
        <v>4353.041015625</v>
      </c>
      <c r="N3" s="74">
        <v>5388.873046875</v>
      </c>
      <c r="O3" s="75"/>
      <c r="P3" s="76"/>
      <c r="Q3" s="76"/>
      <c r="R3" s="48"/>
      <c r="S3" s="48">
        <v>1</v>
      </c>
      <c r="T3" s="48">
        <v>1</v>
      </c>
      <c r="U3" s="49">
        <v>0</v>
      </c>
      <c r="V3" s="49">
        <v>0</v>
      </c>
      <c r="W3" s="49">
        <v>0</v>
      </c>
      <c r="X3" s="49">
        <v>0.999993</v>
      </c>
      <c r="Y3" s="49">
        <v>0</v>
      </c>
      <c r="Z3" s="49" t="s">
        <v>1133</v>
      </c>
      <c r="AA3" s="71">
        <v>3</v>
      </c>
      <c r="AB3" s="71"/>
      <c r="AC3" s="72"/>
      <c r="AD3" s="78" t="s">
        <v>576</v>
      </c>
      <c r="AE3" s="78">
        <v>302</v>
      </c>
      <c r="AF3" s="78">
        <v>120</v>
      </c>
      <c r="AG3" s="78">
        <v>21001</v>
      </c>
      <c r="AH3" s="78">
        <v>2470</v>
      </c>
      <c r="AI3" s="78"/>
      <c r="AJ3" s="78" t="s">
        <v>649</v>
      </c>
      <c r="AK3" s="78" t="s">
        <v>707</v>
      </c>
      <c r="AL3" s="82" t="s">
        <v>760</v>
      </c>
      <c r="AM3" s="78"/>
      <c r="AN3" s="80">
        <v>40030.98913194444</v>
      </c>
      <c r="AO3" s="82" t="s">
        <v>799</v>
      </c>
      <c r="AP3" s="78" t="b">
        <v>0</v>
      </c>
      <c r="AQ3" s="78" t="b">
        <v>0</v>
      </c>
      <c r="AR3" s="78" t="b">
        <v>0</v>
      </c>
      <c r="AS3" s="78"/>
      <c r="AT3" s="78">
        <v>1</v>
      </c>
      <c r="AU3" s="82" t="s">
        <v>857</v>
      </c>
      <c r="AV3" s="78" t="b">
        <v>0</v>
      </c>
      <c r="AW3" s="78" t="s">
        <v>915</v>
      </c>
      <c r="AX3" s="82" t="s">
        <v>916</v>
      </c>
      <c r="AY3" s="78" t="s">
        <v>66</v>
      </c>
      <c r="AZ3" s="78" t="str">
        <f>REPLACE(INDEX(GroupVertices[Group],MATCH(Vertices[[#This Row],[Vertex]],GroupVertices[Vertex],0)),1,1,"")</f>
        <v>2</v>
      </c>
      <c r="BA3" s="48" t="s">
        <v>328</v>
      </c>
      <c r="BB3" s="48" t="s">
        <v>328</v>
      </c>
      <c r="BC3" s="48" t="s">
        <v>337</v>
      </c>
      <c r="BD3" s="48" t="s">
        <v>337</v>
      </c>
      <c r="BE3" s="48"/>
      <c r="BF3" s="48"/>
      <c r="BG3" s="116" t="s">
        <v>1384</v>
      </c>
      <c r="BH3" s="116" t="s">
        <v>1384</v>
      </c>
      <c r="BI3" s="116" t="s">
        <v>1417</v>
      </c>
      <c r="BJ3" s="116" t="s">
        <v>1417</v>
      </c>
      <c r="BK3" s="116">
        <v>0</v>
      </c>
      <c r="BL3" s="120">
        <v>0</v>
      </c>
      <c r="BM3" s="116">
        <v>0</v>
      </c>
      <c r="BN3" s="120">
        <v>0</v>
      </c>
      <c r="BO3" s="116">
        <v>0</v>
      </c>
      <c r="BP3" s="120">
        <v>0</v>
      </c>
      <c r="BQ3" s="116">
        <v>11</v>
      </c>
      <c r="BR3" s="120">
        <v>100</v>
      </c>
      <c r="BS3" s="116">
        <v>11</v>
      </c>
      <c r="BT3" s="3"/>
      <c r="BU3" s="3"/>
    </row>
    <row r="4" spans="1:76" ht="15">
      <c r="A4" s="64" t="s">
        <v>213</v>
      </c>
      <c r="B4" s="65"/>
      <c r="C4" s="65" t="s">
        <v>64</v>
      </c>
      <c r="D4" s="66">
        <v>162.06004181910313</v>
      </c>
      <c r="E4" s="68"/>
      <c r="F4" s="100" t="s">
        <v>352</v>
      </c>
      <c r="G4" s="65"/>
      <c r="H4" s="69" t="s">
        <v>213</v>
      </c>
      <c r="I4" s="70"/>
      <c r="J4" s="70"/>
      <c r="K4" s="69" t="s">
        <v>991</v>
      </c>
      <c r="L4" s="73">
        <v>1</v>
      </c>
      <c r="M4" s="74">
        <v>7757.5087890625</v>
      </c>
      <c r="N4" s="74">
        <v>4287.806640625</v>
      </c>
      <c r="O4" s="75"/>
      <c r="P4" s="76"/>
      <c r="Q4" s="76"/>
      <c r="R4" s="86"/>
      <c r="S4" s="48">
        <v>0</v>
      </c>
      <c r="T4" s="48">
        <v>1</v>
      </c>
      <c r="U4" s="49">
        <v>0</v>
      </c>
      <c r="V4" s="49">
        <v>1</v>
      </c>
      <c r="W4" s="49">
        <v>0</v>
      </c>
      <c r="X4" s="49">
        <v>0.999993</v>
      </c>
      <c r="Y4" s="49">
        <v>0</v>
      </c>
      <c r="Z4" s="49">
        <v>0</v>
      </c>
      <c r="AA4" s="71">
        <v>4</v>
      </c>
      <c r="AB4" s="71"/>
      <c r="AC4" s="72"/>
      <c r="AD4" s="78" t="s">
        <v>577</v>
      </c>
      <c r="AE4" s="78">
        <v>259</v>
      </c>
      <c r="AF4" s="78">
        <v>180</v>
      </c>
      <c r="AG4" s="78">
        <v>6396</v>
      </c>
      <c r="AH4" s="78">
        <v>12756</v>
      </c>
      <c r="AI4" s="78"/>
      <c r="AJ4" s="78"/>
      <c r="AK4" s="78"/>
      <c r="AL4" s="78"/>
      <c r="AM4" s="78"/>
      <c r="AN4" s="80">
        <v>40409.74125</v>
      </c>
      <c r="AO4" s="78"/>
      <c r="AP4" s="78" t="b">
        <v>1</v>
      </c>
      <c r="AQ4" s="78" t="b">
        <v>0</v>
      </c>
      <c r="AR4" s="78" t="b">
        <v>0</v>
      </c>
      <c r="AS4" s="78"/>
      <c r="AT4" s="78">
        <v>5</v>
      </c>
      <c r="AU4" s="82" t="s">
        <v>858</v>
      </c>
      <c r="AV4" s="78" t="b">
        <v>0</v>
      </c>
      <c r="AW4" s="78" t="s">
        <v>915</v>
      </c>
      <c r="AX4" s="82" t="s">
        <v>917</v>
      </c>
      <c r="AY4" s="78" t="s">
        <v>66</v>
      </c>
      <c r="AZ4" s="78" t="str">
        <f>REPLACE(INDEX(GroupVertices[Group],MATCH(Vertices[[#This Row],[Vertex]],GroupVertices[Vertex],0)),1,1,"")</f>
        <v>15</v>
      </c>
      <c r="BA4" s="48"/>
      <c r="BB4" s="48"/>
      <c r="BC4" s="48"/>
      <c r="BD4" s="48"/>
      <c r="BE4" s="48"/>
      <c r="BF4" s="48"/>
      <c r="BG4" s="116" t="s">
        <v>1385</v>
      </c>
      <c r="BH4" s="116" t="s">
        <v>1385</v>
      </c>
      <c r="BI4" s="116" t="s">
        <v>1418</v>
      </c>
      <c r="BJ4" s="116" t="s">
        <v>1418</v>
      </c>
      <c r="BK4" s="116">
        <v>0</v>
      </c>
      <c r="BL4" s="120">
        <v>0</v>
      </c>
      <c r="BM4" s="116">
        <v>0</v>
      </c>
      <c r="BN4" s="120">
        <v>0</v>
      </c>
      <c r="BO4" s="116">
        <v>0</v>
      </c>
      <c r="BP4" s="120">
        <v>0</v>
      </c>
      <c r="BQ4" s="116">
        <v>9</v>
      </c>
      <c r="BR4" s="120">
        <v>100</v>
      </c>
      <c r="BS4" s="116">
        <v>9</v>
      </c>
      <c r="BT4" s="2"/>
      <c r="BU4" s="3"/>
      <c r="BV4" s="3"/>
      <c r="BW4" s="3"/>
      <c r="BX4" s="3"/>
    </row>
    <row r="5" spans="1:76" ht="15">
      <c r="A5" s="64" t="s">
        <v>267</v>
      </c>
      <c r="B5" s="65"/>
      <c r="C5" s="65" t="s">
        <v>64</v>
      </c>
      <c r="D5" s="66">
        <v>166.54816779706152</v>
      </c>
      <c r="E5" s="68"/>
      <c r="F5" s="100" t="s">
        <v>868</v>
      </c>
      <c r="G5" s="65"/>
      <c r="H5" s="69" t="s">
        <v>267</v>
      </c>
      <c r="I5" s="70"/>
      <c r="J5" s="70"/>
      <c r="K5" s="69" t="s">
        <v>992</v>
      </c>
      <c r="L5" s="73">
        <v>1</v>
      </c>
      <c r="M5" s="74">
        <v>7757.5087890625</v>
      </c>
      <c r="N5" s="74">
        <v>5005.3818359375</v>
      </c>
      <c r="O5" s="75"/>
      <c r="P5" s="76"/>
      <c r="Q5" s="76"/>
      <c r="R5" s="86"/>
      <c r="S5" s="48">
        <v>1</v>
      </c>
      <c r="T5" s="48">
        <v>0</v>
      </c>
      <c r="U5" s="49">
        <v>0</v>
      </c>
      <c r="V5" s="49">
        <v>1</v>
      </c>
      <c r="W5" s="49">
        <v>0</v>
      </c>
      <c r="X5" s="49">
        <v>0.999993</v>
      </c>
      <c r="Y5" s="49">
        <v>0</v>
      </c>
      <c r="Z5" s="49">
        <v>0</v>
      </c>
      <c r="AA5" s="71">
        <v>5</v>
      </c>
      <c r="AB5" s="71"/>
      <c r="AC5" s="72"/>
      <c r="AD5" s="78" t="s">
        <v>578</v>
      </c>
      <c r="AE5" s="78">
        <v>1386</v>
      </c>
      <c r="AF5" s="78">
        <v>13635</v>
      </c>
      <c r="AG5" s="78">
        <v>95353</v>
      </c>
      <c r="AH5" s="78">
        <v>6823</v>
      </c>
      <c r="AI5" s="78"/>
      <c r="AJ5" s="78" t="s">
        <v>650</v>
      </c>
      <c r="AK5" s="78" t="s">
        <v>708</v>
      </c>
      <c r="AL5" s="82" t="s">
        <v>761</v>
      </c>
      <c r="AM5" s="78"/>
      <c r="AN5" s="80">
        <v>39826.18603009259</v>
      </c>
      <c r="AO5" s="78"/>
      <c r="AP5" s="78" t="b">
        <v>0</v>
      </c>
      <c r="AQ5" s="78" t="b">
        <v>0</v>
      </c>
      <c r="AR5" s="78" t="b">
        <v>1</v>
      </c>
      <c r="AS5" s="78"/>
      <c r="AT5" s="78">
        <v>761</v>
      </c>
      <c r="AU5" s="82" t="s">
        <v>859</v>
      </c>
      <c r="AV5" s="78" t="b">
        <v>0</v>
      </c>
      <c r="AW5" s="78" t="s">
        <v>915</v>
      </c>
      <c r="AX5" s="82" t="s">
        <v>918</v>
      </c>
      <c r="AY5" s="78" t="s">
        <v>65</v>
      </c>
      <c r="AZ5" s="78" t="str">
        <f>REPLACE(INDEX(GroupVertices[Group],MATCH(Vertices[[#This Row],[Vertex]],GroupVertices[Vertex],0)),1,1,"")</f>
        <v>15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214</v>
      </c>
      <c r="B6" s="65"/>
      <c r="C6" s="65" t="s">
        <v>64</v>
      </c>
      <c r="D6" s="66">
        <v>162.01834611139262</v>
      </c>
      <c r="E6" s="68"/>
      <c r="F6" s="100" t="s">
        <v>353</v>
      </c>
      <c r="G6" s="65"/>
      <c r="H6" s="69" t="s">
        <v>214</v>
      </c>
      <c r="I6" s="70"/>
      <c r="J6" s="70"/>
      <c r="K6" s="69" t="s">
        <v>993</v>
      </c>
      <c r="L6" s="73">
        <v>3642.246913580247</v>
      </c>
      <c r="M6" s="74">
        <v>4801.33935546875</v>
      </c>
      <c r="N6" s="74">
        <v>1782.1746826171875</v>
      </c>
      <c r="O6" s="75"/>
      <c r="P6" s="76"/>
      <c r="Q6" s="76"/>
      <c r="R6" s="86"/>
      <c r="S6" s="48">
        <v>0</v>
      </c>
      <c r="T6" s="48">
        <v>5</v>
      </c>
      <c r="U6" s="49">
        <v>236</v>
      </c>
      <c r="V6" s="49">
        <v>0.016949</v>
      </c>
      <c r="W6" s="49">
        <v>0.016477</v>
      </c>
      <c r="X6" s="49">
        <v>2.098112</v>
      </c>
      <c r="Y6" s="49">
        <v>0</v>
      </c>
      <c r="Z6" s="49">
        <v>0</v>
      </c>
      <c r="AA6" s="71">
        <v>6</v>
      </c>
      <c r="AB6" s="71"/>
      <c r="AC6" s="72"/>
      <c r="AD6" s="78" t="s">
        <v>579</v>
      </c>
      <c r="AE6" s="78">
        <v>217</v>
      </c>
      <c r="AF6" s="78">
        <v>55</v>
      </c>
      <c r="AG6" s="78">
        <v>8010</v>
      </c>
      <c r="AH6" s="78">
        <v>898</v>
      </c>
      <c r="AI6" s="78"/>
      <c r="AJ6" s="78"/>
      <c r="AK6" s="78"/>
      <c r="AL6" s="82" t="s">
        <v>762</v>
      </c>
      <c r="AM6" s="78"/>
      <c r="AN6" s="80">
        <v>43059.75199074074</v>
      </c>
      <c r="AO6" s="82" t="s">
        <v>800</v>
      </c>
      <c r="AP6" s="78" t="b">
        <v>0</v>
      </c>
      <c r="AQ6" s="78" t="b">
        <v>0</v>
      </c>
      <c r="AR6" s="78" t="b">
        <v>0</v>
      </c>
      <c r="AS6" s="78"/>
      <c r="AT6" s="78">
        <v>0</v>
      </c>
      <c r="AU6" s="82" t="s">
        <v>858</v>
      </c>
      <c r="AV6" s="78" t="b">
        <v>0</v>
      </c>
      <c r="AW6" s="78" t="s">
        <v>915</v>
      </c>
      <c r="AX6" s="82" t="s">
        <v>919</v>
      </c>
      <c r="AY6" s="78" t="s">
        <v>66</v>
      </c>
      <c r="AZ6" s="78" t="str">
        <f>REPLACE(INDEX(GroupVertices[Group],MATCH(Vertices[[#This Row],[Vertex]],GroupVertices[Vertex],0)),1,1,"")</f>
        <v>3</v>
      </c>
      <c r="BA6" s="48"/>
      <c r="BB6" s="48"/>
      <c r="BC6" s="48"/>
      <c r="BD6" s="48"/>
      <c r="BE6" s="48"/>
      <c r="BF6" s="48"/>
      <c r="BG6" s="116" t="s">
        <v>1386</v>
      </c>
      <c r="BH6" s="116" t="s">
        <v>1414</v>
      </c>
      <c r="BI6" s="116" t="s">
        <v>1313</v>
      </c>
      <c r="BJ6" s="116" t="s">
        <v>1445</v>
      </c>
      <c r="BK6" s="116">
        <v>10</v>
      </c>
      <c r="BL6" s="120">
        <v>4.273504273504273</v>
      </c>
      <c r="BM6" s="116">
        <v>6</v>
      </c>
      <c r="BN6" s="120">
        <v>2.5641025641025643</v>
      </c>
      <c r="BO6" s="116">
        <v>0</v>
      </c>
      <c r="BP6" s="120">
        <v>0</v>
      </c>
      <c r="BQ6" s="116">
        <v>218</v>
      </c>
      <c r="BR6" s="120">
        <v>93.16239316239316</v>
      </c>
      <c r="BS6" s="116">
        <v>234</v>
      </c>
      <c r="BT6" s="2"/>
      <c r="BU6" s="3"/>
      <c r="BV6" s="3"/>
      <c r="BW6" s="3"/>
      <c r="BX6" s="3"/>
    </row>
    <row r="7" spans="1:76" ht="15">
      <c r="A7" s="64" t="s">
        <v>268</v>
      </c>
      <c r="B7" s="65"/>
      <c r="C7" s="65" t="s">
        <v>64</v>
      </c>
      <c r="D7" s="66">
        <v>1000</v>
      </c>
      <c r="E7" s="68"/>
      <c r="F7" s="100" t="s">
        <v>869</v>
      </c>
      <c r="G7" s="65"/>
      <c r="H7" s="69" t="s">
        <v>268</v>
      </c>
      <c r="I7" s="70"/>
      <c r="J7" s="70"/>
      <c r="K7" s="69" t="s">
        <v>994</v>
      </c>
      <c r="L7" s="73">
        <v>1</v>
      </c>
      <c r="M7" s="74">
        <v>5697.935546875</v>
      </c>
      <c r="N7" s="74">
        <v>2081.219970703125</v>
      </c>
      <c r="O7" s="75"/>
      <c r="P7" s="76"/>
      <c r="Q7" s="76"/>
      <c r="R7" s="86"/>
      <c r="S7" s="48">
        <v>1</v>
      </c>
      <c r="T7" s="48">
        <v>0</v>
      </c>
      <c r="U7" s="49">
        <v>0</v>
      </c>
      <c r="V7" s="49">
        <v>0.011111</v>
      </c>
      <c r="W7" s="49">
        <v>0.00218</v>
      </c>
      <c r="X7" s="49">
        <v>0.506679</v>
      </c>
      <c r="Y7" s="49">
        <v>0</v>
      </c>
      <c r="Z7" s="49">
        <v>0</v>
      </c>
      <c r="AA7" s="71">
        <v>7</v>
      </c>
      <c r="AB7" s="71"/>
      <c r="AC7" s="72"/>
      <c r="AD7" s="78" t="s">
        <v>580</v>
      </c>
      <c r="AE7" s="78">
        <v>3879</v>
      </c>
      <c r="AF7" s="78">
        <v>12639924</v>
      </c>
      <c r="AG7" s="78">
        <v>24019</v>
      </c>
      <c r="AH7" s="78">
        <v>266</v>
      </c>
      <c r="AI7" s="78"/>
      <c r="AJ7" s="78" t="s">
        <v>651</v>
      </c>
      <c r="AK7" s="78"/>
      <c r="AL7" s="82" t="s">
        <v>763</v>
      </c>
      <c r="AM7" s="78"/>
      <c r="AN7" s="80">
        <v>39307.63909722222</v>
      </c>
      <c r="AO7" s="82" t="s">
        <v>801</v>
      </c>
      <c r="AP7" s="78" t="b">
        <v>0</v>
      </c>
      <c r="AQ7" s="78" t="b">
        <v>0</v>
      </c>
      <c r="AR7" s="78" t="b">
        <v>1</v>
      </c>
      <c r="AS7" s="78"/>
      <c r="AT7" s="78">
        <v>48028</v>
      </c>
      <c r="AU7" s="82" t="s">
        <v>860</v>
      </c>
      <c r="AV7" s="78" t="b">
        <v>1</v>
      </c>
      <c r="AW7" s="78" t="s">
        <v>915</v>
      </c>
      <c r="AX7" s="82" t="s">
        <v>920</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269</v>
      </c>
      <c r="B8" s="65"/>
      <c r="C8" s="65" t="s">
        <v>64</v>
      </c>
      <c r="D8" s="66">
        <v>476.51672744222407</v>
      </c>
      <c r="E8" s="68"/>
      <c r="F8" s="100" t="s">
        <v>870</v>
      </c>
      <c r="G8" s="65"/>
      <c r="H8" s="69" t="s">
        <v>269</v>
      </c>
      <c r="I8" s="70"/>
      <c r="J8" s="70"/>
      <c r="K8" s="69" t="s">
        <v>995</v>
      </c>
      <c r="L8" s="73">
        <v>1</v>
      </c>
      <c r="M8" s="74">
        <v>4613.744140625</v>
      </c>
      <c r="N8" s="74">
        <v>3211.443603515625</v>
      </c>
      <c r="O8" s="75"/>
      <c r="P8" s="76"/>
      <c r="Q8" s="76"/>
      <c r="R8" s="86"/>
      <c r="S8" s="48">
        <v>1</v>
      </c>
      <c r="T8" s="48">
        <v>0</v>
      </c>
      <c r="U8" s="49">
        <v>0</v>
      </c>
      <c r="V8" s="49">
        <v>0.011111</v>
      </c>
      <c r="W8" s="49">
        <v>0.00218</v>
      </c>
      <c r="X8" s="49">
        <v>0.506679</v>
      </c>
      <c r="Y8" s="49">
        <v>0</v>
      </c>
      <c r="Z8" s="49">
        <v>0</v>
      </c>
      <c r="AA8" s="71">
        <v>8</v>
      </c>
      <c r="AB8" s="71"/>
      <c r="AC8" s="72"/>
      <c r="AD8" s="78" t="s">
        <v>581</v>
      </c>
      <c r="AE8" s="78">
        <v>1</v>
      </c>
      <c r="AF8" s="78">
        <v>942893</v>
      </c>
      <c r="AG8" s="78">
        <v>200</v>
      </c>
      <c r="AH8" s="78">
        <v>0</v>
      </c>
      <c r="AI8" s="78"/>
      <c r="AJ8" s="78" t="s">
        <v>652</v>
      </c>
      <c r="AK8" s="78"/>
      <c r="AL8" s="78"/>
      <c r="AM8" s="78"/>
      <c r="AN8" s="80">
        <v>39649.94347222222</v>
      </c>
      <c r="AO8" s="82" t="s">
        <v>802</v>
      </c>
      <c r="AP8" s="78" t="b">
        <v>1</v>
      </c>
      <c r="AQ8" s="78" t="b">
        <v>0</v>
      </c>
      <c r="AR8" s="78" t="b">
        <v>0</v>
      </c>
      <c r="AS8" s="78" t="s">
        <v>525</v>
      </c>
      <c r="AT8" s="78">
        <v>5786</v>
      </c>
      <c r="AU8" s="82" t="s">
        <v>858</v>
      </c>
      <c r="AV8" s="78" t="b">
        <v>1</v>
      </c>
      <c r="AW8" s="78" t="s">
        <v>915</v>
      </c>
      <c r="AX8" s="82" t="s">
        <v>921</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270</v>
      </c>
      <c r="B9" s="65"/>
      <c r="C9" s="65" t="s">
        <v>64</v>
      </c>
      <c r="D9" s="66">
        <v>1000</v>
      </c>
      <c r="E9" s="68"/>
      <c r="F9" s="100" t="s">
        <v>871</v>
      </c>
      <c r="G9" s="65"/>
      <c r="H9" s="69" t="s">
        <v>270</v>
      </c>
      <c r="I9" s="70"/>
      <c r="J9" s="70"/>
      <c r="K9" s="69" t="s">
        <v>996</v>
      </c>
      <c r="L9" s="73">
        <v>1</v>
      </c>
      <c r="M9" s="74">
        <v>3904.74267578125</v>
      </c>
      <c r="N9" s="74">
        <v>1483.1287841796875</v>
      </c>
      <c r="O9" s="75"/>
      <c r="P9" s="76"/>
      <c r="Q9" s="76"/>
      <c r="R9" s="86"/>
      <c r="S9" s="48">
        <v>1</v>
      </c>
      <c r="T9" s="48">
        <v>0</v>
      </c>
      <c r="U9" s="49">
        <v>0</v>
      </c>
      <c r="V9" s="49">
        <v>0.011111</v>
      </c>
      <c r="W9" s="49">
        <v>0.00218</v>
      </c>
      <c r="X9" s="49">
        <v>0.506679</v>
      </c>
      <c r="Y9" s="49">
        <v>0</v>
      </c>
      <c r="Z9" s="49">
        <v>0</v>
      </c>
      <c r="AA9" s="71">
        <v>9</v>
      </c>
      <c r="AB9" s="71"/>
      <c r="AC9" s="72"/>
      <c r="AD9" s="78" t="s">
        <v>582</v>
      </c>
      <c r="AE9" s="78">
        <v>77</v>
      </c>
      <c r="AF9" s="78">
        <v>27812420</v>
      </c>
      <c r="AG9" s="78">
        <v>8472</v>
      </c>
      <c r="AH9" s="78">
        <v>3624</v>
      </c>
      <c r="AI9" s="78"/>
      <c r="AJ9" s="78"/>
      <c r="AK9" s="78"/>
      <c r="AL9" s="78"/>
      <c r="AM9" s="78"/>
      <c r="AN9" s="80">
        <v>39966.842002314814</v>
      </c>
      <c r="AO9" s="82" t="s">
        <v>803</v>
      </c>
      <c r="AP9" s="78" t="b">
        <v>0</v>
      </c>
      <c r="AQ9" s="78" t="b">
        <v>0</v>
      </c>
      <c r="AR9" s="78" t="b">
        <v>0</v>
      </c>
      <c r="AS9" s="78"/>
      <c r="AT9" s="78">
        <v>50960</v>
      </c>
      <c r="AU9" s="82" t="s">
        <v>858</v>
      </c>
      <c r="AV9" s="78" t="b">
        <v>1</v>
      </c>
      <c r="AW9" s="78" t="s">
        <v>915</v>
      </c>
      <c r="AX9" s="82" t="s">
        <v>922</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271</v>
      </c>
      <c r="B10" s="65"/>
      <c r="C10" s="65" t="s">
        <v>64</v>
      </c>
      <c r="D10" s="66">
        <v>1000</v>
      </c>
      <c r="E10" s="68"/>
      <c r="F10" s="100" t="s">
        <v>872</v>
      </c>
      <c r="G10" s="65"/>
      <c r="H10" s="69" t="s">
        <v>271</v>
      </c>
      <c r="I10" s="70"/>
      <c r="J10" s="70"/>
      <c r="K10" s="69" t="s">
        <v>997</v>
      </c>
      <c r="L10" s="73">
        <v>1</v>
      </c>
      <c r="M10" s="74">
        <v>4988.93408203125</v>
      </c>
      <c r="N10" s="74">
        <v>594.646240234375</v>
      </c>
      <c r="O10" s="75"/>
      <c r="P10" s="76"/>
      <c r="Q10" s="76"/>
      <c r="R10" s="86"/>
      <c r="S10" s="48">
        <v>1</v>
      </c>
      <c r="T10" s="48">
        <v>0</v>
      </c>
      <c r="U10" s="49">
        <v>0</v>
      </c>
      <c r="V10" s="49">
        <v>0.011111</v>
      </c>
      <c r="W10" s="49">
        <v>0.00218</v>
      </c>
      <c r="X10" s="49">
        <v>0.506679</v>
      </c>
      <c r="Y10" s="49">
        <v>0</v>
      </c>
      <c r="Z10" s="49">
        <v>0</v>
      </c>
      <c r="AA10" s="71">
        <v>10</v>
      </c>
      <c r="AB10" s="71"/>
      <c r="AC10" s="72"/>
      <c r="AD10" s="78" t="s">
        <v>583</v>
      </c>
      <c r="AE10" s="78">
        <v>491</v>
      </c>
      <c r="AF10" s="78">
        <v>2512249</v>
      </c>
      <c r="AG10" s="78">
        <v>13127</v>
      </c>
      <c r="AH10" s="78">
        <v>855</v>
      </c>
      <c r="AI10" s="78"/>
      <c r="AJ10" s="78" t="s">
        <v>653</v>
      </c>
      <c r="AK10" s="78" t="s">
        <v>709</v>
      </c>
      <c r="AL10" s="82" t="s">
        <v>764</v>
      </c>
      <c r="AM10" s="78"/>
      <c r="AN10" s="80">
        <v>40499.99484953703</v>
      </c>
      <c r="AO10" s="82" t="s">
        <v>804</v>
      </c>
      <c r="AP10" s="78" t="b">
        <v>0</v>
      </c>
      <c r="AQ10" s="78" t="b">
        <v>0</v>
      </c>
      <c r="AR10" s="78" t="b">
        <v>1</v>
      </c>
      <c r="AS10" s="78"/>
      <c r="AT10" s="78">
        <v>12837</v>
      </c>
      <c r="AU10" s="82" t="s">
        <v>857</v>
      </c>
      <c r="AV10" s="78" t="b">
        <v>1</v>
      </c>
      <c r="AW10" s="78" t="s">
        <v>915</v>
      </c>
      <c r="AX10" s="82" t="s">
        <v>923</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272</v>
      </c>
      <c r="B11" s="65"/>
      <c r="C11" s="65" t="s">
        <v>64</v>
      </c>
      <c r="D11" s="66">
        <v>166.91308863094383</v>
      </c>
      <c r="E11" s="68"/>
      <c r="F11" s="100" t="s">
        <v>873</v>
      </c>
      <c r="G11" s="65"/>
      <c r="H11" s="69" t="s">
        <v>272</v>
      </c>
      <c r="I11" s="70"/>
      <c r="J11" s="70"/>
      <c r="K11" s="69" t="s">
        <v>998</v>
      </c>
      <c r="L11" s="73">
        <v>9999</v>
      </c>
      <c r="M11" s="74">
        <v>1990.4429931640625</v>
      </c>
      <c r="N11" s="74">
        <v>4907.3486328125</v>
      </c>
      <c r="O11" s="75"/>
      <c r="P11" s="76"/>
      <c r="Q11" s="76"/>
      <c r="R11" s="86"/>
      <c r="S11" s="48">
        <v>28</v>
      </c>
      <c r="T11" s="48">
        <v>0</v>
      </c>
      <c r="U11" s="49">
        <v>648</v>
      </c>
      <c r="V11" s="49">
        <v>0.027778</v>
      </c>
      <c r="W11" s="49">
        <v>0.115821</v>
      </c>
      <c r="X11" s="49">
        <v>7.425136</v>
      </c>
      <c r="Y11" s="49">
        <v>0.031746031746031744</v>
      </c>
      <c r="Z11" s="49">
        <v>0</v>
      </c>
      <c r="AA11" s="71">
        <v>11</v>
      </c>
      <c r="AB11" s="71"/>
      <c r="AC11" s="72"/>
      <c r="AD11" s="78" t="s">
        <v>584</v>
      </c>
      <c r="AE11" s="78">
        <v>86</v>
      </c>
      <c r="AF11" s="78">
        <v>14729</v>
      </c>
      <c r="AG11" s="78">
        <v>110</v>
      </c>
      <c r="AH11" s="78">
        <v>37</v>
      </c>
      <c r="AI11" s="78"/>
      <c r="AJ11" s="78" t="s">
        <v>654</v>
      </c>
      <c r="AK11" s="78" t="s">
        <v>710</v>
      </c>
      <c r="AL11" s="82" t="s">
        <v>765</v>
      </c>
      <c r="AM11" s="78"/>
      <c r="AN11" s="80">
        <v>40635.047581018516</v>
      </c>
      <c r="AO11" s="82" t="s">
        <v>805</v>
      </c>
      <c r="AP11" s="78" t="b">
        <v>0</v>
      </c>
      <c r="AQ11" s="78" t="b">
        <v>0</v>
      </c>
      <c r="AR11" s="78" t="b">
        <v>0</v>
      </c>
      <c r="AS11" s="78" t="s">
        <v>525</v>
      </c>
      <c r="AT11" s="78">
        <v>326</v>
      </c>
      <c r="AU11" s="82" t="s">
        <v>858</v>
      </c>
      <c r="AV11" s="78" t="b">
        <v>0</v>
      </c>
      <c r="AW11" s="78" t="s">
        <v>915</v>
      </c>
      <c r="AX11" s="82" t="s">
        <v>924</v>
      </c>
      <c r="AY11" s="78" t="s">
        <v>65</v>
      </c>
      <c r="AZ11" s="78" t="str">
        <f>REPLACE(INDEX(GroupVertices[Group],MATCH(Vertices[[#This Row],[Vertex]],GroupVertices[Vertex],0)),1,1,"")</f>
        <v>1</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215</v>
      </c>
      <c r="B12" s="65"/>
      <c r="C12" s="65" t="s">
        <v>64</v>
      </c>
      <c r="D12" s="66">
        <v>162.0060041819103</v>
      </c>
      <c r="E12" s="68"/>
      <c r="F12" s="100" t="s">
        <v>354</v>
      </c>
      <c r="G12" s="65"/>
      <c r="H12" s="69" t="s">
        <v>215</v>
      </c>
      <c r="I12" s="70"/>
      <c r="J12" s="70"/>
      <c r="K12" s="69" t="s">
        <v>999</v>
      </c>
      <c r="L12" s="73">
        <v>93.57407407407408</v>
      </c>
      <c r="M12" s="74">
        <v>7286.47021484375</v>
      </c>
      <c r="N12" s="74">
        <v>8040.37255859375</v>
      </c>
      <c r="O12" s="75"/>
      <c r="P12" s="76"/>
      <c r="Q12" s="76"/>
      <c r="R12" s="86"/>
      <c r="S12" s="48">
        <v>0</v>
      </c>
      <c r="T12" s="48">
        <v>3</v>
      </c>
      <c r="U12" s="49">
        <v>6</v>
      </c>
      <c r="V12" s="49">
        <v>0.333333</v>
      </c>
      <c r="W12" s="49">
        <v>0</v>
      </c>
      <c r="X12" s="49">
        <v>1.918905</v>
      </c>
      <c r="Y12" s="49">
        <v>0</v>
      </c>
      <c r="Z12" s="49">
        <v>0</v>
      </c>
      <c r="AA12" s="71">
        <v>12</v>
      </c>
      <c r="AB12" s="71"/>
      <c r="AC12" s="72"/>
      <c r="AD12" s="78" t="s">
        <v>585</v>
      </c>
      <c r="AE12" s="78">
        <v>34</v>
      </c>
      <c r="AF12" s="78">
        <v>18</v>
      </c>
      <c r="AG12" s="78">
        <v>316</v>
      </c>
      <c r="AH12" s="78">
        <v>7626</v>
      </c>
      <c r="AI12" s="78"/>
      <c r="AJ12" s="78" t="s">
        <v>655</v>
      </c>
      <c r="AK12" s="78" t="s">
        <v>711</v>
      </c>
      <c r="AL12" s="78"/>
      <c r="AM12" s="78"/>
      <c r="AN12" s="80">
        <v>42701.262870370374</v>
      </c>
      <c r="AO12" s="78"/>
      <c r="AP12" s="78" t="b">
        <v>1</v>
      </c>
      <c r="AQ12" s="78" t="b">
        <v>0</v>
      </c>
      <c r="AR12" s="78" t="b">
        <v>0</v>
      </c>
      <c r="AS12" s="78"/>
      <c r="AT12" s="78">
        <v>0</v>
      </c>
      <c r="AU12" s="78"/>
      <c r="AV12" s="78" t="b">
        <v>0</v>
      </c>
      <c r="AW12" s="78" t="s">
        <v>915</v>
      </c>
      <c r="AX12" s="82" t="s">
        <v>925</v>
      </c>
      <c r="AY12" s="78" t="s">
        <v>66</v>
      </c>
      <c r="AZ12" s="78" t="str">
        <f>REPLACE(INDEX(GroupVertices[Group],MATCH(Vertices[[#This Row],[Vertex]],GroupVertices[Vertex],0)),1,1,"")</f>
        <v>6</v>
      </c>
      <c r="BA12" s="48"/>
      <c r="BB12" s="48"/>
      <c r="BC12" s="48"/>
      <c r="BD12" s="48"/>
      <c r="BE12" s="48"/>
      <c r="BF12" s="48"/>
      <c r="BG12" s="116" t="s">
        <v>1387</v>
      </c>
      <c r="BH12" s="116" t="s">
        <v>1387</v>
      </c>
      <c r="BI12" s="116" t="s">
        <v>1419</v>
      </c>
      <c r="BJ12" s="116" t="s">
        <v>1419</v>
      </c>
      <c r="BK12" s="116">
        <v>0</v>
      </c>
      <c r="BL12" s="120">
        <v>0</v>
      </c>
      <c r="BM12" s="116">
        <v>0</v>
      </c>
      <c r="BN12" s="120">
        <v>0</v>
      </c>
      <c r="BO12" s="116">
        <v>0</v>
      </c>
      <c r="BP12" s="120">
        <v>0</v>
      </c>
      <c r="BQ12" s="116">
        <v>15</v>
      </c>
      <c r="BR12" s="120">
        <v>100</v>
      </c>
      <c r="BS12" s="116">
        <v>15</v>
      </c>
      <c r="BT12" s="2"/>
      <c r="BU12" s="3"/>
      <c r="BV12" s="3"/>
      <c r="BW12" s="3"/>
      <c r="BX12" s="3"/>
    </row>
    <row r="13" spans="1:76" ht="15">
      <c r="A13" s="64" t="s">
        <v>273</v>
      </c>
      <c r="B13" s="65"/>
      <c r="C13" s="65" t="s">
        <v>64</v>
      </c>
      <c r="D13" s="66">
        <v>166.19925811494005</v>
      </c>
      <c r="E13" s="68"/>
      <c r="F13" s="100" t="s">
        <v>874</v>
      </c>
      <c r="G13" s="65"/>
      <c r="H13" s="69" t="s">
        <v>273</v>
      </c>
      <c r="I13" s="70"/>
      <c r="J13" s="70"/>
      <c r="K13" s="69" t="s">
        <v>1000</v>
      </c>
      <c r="L13" s="73">
        <v>1</v>
      </c>
      <c r="M13" s="74">
        <v>7286.47021484375</v>
      </c>
      <c r="N13" s="74">
        <v>9110.853515625</v>
      </c>
      <c r="O13" s="75"/>
      <c r="P13" s="76"/>
      <c r="Q13" s="76"/>
      <c r="R13" s="86"/>
      <c r="S13" s="48">
        <v>1</v>
      </c>
      <c r="T13" s="48">
        <v>0</v>
      </c>
      <c r="U13" s="49">
        <v>0</v>
      </c>
      <c r="V13" s="49">
        <v>0.2</v>
      </c>
      <c r="W13" s="49">
        <v>0</v>
      </c>
      <c r="X13" s="49">
        <v>0.693689</v>
      </c>
      <c r="Y13" s="49">
        <v>0</v>
      </c>
      <c r="Z13" s="49">
        <v>0</v>
      </c>
      <c r="AA13" s="71">
        <v>13</v>
      </c>
      <c r="AB13" s="71"/>
      <c r="AC13" s="72"/>
      <c r="AD13" s="78" t="s">
        <v>586</v>
      </c>
      <c r="AE13" s="78">
        <v>44</v>
      </c>
      <c r="AF13" s="78">
        <v>12589</v>
      </c>
      <c r="AG13" s="78">
        <v>191</v>
      </c>
      <c r="AH13" s="78">
        <v>115</v>
      </c>
      <c r="AI13" s="78"/>
      <c r="AJ13" s="78" t="s">
        <v>587</v>
      </c>
      <c r="AK13" s="78" t="s">
        <v>712</v>
      </c>
      <c r="AL13" s="82" t="s">
        <v>766</v>
      </c>
      <c r="AM13" s="78"/>
      <c r="AN13" s="80">
        <v>43180.90278935185</v>
      </c>
      <c r="AO13" s="82" t="s">
        <v>806</v>
      </c>
      <c r="AP13" s="78" t="b">
        <v>0</v>
      </c>
      <c r="AQ13" s="78" t="b">
        <v>0</v>
      </c>
      <c r="AR13" s="78" t="b">
        <v>0</v>
      </c>
      <c r="AS13" s="78" t="s">
        <v>525</v>
      </c>
      <c r="AT13" s="78">
        <v>161</v>
      </c>
      <c r="AU13" s="82" t="s">
        <v>858</v>
      </c>
      <c r="AV13" s="78" t="b">
        <v>0</v>
      </c>
      <c r="AW13" s="78" t="s">
        <v>915</v>
      </c>
      <c r="AX13" s="82" t="s">
        <v>926</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274</v>
      </c>
      <c r="B14" s="65"/>
      <c r="C14" s="65" t="s">
        <v>64</v>
      </c>
      <c r="D14" s="66">
        <v>188.5938559434196</v>
      </c>
      <c r="E14" s="68"/>
      <c r="F14" s="100" t="s">
        <v>875</v>
      </c>
      <c r="G14" s="65"/>
      <c r="H14" s="69" t="s">
        <v>274</v>
      </c>
      <c r="I14" s="70"/>
      <c r="J14" s="70"/>
      <c r="K14" s="69" t="s">
        <v>1001</v>
      </c>
      <c r="L14" s="73">
        <v>1</v>
      </c>
      <c r="M14" s="74">
        <v>6357.38916015625</v>
      </c>
      <c r="N14" s="74">
        <v>9110.853515625</v>
      </c>
      <c r="O14" s="75"/>
      <c r="P14" s="76"/>
      <c r="Q14" s="76"/>
      <c r="R14" s="86"/>
      <c r="S14" s="48">
        <v>1</v>
      </c>
      <c r="T14" s="48">
        <v>0</v>
      </c>
      <c r="U14" s="49">
        <v>0</v>
      </c>
      <c r="V14" s="49">
        <v>0.2</v>
      </c>
      <c r="W14" s="49">
        <v>0</v>
      </c>
      <c r="X14" s="49">
        <v>0.693689</v>
      </c>
      <c r="Y14" s="49">
        <v>0</v>
      </c>
      <c r="Z14" s="49">
        <v>0</v>
      </c>
      <c r="AA14" s="71">
        <v>14</v>
      </c>
      <c r="AB14" s="71"/>
      <c r="AC14" s="72"/>
      <c r="AD14" s="78" t="s">
        <v>587</v>
      </c>
      <c r="AE14" s="78">
        <v>131</v>
      </c>
      <c r="AF14" s="78">
        <v>79726</v>
      </c>
      <c r="AG14" s="78">
        <v>1001</v>
      </c>
      <c r="AH14" s="78">
        <v>1177</v>
      </c>
      <c r="AI14" s="78"/>
      <c r="AJ14" s="78" t="s">
        <v>656</v>
      </c>
      <c r="AK14" s="78" t="s">
        <v>713</v>
      </c>
      <c r="AL14" s="82" t="s">
        <v>767</v>
      </c>
      <c r="AM14" s="78"/>
      <c r="AN14" s="80">
        <v>40136.71465277778</v>
      </c>
      <c r="AO14" s="82" t="s">
        <v>807</v>
      </c>
      <c r="AP14" s="78" t="b">
        <v>0</v>
      </c>
      <c r="AQ14" s="78" t="b">
        <v>0</v>
      </c>
      <c r="AR14" s="78" t="b">
        <v>0</v>
      </c>
      <c r="AS14" s="78"/>
      <c r="AT14" s="78">
        <v>952</v>
      </c>
      <c r="AU14" s="82" t="s">
        <v>861</v>
      </c>
      <c r="AV14" s="78" t="b">
        <v>1</v>
      </c>
      <c r="AW14" s="78" t="s">
        <v>915</v>
      </c>
      <c r="AX14" s="82" t="s">
        <v>927</v>
      </c>
      <c r="AY14" s="78" t="s">
        <v>65</v>
      </c>
      <c r="AZ14" s="78" t="str">
        <f>REPLACE(INDEX(GroupVertices[Group],MATCH(Vertices[[#This Row],[Vertex]],GroupVertices[Vertex],0)),1,1,"")</f>
        <v>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275</v>
      </c>
      <c r="B15" s="65"/>
      <c r="C15" s="65" t="s">
        <v>64</v>
      </c>
      <c r="D15" s="66">
        <v>183.65875197880464</v>
      </c>
      <c r="E15" s="68"/>
      <c r="F15" s="100" t="s">
        <v>876</v>
      </c>
      <c r="G15" s="65"/>
      <c r="H15" s="69" t="s">
        <v>275</v>
      </c>
      <c r="I15" s="70"/>
      <c r="J15" s="70"/>
      <c r="K15" s="69" t="s">
        <v>1002</v>
      </c>
      <c r="L15" s="73">
        <v>1</v>
      </c>
      <c r="M15" s="74">
        <v>6357.38916015625</v>
      </c>
      <c r="N15" s="74">
        <v>8040.37255859375</v>
      </c>
      <c r="O15" s="75"/>
      <c r="P15" s="76"/>
      <c r="Q15" s="76"/>
      <c r="R15" s="86"/>
      <c r="S15" s="48">
        <v>1</v>
      </c>
      <c r="T15" s="48">
        <v>0</v>
      </c>
      <c r="U15" s="49">
        <v>0</v>
      </c>
      <c r="V15" s="49">
        <v>0.2</v>
      </c>
      <c r="W15" s="49">
        <v>0</v>
      </c>
      <c r="X15" s="49">
        <v>0.693689</v>
      </c>
      <c r="Y15" s="49">
        <v>0</v>
      </c>
      <c r="Z15" s="49">
        <v>0</v>
      </c>
      <c r="AA15" s="71">
        <v>15</v>
      </c>
      <c r="AB15" s="71"/>
      <c r="AC15" s="72"/>
      <c r="AD15" s="78" t="s">
        <v>588</v>
      </c>
      <c r="AE15" s="78">
        <v>347</v>
      </c>
      <c r="AF15" s="78">
        <v>64931</v>
      </c>
      <c r="AG15" s="78">
        <v>6402</v>
      </c>
      <c r="AH15" s="78">
        <v>6836</v>
      </c>
      <c r="AI15" s="78"/>
      <c r="AJ15" s="78" t="s">
        <v>657</v>
      </c>
      <c r="AK15" s="78" t="s">
        <v>714</v>
      </c>
      <c r="AL15" s="82" t="s">
        <v>768</v>
      </c>
      <c r="AM15" s="78"/>
      <c r="AN15" s="80">
        <v>42108.88582175926</v>
      </c>
      <c r="AO15" s="82" t="s">
        <v>808</v>
      </c>
      <c r="AP15" s="78" t="b">
        <v>1</v>
      </c>
      <c r="AQ15" s="78" t="b">
        <v>0</v>
      </c>
      <c r="AR15" s="78" t="b">
        <v>1</v>
      </c>
      <c r="AS15" s="78"/>
      <c r="AT15" s="78">
        <v>541</v>
      </c>
      <c r="AU15" s="82" t="s">
        <v>858</v>
      </c>
      <c r="AV15" s="78" t="b">
        <v>0</v>
      </c>
      <c r="AW15" s="78" t="s">
        <v>915</v>
      </c>
      <c r="AX15" s="82" t="s">
        <v>928</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216</v>
      </c>
      <c r="B16" s="65"/>
      <c r="C16" s="65" t="s">
        <v>64</v>
      </c>
      <c r="D16" s="66">
        <v>164.26324301452604</v>
      </c>
      <c r="E16" s="68"/>
      <c r="F16" s="100" t="s">
        <v>355</v>
      </c>
      <c r="G16" s="65"/>
      <c r="H16" s="69" t="s">
        <v>216</v>
      </c>
      <c r="I16" s="70"/>
      <c r="J16" s="70"/>
      <c r="K16" s="69" t="s">
        <v>1003</v>
      </c>
      <c r="L16" s="73">
        <v>1</v>
      </c>
      <c r="M16" s="74">
        <v>9186.865234375</v>
      </c>
      <c r="N16" s="74">
        <v>5005.3818359375</v>
      </c>
      <c r="O16" s="75"/>
      <c r="P16" s="76"/>
      <c r="Q16" s="76"/>
      <c r="R16" s="86"/>
      <c r="S16" s="48">
        <v>2</v>
      </c>
      <c r="T16" s="48">
        <v>1</v>
      </c>
      <c r="U16" s="49">
        <v>0</v>
      </c>
      <c r="V16" s="49">
        <v>1</v>
      </c>
      <c r="W16" s="49">
        <v>0</v>
      </c>
      <c r="X16" s="49">
        <v>1.298236</v>
      </c>
      <c r="Y16" s="49">
        <v>0</v>
      </c>
      <c r="Z16" s="49">
        <v>0</v>
      </c>
      <c r="AA16" s="71">
        <v>16</v>
      </c>
      <c r="AB16" s="71"/>
      <c r="AC16" s="72"/>
      <c r="AD16" s="78" t="s">
        <v>589</v>
      </c>
      <c r="AE16" s="78">
        <v>4834</v>
      </c>
      <c r="AF16" s="78">
        <v>6785</v>
      </c>
      <c r="AG16" s="78">
        <v>6911</v>
      </c>
      <c r="AH16" s="78">
        <v>0</v>
      </c>
      <c r="AI16" s="78"/>
      <c r="AJ16" s="78" t="s">
        <v>658</v>
      </c>
      <c r="AK16" s="78"/>
      <c r="AL16" s="82" t="s">
        <v>769</v>
      </c>
      <c r="AM16" s="78"/>
      <c r="AN16" s="80">
        <v>42265.66501157408</v>
      </c>
      <c r="AO16" s="82" t="s">
        <v>809</v>
      </c>
      <c r="AP16" s="78" t="b">
        <v>1</v>
      </c>
      <c r="AQ16" s="78" t="b">
        <v>0</v>
      </c>
      <c r="AR16" s="78" t="b">
        <v>0</v>
      </c>
      <c r="AS16" s="78"/>
      <c r="AT16" s="78">
        <v>63</v>
      </c>
      <c r="AU16" s="82" t="s">
        <v>858</v>
      </c>
      <c r="AV16" s="78" t="b">
        <v>0</v>
      </c>
      <c r="AW16" s="78" t="s">
        <v>915</v>
      </c>
      <c r="AX16" s="82" t="s">
        <v>929</v>
      </c>
      <c r="AY16" s="78" t="s">
        <v>66</v>
      </c>
      <c r="AZ16" s="78" t="str">
        <f>REPLACE(INDEX(GroupVertices[Group],MATCH(Vertices[[#This Row],[Vertex]],GroupVertices[Vertex],0)),1,1,"")</f>
        <v>14</v>
      </c>
      <c r="BA16" s="48" t="s">
        <v>329</v>
      </c>
      <c r="BB16" s="48" t="s">
        <v>329</v>
      </c>
      <c r="BC16" s="48" t="s">
        <v>338</v>
      </c>
      <c r="BD16" s="48" t="s">
        <v>338</v>
      </c>
      <c r="BE16" s="48" t="s">
        <v>344</v>
      </c>
      <c r="BF16" s="48" t="s">
        <v>344</v>
      </c>
      <c r="BG16" s="116" t="s">
        <v>1388</v>
      </c>
      <c r="BH16" s="116" t="s">
        <v>1388</v>
      </c>
      <c r="BI16" s="116" t="s">
        <v>1318</v>
      </c>
      <c r="BJ16" s="116" t="s">
        <v>1318</v>
      </c>
      <c r="BK16" s="116">
        <v>0</v>
      </c>
      <c r="BL16" s="120">
        <v>0</v>
      </c>
      <c r="BM16" s="116">
        <v>0</v>
      </c>
      <c r="BN16" s="120">
        <v>0</v>
      </c>
      <c r="BO16" s="116">
        <v>0</v>
      </c>
      <c r="BP16" s="120">
        <v>0</v>
      </c>
      <c r="BQ16" s="116">
        <v>6</v>
      </c>
      <c r="BR16" s="120">
        <v>100</v>
      </c>
      <c r="BS16" s="116">
        <v>6</v>
      </c>
      <c r="BT16" s="2"/>
      <c r="BU16" s="3"/>
      <c r="BV16" s="3"/>
      <c r="BW16" s="3"/>
      <c r="BX16" s="3"/>
    </row>
    <row r="17" spans="1:76" ht="15">
      <c r="A17" s="64" t="s">
        <v>217</v>
      </c>
      <c r="B17" s="65"/>
      <c r="C17" s="65" t="s">
        <v>64</v>
      </c>
      <c r="D17" s="66">
        <v>163.2645474234441</v>
      </c>
      <c r="E17" s="68"/>
      <c r="F17" s="100" t="s">
        <v>356</v>
      </c>
      <c r="G17" s="65"/>
      <c r="H17" s="69" t="s">
        <v>217</v>
      </c>
      <c r="I17" s="70"/>
      <c r="J17" s="70"/>
      <c r="K17" s="69" t="s">
        <v>1004</v>
      </c>
      <c r="L17" s="73">
        <v>1</v>
      </c>
      <c r="M17" s="74">
        <v>9186.865234375</v>
      </c>
      <c r="N17" s="74">
        <v>4287.806640625</v>
      </c>
      <c r="O17" s="75"/>
      <c r="P17" s="76"/>
      <c r="Q17" s="76"/>
      <c r="R17" s="86"/>
      <c r="S17" s="48">
        <v>0</v>
      </c>
      <c r="T17" s="48">
        <v>1</v>
      </c>
      <c r="U17" s="49">
        <v>0</v>
      </c>
      <c r="V17" s="49">
        <v>1</v>
      </c>
      <c r="W17" s="49">
        <v>0</v>
      </c>
      <c r="X17" s="49">
        <v>0.70175</v>
      </c>
      <c r="Y17" s="49">
        <v>0</v>
      </c>
      <c r="Z17" s="49">
        <v>0</v>
      </c>
      <c r="AA17" s="71">
        <v>17</v>
      </c>
      <c r="AB17" s="71"/>
      <c r="AC17" s="72"/>
      <c r="AD17" s="78" t="s">
        <v>590</v>
      </c>
      <c r="AE17" s="78">
        <v>4606</v>
      </c>
      <c r="AF17" s="78">
        <v>3791</v>
      </c>
      <c r="AG17" s="78">
        <v>271546</v>
      </c>
      <c r="AH17" s="78">
        <v>373</v>
      </c>
      <c r="AI17" s="78"/>
      <c r="AJ17" s="78" t="s">
        <v>659</v>
      </c>
      <c r="AK17" s="78" t="s">
        <v>715</v>
      </c>
      <c r="AL17" s="82" t="s">
        <v>770</v>
      </c>
      <c r="AM17" s="78"/>
      <c r="AN17" s="80">
        <v>42902.36989583333</v>
      </c>
      <c r="AO17" s="82" t="s">
        <v>810</v>
      </c>
      <c r="AP17" s="78" t="b">
        <v>0</v>
      </c>
      <c r="AQ17" s="78" t="b">
        <v>0</v>
      </c>
      <c r="AR17" s="78" t="b">
        <v>0</v>
      </c>
      <c r="AS17" s="78"/>
      <c r="AT17" s="78">
        <v>77</v>
      </c>
      <c r="AU17" s="82" t="s">
        <v>858</v>
      </c>
      <c r="AV17" s="78" t="b">
        <v>0</v>
      </c>
      <c r="AW17" s="78" t="s">
        <v>915</v>
      </c>
      <c r="AX17" s="82" t="s">
        <v>930</v>
      </c>
      <c r="AY17" s="78" t="s">
        <v>66</v>
      </c>
      <c r="AZ17" s="78" t="str">
        <f>REPLACE(INDEX(GroupVertices[Group],MATCH(Vertices[[#This Row],[Vertex]],GroupVertices[Vertex],0)),1,1,"")</f>
        <v>14</v>
      </c>
      <c r="BA17" s="48" t="s">
        <v>329</v>
      </c>
      <c r="BB17" s="48" t="s">
        <v>329</v>
      </c>
      <c r="BC17" s="48" t="s">
        <v>338</v>
      </c>
      <c r="BD17" s="48" t="s">
        <v>338</v>
      </c>
      <c r="BE17" s="48" t="s">
        <v>344</v>
      </c>
      <c r="BF17" s="48" t="s">
        <v>344</v>
      </c>
      <c r="BG17" s="116" t="s">
        <v>1389</v>
      </c>
      <c r="BH17" s="116" t="s">
        <v>1389</v>
      </c>
      <c r="BI17" s="116" t="s">
        <v>1420</v>
      </c>
      <c r="BJ17" s="116" t="s">
        <v>1420</v>
      </c>
      <c r="BK17" s="116">
        <v>0</v>
      </c>
      <c r="BL17" s="120">
        <v>0</v>
      </c>
      <c r="BM17" s="116">
        <v>0</v>
      </c>
      <c r="BN17" s="120">
        <v>0</v>
      </c>
      <c r="BO17" s="116">
        <v>0</v>
      </c>
      <c r="BP17" s="120">
        <v>0</v>
      </c>
      <c r="BQ17" s="116">
        <v>8</v>
      </c>
      <c r="BR17" s="120">
        <v>100</v>
      </c>
      <c r="BS17" s="116">
        <v>8</v>
      </c>
      <c r="BT17" s="2"/>
      <c r="BU17" s="3"/>
      <c r="BV17" s="3"/>
      <c r="BW17" s="3"/>
      <c r="BX17" s="3"/>
    </row>
    <row r="18" spans="1:76" ht="15">
      <c r="A18" s="64" t="s">
        <v>218</v>
      </c>
      <c r="B18" s="65"/>
      <c r="C18" s="65" t="s">
        <v>64</v>
      </c>
      <c r="D18" s="66">
        <v>162.05670616248628</v>
      </c>
      <c r="E18" s="68"/>
      <c r="F18" s="100" t="s">
        <v>357</v>
      </c>
      <c r="G18" s="65"/>
      <c r="H18" s="69" t="s">
        <v>218</v>
      </c>
      <c r="I18" s="70"/>
      <c r="J18" s="70"/>
      <c r="K18" s="69" t="s">
        <v>1005</v>
      </c>
      <c r="L18" s="73">
        <v>1</v>
      </c>
      <c r="M18" s="74">
        <v>5249.63720703125</v>
      </c>
      <c r="N18" s="74">
        <v>6605.2216796875</v>
      </c>
      <c r="O18" s="75"/>
      <c r="P18" s="76"/>
      <c r="Q18" s="76"/>
      <c r="R18" s="86"/>
      <c r="S18" s="48">
        <v>1</v>
      </c>
      <c r="T18" s="48">
        <v>1</v>
      </c>
      <c r="U18" s="49">
        <v>0</v>
      </c>
      <c r="V18" s="49">
        <v>0</v>
      </c>
      <c r="W18" s="49">
        <v>0</v>
      </c>
      <c r="X18" s="49">
        <v>0.999993</v>
      </c>
      <c r="Y18" s="49">
        <v>0</v>
      </c>
      <c r="Z18" s="49" t="s">
        <v>1133</v>
      </c>
      <c r="AA18" s="71">
        <v>18</v>
      </c>
      <c r="AB18" s="71"/>
      <c r="AC18" s="72"/>
      <c r="AD18" s="78" t="s">
        <v>591</v>
      </c>
      <c r="AE18" s="78">
        <v>946</v>
      </c>
      <c r="AF18" s="78">
        <v>170</v>
      </c>
      <c r="AG18" s="78">
        <v>49138</v>
      </c>
      <c r="AH18" s="78">
        <v>372</v>
      </c>
      <c r="AI18" s="78"/>
      <c r="AJ18" s="78" t="s">
        <v>660</v>
      </c>
      <c r="AK18" s="78" t="s">
        <v>716</v>
      </c>
      <c r="AL18" s="78"/>
      <c r="AM18" s="78"/>
      <c r="AN18" s="80">
        <v>41946.213842592595</v>
      </c>
      <c r="AO18" s="82" t="s">
        <v>811</v>
      </c>
      <c r="AP18" s="78" t="b">
        <v>0</v>
      </c>
      <c r="AQ18" s="78" t="b">
        <v>0</v>
      </c>
      <c r="AR18" s="78" t="b">
        <v>1</v>
      </c>
      <c r="AS18" s="78"/>
      <c r="AT18" s="78">
        <v>2</v>
      </c>
      <c r="AU18" s="82" t="s">
        <v>858</v>
      </c>
      <c r="AV18" s="78" t="b">
        <v>0</v>
      </c>
      <c r="AW18" s="78" t="s">
        <v>915</v>
      </c>
      <c r="AX18" s="82" t="s">
        <v>931</v>
      </c>
      <c r="AY18" s="78" t="s">
        <v>66</v>
      </c>
      <c r="AZ18" s="78" t="str">
        <f>REPLACE(INDEX(GroupVertices[Group],MATCH(Vertices[[#This Row],[Vertex]],GroupVertices[Vertex],0)),1,1,"")</f>
        <v>2</v>
      </c>
      <c r="BA18" s="48" t="s">
        <v>329</v>
      </c>
      <c r="BB18" s="48" t="s">
        <v>329</v>
      </c>
      <c r="BC18" s="48" t="s">
        <v>338</v>
      </c>
      <c r="BD18" s="48" t="s">
        <v>338</v>
      </c>
      <c r="BE18" s="48" t="s">
        <v>344</v>
      </c>
      <c r="BF18" s="48" t="s">
        <v>344</v>
      </c>
      <c r="BG18" s="116" t="s">
        <v>1390</v>
      </c>
      <c r="BH18" s="116" t="s">
        <v>1390</v>
      </c>
      <c r="BI18" s="116" t="s">
        <v>1421</v>
      </c>
      <c r="BJ18" s="116" t="s">
        <v>1421</v>
      </c>
      <c r="BK18" s="116">
        <v>0</v>
      </c>
      <c r="BL18" s="120">
        <v>0</v>
      </c>
      <c r="BM18" s="116">
        <v>0</v>
      </c>
      <c r="BN18" s="120">
        <v>0</v>
      </c>
      <c r="BO18" s="116">
        <v>0</v>
      </c>
      <c r="BP18" s="120">
        <v>0</v>
      </c>
      <c r="BQ18" s="116">
        <v>10</v>
      </c>
      <c r="BR18" s="120">
        <v>100</v>
      </c>
      <c r="BS18" s="116">
        <v>10</v>
      </c>
      <c r="BT18" s="2"/>
      <c r="BU18" s="3"/>
      <c r="BV18" s="3"/>
      <c r="BW18" s="3"/>
      <c r="BX18" s="3"/>
    </row>
    <row r="19" spans="1:76" ht="15">
      <c r="A19" s="64" t="s">
        <v>219</v>
      </c>
      <c r="B19" s="65"/>
      <c r="C19" s="65" t="s">
        <v>64</v>
      </c>
      <c r="D19" s="66">
        <v>162.04436423300396</v>
      </c>
      <c r="E19" s="68"/>
      <c r="F19" s="100" t="s">
        <v>877</v>
      </c>
      <c r="G19" s="65"/>
      <c r="H19" s="69" t="s">
        <v>219</v>
      </c>
      <c r="I19" s="70"/>
      <c r="J19" s="70"/>
      <c r="K19" s="69" t="s">
        <v>1006</v>
      </c>
      <c r="L19" s="73">
        <v>1</v>
      </c>
      <c r="M19" s="74">
        <v>5249.63720703125</v>
      </c>
      <c r="N19" s="74">
        <v>5388.873046875</v>
      </c>
      <c r="O19" s="75"/>
      <c r="P19" s="76"/>
      <c r="Q19" s="76"/>
      <c r="R19" s="86"/>
      <c r="S19" s="48">
        <v>1</v>
      </c>
      <c r="T19" s="48">
        <v>1</v>
      </c>
      <c r="U19" s="49">
        <v>0</v>
      </c>
      <c r="V19" s="49">
        <v>0</v>
      </c>
      <c r="W19" s="49">
        <v>0</v>
      </c>
      <c r="X19" s="49">
        <v>0.999993</v>
      </c>
      <c r="Y19" s="49">
        <v>0</v>
      </c>
      <c r="Z19" s="49" t="s">
        <v>1133</v>
      </c>
      <c r="AA19" s="71">
        <v>19</v>
      </c>
      <c r="AB19" s="71"/>
      <c r="AC19" s="72"/>
      <c r="AD19" s="78" t="s">
        <v>592</v>
      </c>
      <c r="AE19" s="78">
        <v>89</v>
      </c>
      <c r="AF19" s="78">
        <v>133</v>
      </c>
      <c r="AG19" s="78">
        <v>13727</v>
      </c>
      <c r="AH19" s="78">
        <v>1664</v>
      </c>
      <c r="AI19" s="78"/>
      <c r="AJ19" s="78" t="s">
        <v>661</v>
      </c>
      <c r="AK19" s="78" t="s">
        <v>717</v>
      </c>
      <c r="AL19" s="78"/>
      <c r="AM19" s="78"/>
      <c r="AN19" s="80">
        <v>42695.88149305555</v>
      </c>
      <c r="AO19" s="82" t="s">
        <v>812</v>
      </c>
      <c r="AP19" s="78" t="b">
        <v>0</v>
      </c>
      <c r="AQ19" s="78" t="b">
        <v>0</v>
      </c>
      <c r="AR19" s="78" t="b">
        <v>1</v>
      </c>
      <c r="AS19" s="78"/>
      <c r="AT19" s="78">
        <v>8</v>
      </c>
      <c r="AU19" s="82" t="s">
        <v>858</v>
      </c>
      <c r="AV19" s="78" t="b">
        <v>0</v>
      </c>
      <c r="AW19" s="78" t="s">
        <v>915</v>
      </c>
      <c r="AX19" s="82" t="s">
        <v>932</v>
      </c>
      <c r="AY19" s="78" t="s">
        <v>66</v>
      </c>
      <c r="AZ19" s="78" t="str">
        <f>REPLACE(INDEX(GroupVertices[Group],MATCH(Vertices[[#This Row],[Vertex]],GroupVertices[Vertex],0)),1,1,"")</f>
        <v>2</v>
      </c>
      <c r="BA19" s="48"/>
      <c r="BB19" s="48"/>
      <c r="BC19" s="48"/>
      <c r="BD19" s="48"/>
      <c r="BE19" s="48" t="s">
        <v>345</v>
      </c>
      <c r="BF19" s="48" t="s">
        <v>345</v>
      </c>
      <c r="BG19" s="116" t="s">
        <v>1391</v>
      </c>
      <c r="BH19" s="116" t="s">
        <v>1391</v>
      </c>
      <c r="BI19" s="116" t="s">
        <v>1422</v>
      </c>
      <c r="BJ19" s="116" t="s">
        <v>1422</v>
      </c>
      <c r="BK19" s="116">
        <v>0</v>
      </c>
      <c r="BL19" s="120">
        <v>0</v>
      </c>
      <c r="BM19" s="116">
        <v>0</v>
      </c>
      <c r="BN19" s="120">
        <v>0</v>
      </c>
      <c r="BO19" s="116">
        <v>0</v>
      </c>
      <c r="BP19" s="120">
        <v>0</v>
      </c>
      <c r="BQ19" s="116">
        <v>22</v>
      </c>
      <c r="BR19" s="120">
        <v>100</v>
      </c>
      <c r="BS19" s="116">
        <v>22</v>
      </c>
      <c r="BT19" s="2"/>
      <c r="BU19" s="3"/>
      <c r="BV19" s="3"/>
      <c r="BW19" s="3"/>
      <c r="BX19" s="3"/>
    </row>
    <row r="20" spans="1:76" ht="15">
      <c r="A20" s="64" t="s">
        <v>220</v>
      </c>
      <c r="B20" s="65"/>
      <c r="C20" s="65" t="s">
        <v>64</v>
      </c>
      <c r="D20" s="66">
        <v>162.11941650688289</v>
      </c>
      <c r="E20" s="68"/>
      <c r="F20" s="100" t="s">
        <v>358</v>
      </c>
      <c r="G20" s="65"/>
      <c r="H20" s="69" t="s">
        <v>220</v>
      </c>
      <c r="I20" s="70"/>
      <c r="J20" s="70"/>
      <c r="K20" s="69" t="s">
        <v>1007</v>
      </c>
      <c r="L20" s="73">
        <v>1</v>
      </c>
      <c r="M20" s="74">
        <v>7757.5087890625</v>
      </c>
      <c r="N20" s="74">
        <v>6793.4384765625</v>
      </c>
      <c r="O20" s="75"/>
      <c r="P20" s="76"/>
      <c r="Q20" s="76"/>
      <c r="R20" s="86"/>
      <c r="S20" s="48">
        <v>1</v>
      </c>
      <c r="T20" s="48">
        <v>1</v>
      </c>
      <c r="U20" s="49">
        <v>0</v>
      </c>
      <c r="V20" s="49">
        <v>1</v>
      </c>
      <c r="W20" s="49">
        <v>0</v>
      </c>
      <c r="X20" s="49">
        <v>0.999993</v>
      </c>
      <c r="Y20" s="49">
        <v>0</v>
      </c>
      <c r="Z20" s="49">
        <v>1</v>
      </c>
      <c r="AA20" s="71">
        <v>20</v>
      </c>
      <c r="AB20" s="71"/>
      <c r="AC20" s="72"/>
      <c r="AD20" s="78" t="s">
        <v>593</v>
      </c>
      <c r="AE20" s="78">
        <v>270</v>
      </c>
      <c r="AF20" s="78">
        <v>358</v>
      </c>
      <c r="AG20" s="78">
        <v>10413</v>
      </c>
      <c r="AH20" s="78">
        <v>13921</v>
      </c>
      <c r="AI20" s="78"/>
      <c r="AJ20" s="78" t="s">
        <v>662</v>
      </c>
      <c r="AK20" s="78"/>
      <c r="AL20" s="78"/>
      <c r="AM20" s="78"/>
      <c r="AN20" s="80">
        <v>42357.76462962963</v>
      </c>
      <c r="AO20" s="82" t="s">
        <v>813</v>
      </c>
      <c r="AP20" s="78" t="b">
        <v>1</v>
      </c>
      <c r="AQ20" s="78" t="b">
        <v>0</v>
      </c>
      <c r="AR20" s="78" t="b">
        <v>1</v>
      </c>
      <c r="AS20" s="78"/>
      <c r="AT20" s="78">
        <v>3</v>
      </c>
      <c r="AU20" s="78"/>
      <c r="AV20" s="78" t="b">
        <v>0</v>
      </c>
      <c r="AW20" s="78" t="s">
        <v>915</v>
      </c>
      <c r="AX20" s="82" t="s">
        <v>933</v>
      </c>
      <c r="AY20" s="78" t="s">
        <v>66</v>
      </c>
      <c r="AZ20" s="78" t="str">
        <f>REPLACE(INDEX(GroupVertices[Group],MATCH(Vertices[[#This Row],[Vertex]],GroupVertices[Vertex],0)),1,1,"")</f>
        <v>13</v>
      </c>
      <c r="BA20" s="48"/>
      <c r="BB20" s="48"/>
      <c r="BC20" s="48"/>
      <c r="BD20" s="48"/>
      <c r="BE20" s="48"/>
      <c r="BF20" s="48"/>
      <c r="BG20" s="116" t="s">
        <v>1392</v>
      </c>
      <c r="BH20" s="116" t="s">
        <v>1392</v>
      </c>
      <c r="BI20" s="116" t="s">
        <v>1317</v>
      </c>
      <c r="BJ20" s="116" t="s">
        <v>1317</v>
      </c>
      <c r="BK20" s="116">
        <v>0</v>
      </c>
      <c r="BL20" s="120">
        <v>0</v>
      </c>
      <c r="BM20" s="116">
        <v>1</v>
      </c>
      <c r="BN20" s="120">
        <v>14.285714285714286</v>
      </c>
      <c r="BO20" s="116">
        <v>0</v>
      </c>
      <c r="BP20" s="120">
        <v>0</v>
      </c>
      <c r="BQ20" s="116">
        <v>6</v>
      </c>
      <c r="BR20" s="120">
        <v>85.71428571428571</v>
      </c>
      <c r="BS20" s="116">
        <v>7</v>
      </c>
      <c r="BT20" s="2"/>
      <c r="BU20" s="3"/>
      <c r="BV20" s="3"/>
      <c r="BW20" s="3"/>
      <c r="BX20" s="3"/>
    </row>
    <row r="21" spans="1:76" ht="15">
      <c r="A21" s="64" t="s">
        <v>221</v>
      </c>
      <c r="B21" s="65"/>
      <c r="C21" s="65" t="s">
        <v>64</v>
      </c>
      <c r="D21" s="66">
        <v>162.1417654062157</v>
      </c>
      <c r="E21" s="68"/>
      <c r="F21" s="100" t="s">
        <v>359</v>
      </c>
      <c r="G21" s="65"/>
      <c r="H21" s="69" t="s">
        <v>221</v>
      </c>
      <c r="I21" s="70"/>
      <c r="J21" s="70"/>
      <c r="K21" s="69" t="s">
        <v>1008</v>
      </c>
      <c r="L21" s="73">
        <v>1</v>
      </c>
      <c r="M21" s="74">
        <v>7757.5087890625</v>
      </c>
      <c r="N21" s="74">
        <v>6075.86279296875</v>
      </c>
      <c r="O21" s="75"/>
      <c r="P21" s="76"/>
      <c r="Q21" s="76"/>
      <c r="R21" s="86"/>
      <c r="S21" s="48">
        <v>1</v>
      </c>
      <c r="T21" s="48">
        <v>1</v>
      </c>
      <c r="U21" s="49">
        <v>0</v>
      </c>
      <c r="V21" s="49">
        <v>1</v>
      </c>
      <c r="W21" s="49">
        <v>0</v>
      </c>
      <c r="X21" s="49">
        <v>0.999993</v>
      </c>
      <c r="Y21" s="49">
        <v>0</v>
      </c>
      <c r="Z21" s="49">
        <v>1</v>
      </c>
      <c r="AA21" s="71">
        <v>21</v>
      </c>
      <c r="AB21" s="71"/>
      <c r="AC21" s="72"/>
      <c r="AD21" s="78" t="s">
        <v>594</v>
      </c>
      <c r="AE21" s="78">
        <v>93</v>
      </c>
      <c r="AF21" s="78">
        <v>425</v>
      </c>
      <c r="AG21" s="78">
        <v>27305</v>
      </c>
      <c r="AH21" s="78">
        <v>18983</v>
      </c>
      <c r="AI21" s="78"/>
      <c r="AJ21" s="78" t="s">
        <v>663</v>
      </c>
      <c r="AK21" s="78"/>
      <c r="AL21" s="78"/>
      <c r="AM21" s="78"/>
      <c r="AN21" s="80">
        <v>41305.83881944444</v>
      </c>
      <c r="AO21" s="82" t="s">
        <v>814</v>
      </c>
      <c r="AP21" s="78" t="b">
        <v>0</v>
      </c>
      <c r="AQ21" s="78" t="b">
        <v>0</v>
      </c>
      <c r="AR21" s="78" t="b">
        <v>1</v>
      </c>
      <c r="AS21" s="78"/>
      <c r="AT21" s="78">
        <v>2</v>
      </c>
      <c r="AU21" s="82" t="s">
        <v>861</v>
      </c>
      <c r="AV21" s="78" t="b">
        <v>0</v>
      </c>
      <c r="AW21" s="78" t="s">
        <v>915</v>
      </c>
      <c r="AX21" s="82" t="s">
        <v>934</v>
      </c>
      <c r="AY21" s="78" t="s">
        <v>66</v>
      </c>
      <c r="AZ21" s="78" t="str">
        <f>REPLACE(INDEX(GroupVertices[Group],MATCH(Vertices[[#This Row],[Vertex]],GroupVertices[Vertex],0)),1,1,"")</f>
        <v>13</v>
      </c>
      <c r="BA21" s="48"/>
      <c r="BB21" s="48"/>
      <c r="BC21" s="48"/>
      <c r="BD21" s="48"/>
      <c r="BE21" s="48"/>
      <c r="BF21" s="48"/>
      <c r="BG21" s="116" t="s">
        <v>1393</v>
      </c>
      <c r="BH21" s="116" t="s">
        <v>1393</v>
      </c>
      <c r="BI21" s="116" t="s">
        <v>1423</v>
      </c>
      <c r="BJ21" s="116" t="s">
        <v>1423</v>
      </c>
      <c r="BK21" s="116">
        <v>0</v>
      </c>
      <c r="BL21" s="120">
        <v>0</v>
      </c>
      <c r="BM21" s="116">
        <v>1</v>
      </c>
      <c r="BN21" s="120">
        <v>11.11111111111111</v>
      </c>
      <c r="BO21" s="116">
        <v>0</v>
      </c>
      <c r="BP21" s="120">
        <v>0</v>
      </c>
      <c r="BQ21" s="116">
        <v>8</v>
      </c>
      <c r="BR21" s="120">
        <v>88.88888888888889</v>
      </c>
      <c r="BS21" s="116">
        <v>9</v>
      </c>
      <c r="BT21" s="2"/>
      <c r="BU21" s="3"/>
      <c r="BV21" s="3"/>
      <c r="BW21" s="3"/>
      <c r="BX21" s="3"/>
    </row>
    <row r="22" spans="1:76" ht="15">
      <c r="A22" s="64" t="s">
        <v>222</v>
      </c>
      <c r="B22" s="65"/>
      <c r="C22" s="65" t="s">
        <v>64</v>
      </c>
      <c r="D22" s="66">
        <v>162.58040425133018</v>
      </c>
      <c r="E22" s="68"/>
      <c r="F22" s="100" t="s">
        <v>360</v>
      </c>
      <c r="G22" s="65"/>
      <c r="H22" s="69" t="s">
        <v>222</v>
      </c>
      <c r="I22" s="70"/>
      <c r="J22" s="70"/>
      <c r="K22" s="69" t="s">
        <v>1009</v>
      </c>
      <c r="L22" s="73">
        <v>93.57407407407408</v>
      </c>
      <c r="M22" s="74">
        <v>9339.546875</v>
      </c>
      <c r="N22" s="74">
        <v>8040.37255859375</v>
      </c>
      <c r="O22" s="75"/>
      <c r="P22" s="76"/>
      <c r="Q22" s="76"/>
      <c r="R22" s="86"/>
      <c r="S22" s="48">
        <v>0</v>
      </c>
      <c r="T22" s="48">
        <v>3</v>
      </c>
      <c r="U22" s="49">
        <v>6</v>
      </c>
      <c r="V22" s="49">
        <v>0.333333</v>
      </c>
      <c r="W22" s="49">
        <v>0</v>
      </c>
      <c r="X22" s="49">
        <v>1.918905</v>
      </c>
      <c r="Y22" s="49">
        <v>0</v>
      </c>
      <c r="Z22" s="49">
        <v>0</v>
      </c>
      <c r="AA22" s="71">
        <v>22</v>
      </c>
      <c r="AB22" s="71"/>
      <c r="AC22" s="72"/>
      <c r="AD22" s="78" t="s">
        <v>595</v>
      </c>
      <c r="AE22" s="78">
        <v>1553</v>
      </c>
      <c r="AF22" s="78">
        <v>1740</v>
      </c>
      <c r="AG22" s="78">
        <v>92664</v>
      </c>
      <c r="AH22" s="78">
        <v>102549</v>
      </c>
      <c r="AI22" s="78"/>
      <c r="AJ22" s="78"/>
      <c r="AK22" s="78"/>
      <c r="AL22" s="78"/>
      <c r="AM22" s="78"/>
      <c r="AN22" s="80">
        <v>41621.044444444444</v>
      </c>
      <c r="AO22" s="82" t="s">
        <v>815</v>
      </c>
      <c r="AP22" s="78" t="b">
        <v>0</v>
      </c>
      <c r="AQ22" s="78" t="b">
        <v>0</v>
      </c>
      <c r="AR22" s="78" t="b">
        <v>0</v>
      </c>
      <c r="AS22" s="78"/>
      <c r="AT22" s="78">
        <v>102</v>
      </c>
      <c r="AU22" s="82" t="s">
        <v>858</v>
      </c>
      <c r="AV22" s="78" t="b">
        <v>0</v>
      </c>
      <c r="AW22" s="78" t="s">
        <v>915</v>
      </c>
      <c r="AX22" s="82" t="s">
        <v>935</v>
      </c>
      <c r="AY22" s="78" t="s">
        <v>66</v>
      </c>
      <c r="AZ22" s="78" t="str">
        <f>REPLACE(INDEX(GroupVertices[Group],MATCH(Vertices[[#This Row],[Vertex]],GroupVertices[Vertex],0)),1,1,"")</f>
        <v>5</v>
      </c>
      <c r="BA22" s="48"/>
      <c r="BB22" s="48"/>
      <c r="BC22" s="48"/>
      <c r="BD22" s="48"/>
      <c r="BE22" s="48"/>
      <c r="BF22" s="48"/>
      <c r="BG22" s="116" t="s">
        <v>1394</v>
      </c>
      <c r="BH22" s="116" t="s">
        <v>1394</v>
      </c>
      <c r="BI22" s="116" t="s">
        <v>1424</v>
      </c>
      <c r="BJ22" s="116" t="s">
        <v>1424</v>
      </c>
      <c r="BK22" s="116">
        <v>0</v>
      </c>
      <c r="BL22" s="120">
        <v>0</v>
      </c>
      <c r="BM22" s="116">
        <v>0</v>
      </c>
      <c r="BN22" s="120">
        <v>0</v>
      </c>
      <c r="BO22" s="116">
        <v>0</v>
      </c>
      <c r="BP22" s="120">
        <v>0</v>
      </c>
      <c r="BQ22" s="116">
        <v>10</v>
      </c>
      <c r="BR22" s="120">
        <v>100</v>
      </c>
      <c r="BS22" s="116">
        <v>10</v>
      </c>
      <c r="BT22" s="2"/>
      <c r="BU22" s="3"/>
      <c r="BV22" s="3"/>
      <c r="BW22" s="3"/>
      <c r="BX22" s="3"/>
    </row>
    <row r="23" spans="1:76" ht="15">
      <c r="A23" s="64" t="s">
        <v>276</v>
      </c>
      <c r="B23" s="65"/>
      <c r="C23" s="65" t="s">
        <v>64</v>
      </c>
      <c r="D23" s="66">
        <v>163.0787513498861</v>
      </c>
      <c r="E23" s="68"/>
      <c r="F23" s="100" t="s">
        <v>878</v>
      </c>
      <c r="G23" s="65"/>
      <c r="H23" s="69" t="s">
        <v>276</v>
      </c>
      <c r="I23" s="70"/>
      <c r="J23" s="70"/>
      <c r="K23" s="69" t="s">
        <v>1010</v>
      </c>
      <c r="L23" s="73">
        <v>1</v>
      </c>
      <c r="M23" s="74">
        <v>9339.546875</v>
      </c>
      <c r="N23" s="74">
        <v>9110.853515625</v>
      </c>
      <c r="O23" s="75"/>
      <c r="P23" s="76"/>
      <c r="Q23" s="76"/>
      <c r="R23" s="86"/>
      <c r="S23" s="48">
        <v>1</v>
      </c>
      <c r="T23" s="48">
        <v>0</v>
      </c>
      <c r="U23" s="49">
        <v>0</v>
      </c>
      <c r="V23" s="49">
        <v>0.2</v>
      </c>
      <c r="W23" s="49">
        <v>0</v>
      </c>
      <c r="X23" s="49">
        <v>0.693689</v>
      </c>
      <c r="Y23" s="49">
        <v>0</v>
      </c>
      <c r="Z23" s="49">
        <v>0</v>
      </c>
      <c r="AA23" s="71">
        <v>23</v>
      </c>
      <c r="AB23" s="71"/>
      <c r="AC23" s="72"/>
      <c r="AD23" s="78" t="s">
        <v>596</v>
      </c>
      <c r="AE23" s="78">
        <v>0</v>
      </c>
      <c r="AF23" s="78">
        <v>3234</v>
      </c>
      <c r="AG23" s="78">
        <v>2574</v>
      </c>
      <c r="AH23" s="78">
        <v>0</v>
      </c>
      <c r="AI23" s="78"/>
      <c r="AJ23" s="78" t="s">
        <v>664</v>
      </c>
      <c r="AK23" s="78"/>
      <c r="AL23" s="82" t="s">
        <v>771</v>
      </c>
      <c r="AM23" s="78"/>
      <c r="AN23" s="80">
        <v>39374.574907407405</v>
      </c>
      <c r="AO23" s="78"/>
      <c r="AP23" s="78" t="b">
        <v>1</v>
      </c>
      <c r="AQ23" s="78" t="b">
        <v>0</v>
      </c>
      <c r="AR23" s="78" t="b">
        <v>0</v>
      </c>
      <c r="AS23" s="78" t="s">
        <v>525</v>
      </c>
      <c r="AT23" s="78">
        <v>213</v>
      </c>
      <c r="AU23" s="82" t="s">
        <v>858</v>
      </c>
      <c r="AV23" s="78" t="b">
        <v>0</v>
      </c>
      <c r="AW23" s="78" t="s">
        <v>915</v>
      </c>
      <c r="AX23" s="82" t="s">
        <v>936</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277</v>
      </c>
      <c r="B24" s="65"/>
      <c r="C24" s="65" t="s">
        <v>64</v>
      </c>
      <c r="D24" s="66">
        <v>163.19049584655025</v>
      </c>
      <c r="E24" s="68"/>
      <c r="F24" s="100" t="s">
        <v>879</v>
      </c>
      <c r="G24" s="65"/>
      <c r="H24" s="69" t="s">
        <v>277</v>
      </c>
      <c r="I24" s="70"/>
      <c r="J24" s="70"/>
      <c r="K24" s="69" t="s">
        <v>1011</v>
      </c>
      <c r="L24" s="73">
        <v>1</v>
      </c>
      <c r="M24" s="74">
        <v>8410.46484375</v>
      </c>
      <c r="N24" s="74">
        <v>9110.853515625</v>
      </c>
      <c r="O24" s="75"/>
      <c r="P24" s="76"/>
      <c r="Q24" s="76"/>
      <c r="R24" s="86"/>
      <c r="S24" s="48">
        <v>1</v>
      </c>
      <c r="T24" s="48">
        <v>0</v>
      </c>
      <c r="U24" s="49">
        <v>0</v>
      </c>
      <c r="V24" s="49">
        <v>0.2</v>
      </c>
      <c r="W24" s="49">
        <v>0</v>
      </c>
      <c r="X24" s="49">
        <v>0.693689</v>
      </c>
      <c r="Y24" s="49">
        <v>0</v>
      </c>
      <c r="Z24" s="49">
        <v>0</v>
      </c>
      <c r="AA24" s="71">
        <v>24</v>
      </c>
      <c r="AB24" s="71"/>
      <c r="AC24" s="72"/>
      <c r="AD24" s="78" t="s">
        <v>597</v>
      </c>
      <c r="AE24" s="78">
        <v>287</v>
      </c>
      <c r="AF24" s="78">
        <v>3569</v>
      </c>
      <c r="AG24" s="78">
        <v>12343</v>
      </c>
      <c r="AH24" s="78">
        <v>16800</v>
      </c>
      <c r="AI24" s="78"/>
      <c r="AJ24" s="78" t="s">
        <v>665</v>
      </c>
      <c r="AK24" s="78" t="s">
        <v>718</v>
      </c>
      <c r="AL24" s="82" t="s">
        <v>772</v>
      </c>
      <c r="AM24" s="78"/>
      <c r="AN24" s="80">
        <v>42436.091261574074</v>
      </c>
      <c r="AO24" s="82" t="s">
        <v>816</v>
      </c>
      <c r="AP24" s="78" t="b">
        <v>0</v>
      </c>
      <c r="AQ24" s="78" t="b">
        <v>0</v>
      </c>
      <c r="AR24" s="78" t="b">
        <v>1</v>
      </c>
      <c r="AS24" s="78"/>
      <c r="AT24" s="78">
        <v>83</v>
      </c>
      <c r="AU24" s="82" t="s">
        <v>858</v>
      </c>
      <c r="AV24" s="78" t="b">
        <v>0</v>
      </c>
      <c r="AW24" s="78" t="s">
        <v>915</v>
      </c>
      <c r="AX24" s="82" t="s">
        <v>937</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278</v>
      </c>
      <c r="B25" s="65"/>
      <c r="C25" s="65" t="s">
        <v>64</v>
      </c>
      <c r="D25" s="66">
        <v>162.15577516400643</v>
      </c>
      <c r="E25" s="68"/>
      <c r="F25" s="100" t="s">
        <v>880</v>
      </c>
      <c r="G25" s="65"/>
      <c r="H25" s="69" t="s">
        <v>278</v>
      </c>
      <c r="I25" s="70"/>
      <c r="J25" s="70"/>
      <c r="K25" s="69" t="s">
        <v>1012</v>
      </c>
      <c r="L25" s="73">
        <v>1</v>
      </c>
      <c r="M25" s="74">
        <v>8410.46484375</v>
      </c>
      <c r="N25" s="74">
        <v>8040.37255859375</v>
      </c>
      <c r="O25" s="75"/>
      <c r="P25" s="76"/>
      <c r="Q25" s="76"/>
      <c r="R25" s="86"/>
      <c r="S25" s="48">
        <v>1</v>
      </c>
      <c r="T25" s="48">
        <v>0</v>
      </c>
      <c r="U25" s="49">
        <v>0</v>
      </c>
      <c r="V25" s="49">
        <v>0.2</v>
      </c>
      <c r="W25" s="49">
        <v>0</v>
      </c>
      <c r="X25" s="49">
        <v>0.693689</v>
      </c>
      <c r="Y25" s="49">
        <v>0</v>
      </c>
      <c r="Z25" s="49">
        <v>0</v>
      </c>
      <c r="AA25" s="71">
        <v>25</v>
      </c>
      <c r="AB25" s="71"/>
      <c r="AC25" s="72"/>
      <c r="AD25" s="78" t="s">
        <v>598</v>
      </c>
      <c r="AE25" s="78">
        <v>1456</v>
      </c>
      <c r="AF25" s="78">
        <v>467</v>
      </c>
      <c r="AG25" s="78">
        <v>14627</v>
      </c>
      <c r="AH25" s="78">
        <v>12404</v>
      </c>
      <c r="AI25" s="78"/>
      <c r="AJ25" s="78" t="s">
        <v>666</v>
      </c>
      <c r="AK25" s="78" t="s">
        <v>719</v>
      </c>
      <c r="AL25" s="82" t="s">
        <v>773</v>
      </c>
      <c r="AM25" s="78"/>
      <c r="AN25" s="80">
        <v>41030.606041666666</v>
      </c>
      <c r="AO25" s="82" t="s">
        <v>817</v>
      </c>
      <c r="AP25" s="78" t="b">
        <v>1</v>
      </c>
      <c r="AQ25" s="78" t="b">
        <v>0</v>
      </c>
      <c r="AR25" s="78" t="b">
        <v>0</v>
      </c>
      <c r="AS25" s="78"/>
      <c r="AT25" s="78">
        <v>14</v>
      </c>
      <c r="AU25" s="82" t="s">
        <v>858</v>
      </c>
      <c r="AV25" s="78" t="b">
        <v>0</v>
      </c>
      <c r="AW25" s="78" t="s">
        <v>915</v>
      </c>
      <c r="AX25" s="82" t="s">
        <v>938</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223</v>
      </c>
      <c r="B26" s="65"/>
      <c r="C26" s="65" t="s">
        <v>64</v>
      </c>
      <c r="D26" s="66">
        <v>164.56311854437996</v>
      </c>
      <c r="E26" s="68"/>
      <c r="F26" s="100" t="s">
        <v>361</v>
      </c>
      <c r="G26" s="65"/>
      <c r="H26" s="69" t="s">
        <v>223</v>
      </c>
      <c r="I26" s="70"/>
      <c r="J26" s="70"/>
      <c r="K26" s="69" t="s">
        <v>1013</v>
      </c>
      <c r="L26" s="73">
        <v>1</v>
      </c>
      <c r="M26" s="74">
        <v>5249.63720703125</v>
      </c>
      <c r="N26" s="74">
        <v>4172.52392578125</v>
      </c>
      <c r="O26" s="75"/>
      <c r="P26" s="76"/>
      <c r="Q26" s="76"/>
      <c r="R26" s="86"/>
      <c r="S26" s="48">
        <v>1</v>
      </c>
      <c r="T26" s="48">
        <v>1</v>
      </c>
      <c r="U26" s="49">
        <v>0</v>
      </c>
      <c r="V26" s="49">
        <v>0</v>
      </c>
      <c r="W26" s="49">
        <v>0</v>
      </c>
      <c r="X26" s="49">
        <v>0.999993</v>
      </c>
      <c r="Y26" s="49">
        <v>0</v>
      </c>
      <c r="Z26" s="49" t="s">
        <v>1133</v>
      </c>
      <c r="AA26" s="71">
        <v>26</v>
      </c>
      <c r="AB26" s="71"/>
      <c r="AC26" s="72"/>
      <c r="AD26" s="78" t="s">
        <v>599</v>
      </c>
      <c r="AE26" s="78">
        <v>7583</v>
      </c>
      <c r="AF26" s="78">
        <v>7684</v>
      </c>
      <c r="AG26" s="78">
        <v>92606</v>
      </c>
      <c r="AH26" s="78">
        <v>44996</v>
      </c>
      <c r="AI26" s="78"/>
      <c r="AJ26" s="78" t="s">
        <v>667</v>
      </c>
      <c r="AK26" s="78" t="s">
        <v>720</v>
      </c>
      <c r="AL26" s="78"/>
      <c r="AM26" s="78"/>
      <c r="AN26" s="80">
        <v>42374.76740740741</v>
      </c>
      <c r="AO26" s="82" t="s">
        <v>818</v>
      </c>
      <c r="AP26" s="78" t="b">
        <v>1</v>
      </c>
      <c r="AQ26" s="78" t="b">
        <v>0</v>
      </c>
      <c r="AR26" s="78" t="b">
        <v>1</v>
      </c>
      <c r="AS26" s="78"/>
      <c r="AT26" s="78">
        <v>5</v>
      </c>
      <c r="AU26" s="78"/>
      <c r="AV26" s="78" t="b">
        <v>0</v>
      </c>
      <c r="AW26" s="78" t="s">
        <v>915</v>
      </c>
      <c r="AX26" s="82" t="s">
        <v>939</v>
      </c>
      <c r="AY26" s="78" t="s">
        <v>66</v>
      </c>
      <c r="AZ26" s="78" t="str">
        <f>REPLACE(INDEX(GroupVertices[Group],MATCH(Vertices[[#This Row],[Vertex]],GroupVertices[Vertex],0)),1,1,"")</f>
        <v>2</v>
      </c>
      <c r="BA26" s="48" t="s">
        <v>330</v>
      </c>
      <c r="BB26" s="48" t="s">
        <v>330</v>
      </c>
      <c r="BC26" s="48" t="s">
        <v>339</v>
      </c>
      <c r="BD26" s="48" t="s">
        <v>339</v>
      </c>
      <c r="BE26" s="48"/>
      <c r="BF26" s="48"/>
      <c r="BG26" s="116" t="s">
        <v>1395</v>
      </c>
      <c r="BH26" s="116" t="s">
        <v>1395</v>
      </c>
      <c r="BI26" s="116" t="s">
        <v>1425</v>
      </c>
      <c r="BJ26" s="116" t="s">
        <v>1425</v>
      </c>
      <c r="BK26" s="116">
        <v>0</v>
      </c>
      <c r="BL26" s="120">
        <v>0</v>
      </c>
      <c r="BM26" s="116">
        <v>0</v>
      </c>
      <c r="BN26" s="120">
        <v>0</v>
      </c>
      <c r="BO26" s="116">
        <v>0</v>
      </c>
      <c r="BP26" s="120">
        <v>0</v>
      </c>
      <c r="BQ26" s="116">
        <v>15</v>
      </c>
      <c r="BR26" s="120">
        <v>100</v>
      </c>
      <c r="BS26" s="116">
        <v>15</v>
      </c>
      <c r="BT26" s="2"/>
      <c r="BU26" s="3"/>
      <c r="BV26" s="3"/>
      <c r="BW26" s="3"/>
      <c r="BX26" s="3"/>
    </row>
    <row r="27" spans="1:76" ht="15">
      <c r="A27" s="64" t="s">
        <v>224</v>
      </c>
      <c r="B27" s="65"/>
      <c r="C27" s="65" t="s">
        <v>64</v>
      </c>
      <c r="D27" s="66">
        <v>162.00500348492525</v>
      </c>
      <c r="E27" s="68"/>
      <c r="F27" s="100" t="s">
        <v>362</v>
      </c>
      <c r="G27" s="65"/>
      <c r="H27" s="69" t="s">
        <v>224</v>
      </c>
      <c r="I27" s="70"/>
      <c r="J27" s="70"/>
      <c r="K27" s="69" t="s">
        <v>1014</v>
      </c>
      <c r="L27" s="73">
        <v>1</v>
      </c>
      <c r="M27" s="74">
        <v>9186.865234375</v>
      </c>
      <c r="N27" s="74">
        <v>6075.86279296875</v>
      </c>
      <c r="O27" s="75"/>
      <c r="P27" s="76"/>
      <c r="Q27" s="76"/>
      <c r="R27" s="86"/>
      <c r="S27" s="48">
        <v>0</v>
      </c>
      <c r="T27" s="48">
        <v>1</v>
      </c>
      <c r="U27" s="49">
        <v>0</v>
      </c>
      <c r="V27" s="49">
        <v>1</v>
      </c>
      <c r="W27" s="49">
        <v>0</v>
      </c>
      <c r="X27" s="49">
        <v>0.999993</v>
      </c>
      <c r="Y27" s="49">
        <v>0</v>
      </c>
      <c r="Z27" s="49">
        <v>0</v>
      </c>
      <c r="AA27" s="71">
        <v>27</v>
      </c>
      <c r="AB27" s="71"/>
      <c r="AC27" s="72"/>
      <c r="AD27" s="78" t="s">
        <v>600</v>
      </c>
      <c r="AE27" s="78">
        <v>32</v>
      </c>
      <c r="AF27" s="78">
        <v>15</v>
      </c>
      <c r="AG27" s="78">
        <v>38</v>
      </c>
      <c r="AH27" s="78">
        <v>61</v>
      </c>
      <c r="AI27" s="78"/>
      <c r="AJ27" s="78"/>
      <c r="AK27" s="78"/>
      <c r="AL27" s="78"/>
      <c r="AM27" s="78"/>
      <c r="AN27" s="80">
        <v>40670.19170138889</v>
      </c>
      <c r="AO27" s="78"/>
      <c r="AP27" s="78" t="b">
        <v>1</v>
      </c>
      <c r="AQ27" s="78" t="b">
        <v>0</v>
      </c>
      <c r="AR27" s="78" t="b">
        <v>1</v>
      </c>
      <c r="AS27" s="78"/>
      <c r="AT27" s="78">
        <v>0</v>
      </c>
      <c r="AU27" s="82" t="s">
        <v>858</v>
      </c>
      <c r="AV27" s="78" t="b">
        <v>0</v>
      </c>
      <c r="AW27" s="78" t="s">
        <v>915</v>
      </c>
      <c r="AX27" s="82" t="s">
        <v>940</v>
      </c>
      <c r="AY27" s="78" t="s">
        <v>66</v>
      </c>
      <c r="AZ27" s="78" t="str">
        <f>REPLACE(INDEX(GroupVertices[Group],MATCH(Vertices[[#This Row],[Vertex]],GroupVertices[Vertex],0)),1,1,"")</f>
        <v>12</v>
      </c>
      <c r="BA27" s="48"/>
      <c r="BB27" s="48"/>
      <c r="BC27" s="48"/>
      <c r="BD27" s="48"/>
      <c r="BE27" s="48"/>
      <c r="BF27" s="48"/>
      <c r="BG27" s="116" t="s">
        <v>279</v>
      </c>
      <c r="BH27" s="116" t="s">
        <v>279</v>
      </c>
      <c r="BI27" s="116" t="s">
        <v>1426</v>
      </c>
      <c r="BJ27" s="116" t="s">
        <v>1426</v>
      </c>
      <c r="BK27" s="116">
        <v>0</v>
      </c>
      <c r="BL27" s="120">
        <v>0</v>
      </c>
      <c r="BM27" s="116">
        <v>0</v>
      </c>
      <c r="BN27" s="120">
        <v>0</v>
      </c>
      <c r="BO27" s="116">
        <v>0</v>
      </c>
      <c r="BP27" s="120">
        <v>0</v>
      </c>
      <c r="BQ27" s="116">
        <v>5</v>
      </c>
      <c r="BR27" s="120">
        <v>100</v>
      </c>
      <c r="BS27" s="116">
        <v>5</v>
      </c>
      <c r="BT27" s="2"/>
      <c r="BU27" s="3"/>
      <c r="BV27" s="3"/>
      <c r="BW27" s="3"/>
      <c r="BX27" s="3"/>
    </row>
    <row r="28" spans="1:76" ht="15">
      <c r="A28" s="64" t="s">
        <v>279</v>
      </c>
      <c r="B28" s="65"/>
      <c r="C28" s="65" t="s">
        <v>64</v>
      </c>
      <c r="D28" s="66">
        <v>162.0003335656617</v>
      </c>
      <c r="E28" s="68"/>
      <c r="F28" s="100" t="s">
        <v>881</v>
      </c>
      <c r="G28" s="65"/>
      <c r="H28" s="69" t="s">
        <v>279</v>
      </c>
      <c r="I28" s="70"/>
      <c r="J28" s="70"/>
      <c r="K28" s="69" t="s">
        <v>1015</v>
      </c>
      <c r="L28" s="73">
        <v>1</v>
      </c>
      <c r="M28" s="74">
        <v>9186.865234375</v>
      </c>
      <c r="N28" s="74">
        <v>6793.4384765625</v>
      </c>
      <c r="O28" s="75"/>
      <c r="P28" s="76"/>
      <c r="Q28" s="76"/>
      <c r="R28" s="86"/>
      <c r="S28" s="48">
        <v>1</v>
      </c>
      <c r="T28" s="48">
        <v>0</v>
      </c>
      <c r="U28" s="49">
        <v>0</v>
      </c>
      <c r="V28" s="49">
        <v>1</v>
      </c>
      <c r="W28" s="49">
        <v>0</v>
      </c>
      <c r="X28" s="49">
        <v>0.999993</v>
      </c>
      <c r="Y28" s="49">
        <v>0</v>
      </c>
      <c r="Z28" s="49">
        <v>0</v>
      </c>
      <c r="AA28" s="71">
        <v>28</v>
      </c>
      <c r="AB28" s="71"/>
      <c r="AC28" s="72"/>
      <c r="AD28" s="78" t="s">
        <v>601</v>
      </c>
      <c r="AE28" s="78">
        <v>5</v>
      </c>
      <c r="AF28" s="78">
        <v>1</v>
      </c>
      <c r="AG28" s="78">
        <v>3</v>
      </c>
      <c r="AH28" s="78">
        <v>0</v>
      </c>
      <c r="AI28" s="78"/>
      <c r="AJ28" s="78"/>
      <c r="AK28" s="78"/>
      <c r="AL28" s="78"/>
      <c r="AM28" s="78"/>
      <c r="AN28" s="80">
        <v>40977.509664351855</v>
      </c>
      <c r="AO28" s="78"/>
      <c r="AP28" s="78" t="b">
        <v>1</v>
      </c>
      <c r="AQ28" s="78" t="b">
        <v>1</v>
      </c>
      <c r="AR28" s="78" t="b">
        <v>0</v>
      </c>
      <c r="AS28" s="78"/>
      <c r="AT28" s="78">
        <v>0</v>
      </c>
      <c r="AU28" s="82" t="s">
        <v>858</v>
      </c>
      <c r="AV28" s="78" t="b">
        <v>0</v>
      </c>
      <c r="AW28" s="78" t="s">
        <v>915</v>
      </c>
      <c r="AX28" s="82" t="s">
        <v>941</v>
      </c>
      <c r="AY28" s="78" t="s">
        <v>65</v>
      </c>
      <c r="AZ28" s="78" t="str">
        <f>REPLACE(INDEX(GroupVertices[Group],MATCH(Vertices[[#This Row],[Vertex]],GroupVertices[Vertex],0)),1,1,"")</f>
        <v>12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225</v>
      </c>
      <c r="B29" s="65"/>
      <c r="C29" s="65" t="s">
        <v>64</v>
      </c>
      <c r="D29" s="66">
        <v>189.56619984722852</v>
      </c>
      <c r="E29" s="68"/>
      <c r="F29" s="100" t="s">
        <v>363</v>
      </c>
      <c r="G29" s="65"/>
      <c r="H29" s="69" t="s">
        <v>225</v>
      </c>
      <c r="I29" s="70"/>
      <c r="J29" s="70"/>
      <c r="K29" s="69" t="s">
        <v>1016</v>
      </c>
      <c r="L29" s="73">
        <v>16.429012345679013</v>
      </c>
      <c r="M29" s="74">
        <v>5892.84814453125</v>
      </c>
      <c r="N29" s="74">
        <v>5611.58056640625</v>
      </c>
      <c r="O29" s="75"/>
      <c r="P29" s="76"/>
      <c r="Q29" s="76"/>
      <c r="R29" s="86"/>
      <c r="S29" s="48">
        <v>1</v>
      </c>
      <c r="T29" s="48">
        <v>3</v>
      </c>
      <c r="U29" s="49">
        <v>1</v>
      </c>
      <c r="V29" s="49">
        <v>0.333333</v>
      </c>
      <c r="W29" s="49">
        <v>0</v>
      </c>
      <c r="X29" s="49">
        <v>1.180843</v>
      </c>
      <c r="Y29" s="49">
        <v>0.3333333333333333</v>
      </c>
      <c r="Z29" s="49">
        <v>0.3333333333333333</v>
      </c>
      <c r="AA29" s="71">
        <v>29</v>
      </c>
      <c r="AB29" s="71"/>
      <c r="AC29" s="72"/>
      <c r="AD29" s="78" t="s">
        <v>602</v>
      </c>
      <c r="AE29" s="78">
        <v>408</v>
      </c>
      <c r="AF29" s="78">
        <v>82641</v>
      </c>
      <c r="AG29" s="78">
        <v>51588</v>
      </c>
      <c r="AH29" s="78">
        <v>4846</v>
      </c>
      <c r="AI29" s="78"/>
      <c r="AJ29" s="78" t="s">
        <v>668</v>
      </c>
      <c r="AK29" s="78" t="s">
        <v>721</v>
      </c>
      <c r="AL29" s="82" t="s">
        <v>774</v>
      </c>
      <c r="AM29" s="78"/>
      <c r="AN29" s="80">
        <v>40141.84998842593</v>
      </c>
      <c r="AO29" s="82" t="s">
        <v>819</v>
      </c>
      <c r="AP29" s="78" t="b">
        <v>0</v>
      </c>
      <c r="AQ29" s="78" t="b">
        <v>0</v>
      </c>
      <c r="AR29" s="78" t="b">
        <v>1</v>
      </c>
      <c r="AS29" s="78"/>
      <c r="AT29" s="78">
        <v>766</v>
      </c>
      <c r="AU29" s="82" t="s">
        <v>857</v>
      </c>
      <c r="AV29" s="78" t="b">
        <v>0</v>
      </c>
      <c r="AW29" s="78" t="s">
        <v>915</v>
      </c>
      <c r="AX29" s="82" t="s">
        <v>942</v>
      </c>
      <c r="AY29" s="78" t="s">
        <v>66</v>
      </c>
      <c r="AZ29" s="78" t="str">
        <f>REPLACE(INDEX(GroupVertices[Group],MATCH(Vertices[[#This Row],[Vertex]],GroupVertices[Vertex],0)),1,1,"")</f>
        <v>4</v>
      </c>
      <c r="BA29" s="48"/>
      <c r="BB29" s="48"/>
      <c r="BC29" s="48"/>
      <c r="BD29" s="48"/>
      <c r="BE29" s="48"/>
      <c r="BF29" s="48"/>
      <c r="BG29" s="116" t="s">
        <v>1396</v>
      </c>
      <c r="BH29" s="116" t="s">
        <v>1415</v>
      </c>
      <c r="BI29" s="116" t="s">
        <v>1427</v>
      </c>
      <c r="BJ29" s="116" t="s">
        <v>1446</v>
      </c>
      <c r="BK29" s="116">
        <v>1</v>
      </c>
      <c r="BL29" s="120">
        <v>2.7777777777777777</v>
      </c>
      <c r="BM29" s="116">
        <v>2</v>
      </c>
      <c r="BN29" s="120">
        <v>5.555555555555555</v>
      </c>
      <c r="BO29" s="116">
        <v>0</v>
      </c>
      <c r="BP29" s="120">
        <v>0</v>
      </c>
      <c r="BQ29" s="116">
        <v>33</v>
      </c>
      <c r="BR29" s="120">
        <v>91.66666666666667</v>
      </c>
      <c r="BS29" s="116">
        <v>36</v>
      </c>
      <c r="BT29" s="2"/>
      <c r="BU29" s="3"/>
      <c r="BV29" s="3"/>
      <c r="BW29" s="3"/>
      <c r="BX29" s="3"/>
    </row>
    <row r="30" spans="1:76" ht="15">
      <c r="A30" s="64" t="s">
        <v>280</v>
      </c>
      <c r="B30" s="65"/>
      <c r="C30" s="65" t="s">
        <v>64</v>
      </c>
      <c r="D30" s="66">
        <v>175.71455218013818</v>
      </c>
      <c r="E30" s="68"/>
      <c r="F30" s="100" t="s">
        <v>882</v>
      </c>
      <c r="G30" s="65"/>
      <c r="H30" s="69" t="s">
        <v>280</v>
      </c>
      <c r="I30" s="70"/>
      <c r="J30" s="70"/>
      <c r="K30" s="69" t="s">
        <v>1017</v>
      </c>
      <c r="L30" s="73">
        <v>1</v>
      </c>
      <c r="M30" s="74">
        <v>6945.37451171875</v>
      </c>
      <c r="N30" s="74">
        <v>6682.50048828125</v>
      </c>
      <c r="O30" s="75"/>
      <c r="P30" s="76"/>
      <c r="Q30" s="76"/>
      <c r="R30" s="86"/>
      <c r="S30" s="48">
        <v>2</v>
      </c>
      <c r="T30" s="48">
        <v>0</v>
      </c>
      <c r="U30" s="49">
        <v>0</v>
      </c>
      <c r="V30" s="49">
        <v>0.25</v>
      </c>
      <c r="W30" s="49">
        <v>0</v>
      </c>
      <c r="X30" s="49">
        <v>0.819143</v>
      </c>
      <c r="Y30" s="49">
        <v>1</v>
      </c>
      <c r="Z30" s="49">
        <v>0</v>
      </c>
      <c r="AA30" s="71">
        <v>30</v>
      </c>
      <c r="AB30" s="71"/>
      <c r="AC30" s="72"/>
      <c r="AD30" s="78" t="s">
        <v>603</v>
      </c>
      <c r="AE30" s="78">
        <v>751</v>
      </c>
      <c r="AF30" s="78">
        <v>41115</v>
      </c>
      <c r="AG30" s="78">
        <v>37167</v>
      </c>
      <c r="AH30" s="78">
        <v>10045</v>
      </c>
      <c r="AI30" s="78"/>
      <c r="AJ30" s="78" t="s">
        <v>669</v>
      </c>
      <c r="AK30" s="78" t="s">
        <v>722</v>
      </c>
      <c r="AL30" s="82" t="s">
        <v>775</v>
      </c>
      <c r="AM30" s="78"/>
      <c r="AN30" s="80">
        <v>39664.8224537037</v>
      </c>
      <c r="AO30" s="82" t="s">
        <v>820</v>
      </c>
      <c r="AP30" s="78" t="b">
        <v>0</v>
      </c>
      <c r="AQ30" s="78" t="b">
        <v>0</v>
      </c>
      <c r="AR30" s="78" t="b">
        <v>0</v>
      </c>
      <c r="AS30" s="78"/>
      <c r="AT30" s="78">
        <v>1787</v>
      </c>
      <c r="AU30" s="82" t="s">
        <v>862</v>
      </c>
      <c r="AV30" s="78" t="b">
        <v>1</v>
      </c>
      <c r="AW30" s="78" t="s">
        <v>915</v>
      </c>
      <c r="AX30" s="82" t="s">
        <v>943</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226</v>
      </c>
      <c r="B31" s="65"/>
      <c r="C31" s="65" t="s">
        <v>64</v>
      </c>
      <c r="D31" s="66">
        <v>162.04536492998903</v>
      </c>
      <c r="E31" s="68"/>
      <c r="F31" s="100" t="s">
        <v>364</v>
      </c>
      <c r="G31" s="65"/>
      <c r="H31" s="69" t="s">
        <v>226</v>
      </c>
      <c r="I31" s="70"/>
      <c r="J31" s="70"/>
      <c r="K31" s="69" t="s">
        <v>1018</v>
      </c>
      <c r="L31" s="73">
        <v>16.429012345679013</v>
      </c>
      <c r="M31" s="74">
        <v>6187.02392578125</v>
      </c>
      <c r="N31" s="74">
        <v>7152.22607421875</v>
      </c>
      <c r="O31" s="75"/>
      <c r="P31" s="76"/>
      <c r="Q31" s="76"/>
      <c r="R31" s="86"/>
      <c r="S31" s="48">
        <v>1</v>
      </c>
      <c r="T31" s="48">
        <v>3</v>
      </c>
      <c r="U31" s="49">
        <v>1</v>
      </c>
      <c r="V31" s="49">
        <v>0.333333</v>
      </c>
      <c r="W31" s="49">
        <v>0</v>
      </c>
      <c r="X31" s="49">
        <v>1.180843</v>
      </c>
      <c r="Y31" s="49">
        <v>0.3333333333333333</v>
      </c>
      <c r="Z31" s="49">
        <v>0.3333333333333333</v>
      </c>
      <c r="AA31" s="71">
        <v>31</v>
      </c>
      <c r="AB31" s="71"/>
      <c r="AC31" s="72"/>
      <c r="AD31" s="78" t="s">
        <v>604</v>
      </c>
      <c r="AE31" s="78">
        <v>530</v>
      </c>
      <c r="AF31" s="78">
        <v>136</v>
      </c>
      <c r="AG31" s="78">
        <v>737</v>
      </c>
      <c r="AH31" s="78">
        <v>2388</v>
      </c>
      <c r="AI31" s="78"/>
      <c r="AJ31" s="78" t="s">
        <v>670</v>
      </c>
      <c r="AK31" s="78" t="s">
        <v>723</v>
      </c>
      <c r="AL31" s="78"/>
      <c r="AM31" s="78"/>
      <c r="AN31" s="80">
        <v>43457.55814814815</v>
      </c>
      <c r="AO31" s="82" t="s">
        <v>821</v>
      </c>
      <c r="AP31" s="78" t="b">
        <v>1</v>
      </c>
      <c r="AQ31" s="78" t="b">
        <v>0</v>
      </c>
      <c r="AR31" s="78" t="b">
        <v>0</v>
      </c>
      <c r="AS31" s="78"/>
      <c r="AT31" s="78">
        <v>3</v>
      </c>
      <c r="AU31" s="78"/>
      <c r="AV31" s="78" t="b">
        <v>0</v>
      </c>
      <c r="AW31" s="78" t="s">
        <v>915</v>
      </c>
      <c r="AX31" s="82" t="s">
        <v>944</v>
      </c>
      <c r="AY31" s="78" t="s">
        <v>66</v>
      </c>
      <c r="AZ31" s="78" t="str">
        <f>REPLACE(INDEX(GroupVertices[Group],MATCH(Vertices[[#This Row],[Vertex]],GroupVertices[Vertex],0)),1,1,"")</f>
        <v>4</v>
      </c>
      <c r="BA31" s="48"/>
      <c r="BB31" s="48"/>
      <c r="BC31" s="48"/>
      <c r="BD31" s="48"/>
      <c r="BE31" s="48"/>
      <c r="BF31" s="48"/>
      <c r="BG31" s="116" t="s">
        <v>1397</v>
      </c>
      <c r="BH31" s="116" t="s">
        <v>1397</v>
      </c>
      <c r="BI31" s="116" t="s">
        <v>1428</v>
      </c>
      <c r="BJ31" s="116" t="s">
        <v>1428</v>
      </c>
      <c r="BK31" s="116">
        <v>4</v>
      </c>
      <c r="BL31" s="120">
        <v>8.88888888888889</v>
      </c>
      <c r="BM31" s="116">
        <v>1</v>
      </c>
      <c r="BN31" s="120">
        <v>2.2222222222222223</v>
      </c>
      <c r="BO31" s="116">
        <v>0</v>
      </c>
      <c r="BP31" s="120">
        <v>0</v>
      </c>
      <c r="BQ31" s="116">
        <v>40</v>
      </c>
      <c r="BR31" s="120">
        <v>88.88888888888889</v>
      </c>
      <c r="BS31" s="116">
        <v>45</v>
      </c>
      <c r="BT31" s="2"/>
      <c r="BU31" s="3"/>
      <c r="BV31" s="3"/>
      <c r="BW31" s="3"/>
      <c r="BX31" s="3"/>
    </row>
    <row r="32" spans="1:76" ht="15">
      <c r="A32" s="64" t="s">
        <v>281</v>
      </c>
      <c r="B32" s="65"/>
      <c r="C32" s="65" t="s">
        <v>64</v>
      </c>
      <c r="D32" s="66">
        <v>162.71616547563556</v>
      </c>
      <c r="E32" s="68"/>
      <c r="F32" s="100" t="s">
        <v>883</v>
      </c>
      <c r="G32" s="65"/>
      <c r="H32" s="69" t="s">
        <v>281</v>
      </c>
      <c r="I32" s="70"/>
      <c r="J32" s="70"/>
      <c r="K32" s="69" t="s">
        <v>1019</v>
      </c>
      <c r="L32" s="73">
        <v>1</v>
      </c>
      <c r="M32" s="74">
        <v>5904.994140625</v>
      </c>
      <c r="N32" s="74">
        <v>3423.18701171875</v>
      </c>
      <c r="O32" s="75"/>
      <c r="P32" s="76"/>
      <c r="Q32" s="76"/>
      <c r="R32" s="86"/>
      <c r="S32" s="48">
        <v>2</v>
      </c>
      <c r="T32" s="48">
        <v>0</v>
      </c>
      <c r="U32" s="49">
        <v>0</v>
      </c>
      <c r="V32" s="49">
        <v>0.25</v>
      </c>
      <c r="W32" s="49">
        <v>0</v>
      </c>
      <c r="X32" s="49">
        <v>0.819143</v>
      </c>
      <c r="Y32" s="49">
        <v>1</v>
      </c>
      <c r="Z32" s="49">
        <v>0</v>
      </c>
      <c r="AA32" s="71">
        <v>32</v>
      </c>
      <c r="AB32" s="71"/>
      <c r="AC32" s="72"/>
      <c r="AD32" s="78" t="s">
        <v>605</v>
      </c>
      <c r="AE32" s="78">
        <v>1752</v>
      </c>
      <c r="AF32" s="78">
        <v>2147</v>
      </c>
      <c r="AG32" s="78">
        <v>61622</v>
      </c>
      <c r="AH32" s="78">
        <v>57941</v>
      </c>
      <c r="AI32" s="78"/>
      <c r="AJ32" s="78" t="s">
        <v>671</v>
      </c>
      <c r="AK32" s="78"/>
      <c r="AL32" s="82" t="s">
        <v>776</v>
      </c>
      <c r="AM32" s="78"/>
      <c r="AN32" s="80">
        <v>42203.207719907405</v>
      </c>
      <c r="AO32" s="82" t="s">
        <v>822</v>
      </c>
      <c r="AP32" s="78" t="b">
        <v>0</v>
      </c>
      <c r="AQ32" s="78" t="b">
        <v>0</v>
      </c>
      <c r="AR32" s="78" t="b">
        <v>0</v>
      </c>
      <c r="AS32" s="78"/>
      <c r="AT32" s="78">
        <v>137</v>
      </c>
      <c r="AU32" s="82" t="s">
        <v>858</v>
      </c>
      <c r="AV32" s="78" t="b">
        <v>0</v>
      </c>
      <c r="AW32" s="78" t="s">
        <v>915</v>
      </c>
      <c r="AX32" s="82" t="s">
        <v>945</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162.3712585814543</v>
      </c>
      <c r="E33" s="68"/>
      <c r="F33" s="100" t="s">
        <v>365</v>
      </c>
      <c r="G33" s="65"/>
      <c r="H33" s="69" t="s">
        <v>227</v>
      </c>
      <c r="I33" s="70"/>
      <c r="J33" s="70"/>
      <c r="K33" s="69" t="s">
        <v>1020</v>
      </c>
      <c r="L33" s="73">
        <v>1</v>
      </c>
      <c r="M33" s="74">
        <v>9186.865234375</v>
      </c>
      <c r="N33" s="74">
        <v>2499.75</v>
      </c>
      <c r="O33" s="75"/>
      <c r="P33" s="76"/>
      <c r="Q33" s="76"/>
      <c r="R33" s="86"/>
      <c r="S33" s="48">
        <v>0</v>
      </c>
      <c r="T33" s="48">
        <v>1</v>
      </c>
      <c r="U33" s="49">
        <v>0</v>
      </c>
      <c r="V33" s="49">
        <v>1</v>
      </c>
      <c r="W33" s="49">
        <v>0</v>
      </c>
      <c r="X33" s="49">
        <v>0.999993</v>
      </c>
      <c r="Y33" s="49">
        <v>0</v>
      </c>
      <c r="Z33" s="49">
        <v>0</v>
      </c>
      <c r="AA33" s="71">
        <v>33</v>
      </c>
      <c r="AB33" s="71"/>
      <c r="AC33" s="72"/>
      <c r="AD33" s="78" t="s">
        <v>606</v>
      </c>
      <c r="AE33" s="78">
        <v>229</v>
      </c>
      <c r="AF33" s="78">
        <v>1113</v>
      </c>
      <c r="AG33" s="78">
        <v>35994</v>
      </c>
      <c r="AH33" s="78">
        <v>9</v>
      </c>
      <c r="AI33" s="78"/>
      <c r="AJ33" s="78" t="s">
        <v>672</v>
      </c>
      <c r="AK33" s="78" t="s">
        <v>724</v>
      </c>
      <c r="AL33" s="82" t="s">
        <v>777</v>
      </c>
      <c r="AM33" s="78"/>
      <c r="AN33" s="80">
        <v>41214.592777777776</v>
      </c>
      <c r="AO33" s="82" t="s">
        <v>823</v>
      </c>
      <c r="AP33" s="78" t="b">
        <v>0</v>
      </c>
      <c r="AQ33" s="78" t="b">
        <v>0</v>
      </c>
      <c r="AR33" s="78" t="b">
        <v>1</v>
      </c>
      <c r="AS33" s="78"/>
      <c r="AT33" s="78">
        <v>39</v>
      </c>
      <c r="AU33" s="82" t="s">
        <v>863</v>
      </c>
      <c r="AV33" s="78" t="b">
        <v>0</v>
      </c>
      <c r="AW33" s="78" t="s">
        <v>915</v>
      </c>
      <c r="AX33" s="82" t="s">
        <v>946</v>
      </c>
      <c r="AY33" s="78" t="s">
        <v>66</v>
      </c>
      <c r="AZ33" s="78" t="str">
        <f>REPLACE(INDEX(GroupVertices[Group],MATCH(Vertices[[#This Row],[Vertex]],GroupVertices[Vertex],0)),1,1,"")</f>
        <v>11</v>
      </c>
      <c r="BA33" s="48"/>
      <c r="BB33" s="48"/>
      <c r="BC33" s="48"/>
      <c r="BD33" s="48"/>
      <c r="BE33" s="48" t="s">
        <v>272</v>
      </c>
      <c r="BF33" s="48" t="s">
        <v>272</v>
      </c>
      <c r="BG33" s="116" t="s">
        <v>1398</v>
      </c>
      <c r="BH33" s="116" t="s">
        <v>1398</v>
      </c>
      <c r="BI33" s="116" t="s">
        <v>1429</v>
      </c>
      <c r="BJ33" s="116" t="s">
        <v>1429</v>
      </c>
      <c r="BK33" s="116">
        <v>0</v>
      </c>
      <c r="BL33" s="120">
        <v>0</v>
      </c>
      <c r="BM33" s="116">
        <v>0</v>
      </c>
      <c r="BN33" s="120">
        <v>0</v>
      </c>
      <c r="BO33" s="116">
        <v>0</v>
      </c>
      <c r="BP33" s="120">
        <v>0</v>
      </c>
      <c r="BQ33" s="116">
        <v>11</v>
      </c>
      <c r="BR33" s="120">
        <v>100</v>
      </c>
      <c r="BS33" s="116">
        <v>11</v>
      </c>
      <c r="BT33" s="2"/>
      <c r="BU33" s="3"/>
      <c r="BV33" s="3"/>
      <c r="BW33" s="3"/>
      <c r="BX33" s="3"/>
    </row>
    <row r="34" spans="1:76" ht="15">
      <c r="A34" s="64" t="s">
        <v>282</v>
      </c>
      <c r="B34" s="65"/>
      <c r="C34" s="65" t="s">
        <v>64</v>
      </c>
      <c r="D34" s="66">
        <v>177.12386710075316</v>
      </c>
      <c r="E34" s="68"/>
      <c r="F34" s="100" t="s">
        <v>884</v>
      </c>
      <c r="G34" s="65"/>
      <c r="H34" s="69" t="s">
        <v>282</v>
      </c>
      <c r="I34" s="70"/>
      <c r="J34" s="70"/>
      <c r="K34" s="69" t="s">
        <v>1021</v>
      </c>
      <c r="L34" s="73">
        <v>1</v>
      </c>
      <c r="M34" s="74">
        <v>9186.865234375</v>
      </c>
      <c r="N34" s="74">
        <v>3217.3251953125</v>
      </c>
      <c r="O34" s="75"/>
      <c r="P34" s="76"/>
      <c r="Q34" s="76"/>
      <c r="R34" s="86"/>
      <c r="S34" s="48">
        <v>1</v>
      </c>
      <c r="T34" s="48">
        <v>0</v>
      </c>
      <c r="U34" s="49">
        <v>0</v>
      </c>
      <c r="V34" s="49">
        <v>1</v>
      </c>
      <c r="W34" s="49">
        <v>0</v>
      </c>
      <c r="X34" s="49">
        <v>0.999993</v>
      </c>
      <c r="Y34" s="49">
        <v>0</v>
      </c>
      <c r="Z34" s="49">
        <v>0</v>
      </c>
      <c r="AA34" s="71">
        <v>34</v>
      </c>
      <c r="AB34" s="71"/>
      <c r="AC34" s="72"/>
      <c r="AD34" s="78" t="s">
        <v>607</v>
      </c>
      <c r="AE34" s="78">
        <v>23661</v>
      </c>
      <c r="AF34" s="78">
        <v>45340</v>
      </c>
      <c r="AG34" s="78">
        <v>86570</v>
      </c>
      <c r="AH34" s="78">
        <v>70958</v>
      </c>
      <c r="AI34" s="78"/>
      <c r="AJ34" s="78" t="s">
        <v>673</v>
      </c>
      <c r="AK34" s="78" t="s">
        <v>725</v>
      </c>
      <c r="AL34" s="82" t="s">
        <v>778</v>
      </c>
      <c r="AM34" s="78"/>
      <c r="AN34" s="80">
        <v>39831.69430555555</v>
      </c>
      <c r="AO34" s="82" t="s">
        <v>824</v>
      </c>
      <c r="AP34" s="78" t="b">
        <v>0</v>
      </c>
      <c r="AQ34" s="78" t="b">
        <v>0</v>
      </c>
      <c r="AR34" s="78" t="b">
        <v>1</v>
      </c>
      <c r="AS34" s="78"/>
      <c r="AT34" s="78">
        <v>268</v>
      </c>
      <c r="AU34" s="82" t="s">
        <v>864</v>
      </c>
      <c r="AV34" s="78" t="b">
        <v>1</v>
      </c>
      <c r="AW34" s="78" t="s">
        <v>915</v>
      </c>
      <c r="AX34" s="82" t="s">
        <v>947</v>
      </c>
      <c r="AY34" s="78" t="s">
        <v>65</v>
      </c>
      <c r="AZ34" s="78" t="str">
        <f>REPLACE(INDEX(GroupVertices[Group],MATCH(Vertices[[#This Row],[Vertex]],GroupVertices[Vertex],0)),1,1,"")</f>
        <v>11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228</v>
      </c>
      <c r="B35" s="65"/>
      <c r="C35" s="65" t="s">
        <v>64</v>
      </c>
      <c r="D35" s="66">
        <v>162.59374687779754</v>
      </c>
      <c r="E35" s="68"/>
      <c r="F35" s="100" t="s">
        <v>885</v>
      </c>
      <c r="G35" s="65"/>
      <c r="H35" s="69" t="s">
        <v>228</v>
      </c>
      <c r="I35" s="70"/>
      <c r="J35" s="70"/>
      <c r="K35" s="69" t="s">
        <v>1022</v>
      </c>
      <c r="L35" s="73">
        <v>1</v>
      </c>
      <c r="M35" s="74">
        <v>9186.865234375</v>
      </c>
      <c r="N35" s="74">
        <v>1429.268798828125</v>
      </c>
      <c r="O35" s="75"/>
      <c r="P35" s="76"/>
      <c r="Q35" s="76"/>
      <c r="R35" s="86"/>
      <c r="S35" s="48">
        <v>2</v>
      </c>
      <c r="T35" s="48">
        <v>1</v>
      </c>
      <c r="U35" s="49">
        <v>0</v>
      </c>
      <c r="V35" s="49">
        <v>1</v>
      </c>
      <c r="W35" s="49">
        <v>0</v>
      </c>
      <c r="X35" s="49">
        <v>1.298236</v>
      </c>
      <c r="Y35" s="49">
        <v>0</v>
      </c>
      <c r="Z35" s="49">
        <v>0</v>
      </c>
      <c r="AA35" s="71">
        <v>35</v>
      </c>
      <c r="AB35" s="71"/>
      <c r="AC35" s="72"/>
      <c r="AD35" s="78" t="s">
        <v>608</v>
      </c>
      <c r="AE35" s="78">
        <v>1021</v>
      </c>
      <c r="AF35" s="78">
        <v>1780</v>
      </c>
      <c r="AG35" s="78">
        <v>21950</v>
      </c>
      <c r="AH35" s="78">
        <v>1529</v>
      </c>
      <c r="AI35" s="78"/>
      <c r="AJ35" s="78" t="s">
        <v>674</v>
      </c>
      <c r="AK35" s="78" t="s">
        <v>547</v>
      </c>
      <c r="AL35" s="82" t="s">
        <v>779</v>
      </c>
      <c r="AM35" s="78"/>
      <c r="AN35" s="80">
        <v>39906.58771990741</v>
      </c>
      <c r="AO35" s="82" t="s">
        <v>825</v>
      </c>
      <c r="AP35" s="78" t="b">
        <v>0</v>
      </c>
      <c r="AQ35" s="78" t="b">
        <v>0</v>
      </c>
      <c r="AR35" s="78" t="b">
        <v>1</v>
      </c>
      <c r="AS35" s="78"/>
      <c r="AT35" s="78">
        <v>187</v>
      </c>
      <c r="AU35" s="82" t="s">
        <v>865</v>
      </c>
      <c r="AV35" s="78" t="b">
        <v>0</v>
      </c>
      <c r="AW35" s="78" t="s">
        <v>915</v>
      </c>
      <c r="AX35" s="82" t="s">
        <v>948</v>
      </c>
      <c r="AY35" s="78" t="s">
        <v>66</v>
      </c>
      <c r="AZ35" s="78" t="str">
        <f>REPLACE(INDEX(GroupVertices[Group],MATCH(Vertices[[#This Row],[Vertex]],GroupVertices[Vertex],0)),1,1,"")</f>
        <v>10</v>
      </c>
      <c r="BA35" s="48"/>
      <c r="BB35" s="48"/>
      <c r="BC35" s="48"/>
      <c r="BD35" s="48"/>
      <c r="BE35" s="48" t="s">
        <v>346</v>
      </c>
      <c r="BF35" s="48" t="s">
        <v>346</v>
      </c>
      <c r="BG35" s="116" t="s">
        <v>1254</v>
      </c>
      <c r="BH35" s="116" t="s">
        <v>1254</v>
      </c>
      <c r="BI35" s="116" t="s">
        <v>1316</v>
      </c>
      <c r="BJ35" s="116" t="s">
        <v>1316</v>
      </c>
      <c r="BK35" s="116">
        <v>0</v>
      </c>
      <c r="BL35" s="120">
        <v>0</v>
      </c>
      <c r="BM35" s="116">
        <v>0</v>
      </c>
      <c r="BN35" s="120">
        <v>0</v>
      </c>
      <c r="BO35" s="116">
        <v>0</v>
      </c>
      <c r="BP35" s="120">
        <v>0</v>
      </c>
      <c r="BQ35" s="116">
        <v>43</v>
      </c>
      <c r="BR35" s="120">
        <v>100</v>
      </c>
      <c r="BS35" s="116">
        <v>43</v>
      </c>
      <c r="BT35" s="2"/>
      <c r="BU35" s="3"/>
      <c r="BV35" s="3"/>
      <c r="BW35" s="3"/>
      <c r="BX35" s="3"/>
    </row>
    <row r="36" spans="1:76" ht="15">
      <c r="A36" s="64" t="s">
        <v>229</v>
      </c>
      <c r="B36" s="65"/>
      <c r="C36" s="65" t="s">
        <v>64</v>
      </c>
      <c r="D36" s="66">
        <v>162.0146768891141</v>
      </c>
      <c r="E36" s="68"/>
      <c r="F36" s="100" t="s">
        <v>366</v>
      </c>
      <c r="G36" s="65"/>
      <c r="H36" s="69" t="s">
        <v>229</v>
      </c>
      <c r="I36" s="70"/>
      <c r="J36" s="70"/>
      <c r="K36" s="69" t="s">
        <v>1023</v>
      </c>
      <c r="L36" s="73">
        <v>1</v>
      </c>
      <c r="M36" s="74">
        <v>9186.865234375</v>
      </c>
      <c r="N36" s="74">
        <v>711.6935424804688</v>
      </c>
      <c r="O36" s="75"/>
      <c r="P36" s="76"/>
      <c r="Q36" s="76"/>
      <c r="R36" s="86"/>
      <c r="S36" s="48">
        <v>0</v>
      </c>
      <c r="T36" s="48">
        <v>1</v>
      </c>
      <c r="U36" s="49">
        <v>0</v>
      </c>
      <c r="V36" s="49">
        <v>1</v>
      </c>
      <c r="W36" s="49">
        <v>0</v>
      </c>
      <c r="X36" s="49">
        <v>0.70175</v>
      </c>
      <c r="Y36" s="49">
        <v>0</v>
      </c>
      <c r="Z36" s="49">
        <v>0</v>
      </c>
      <c r="AA36" s="71">
        <v>36</v>
      </c>
      <c r="AB36" s="71"/>
      <c r="AC36" s="72"/>
      <c r="AD36" s="78" t="s">
        <v>609</v>
      </c>
      <c r="AE36" s="78">
        <v>18</v>
      </c>
      <c r="AF36" s="78">
        <v>44</v>
      </c>
      <c r="AG36" s="78">
        <v>34</v>
      </c>
      <c r="AH36" s="78">
        <v>27</v>
      </c>
      <c r="AI36" s="78"/>
      <c r="AJ36" s="78" t="s">
        <v>675</v>
      </c>
      <c r="AK36" s="78" t="s">
        <v>726</v>
      </c>
      <c r="AL36" s="82" t="s">
        <v>780</v>
      </c>
      <c r="AM36" s="78"/>
      <c r="AN36" s="80">
        <v>43532.850023148145</v>
      </c>
      <c r="AO36" s="82" t="s">
        <v>826</v>
      </c>
      <c r="AP36" s="78" t="b">
        <v>0</v>
      </c>
      <c r="AQ36" s="78" t="b">
        <v>0</v>
      </c>
      <c r="AR36" s="78" t="b">
        <v>0</v>
      </c>
      <c r="AS36" s="78"/>
      <c r="AT36" s="78">
        <v>0</v>
      </c>
      <c r="AU36" s="82" t="s">
        <v>858</v>
      </c>
      <c r="AV36" s="78" t="b">
        <v>0</v>
      </c>
      <c r="AW36" s="78" t="s">
        <v>915</v>
      </c>
      <c r="AX36" s="82" t="s">
        <v>949</v>
      </c>
      <c r="AY36" s="78" t="s">
        <v>66</v>
      </c>
      <c r="AZ36" s="78" t="str">
        <f>REPLACE(INDEX(GroupVertices[Group],MATCH(Vertices[[#This Row],[Vertex]],GroupVertices[Vertex],0)),1,1,"")</f>
        <v>10</v>
      </c>
      <c r="BA36" s="48"/>
      <c r="BB36" s="48"/>
      <c r="BC36" s="48"/>
      <c r="BD36" s="48"/>
      <c r="BE36" s="48"/>
      <c r="BF36" s="48"/>
      <c r="BG36" s="116" t="s">
        <v>1399</v>
      </c>
      <c r="BH36" s="116" t="s">
        <v>1399</v>
      </c>
      <c r="BI36" s="116" t="s">
        <v>1430</v>
      </c>
      <c r="BJ36" s="116" t="s">
        <v>1430</v>
      </c>
      <c r="BK36" s="116">
        <v>0</v>
      </c>
      <c r="BL36" s="120">
        <v>0</v>
      </c>
      <c r="BM36" s="116">
        <v>0</v>
      </c>
      <c r="BN36" s="120">
        <v>0</v>
      </c>
      <c r="BO36" s="116">
        <v>0</v>
      </c>
      <c r="BP36" s="120">
        <v>0</v>
      </c>
      <c r="BQ36" s="116">
        <v>26</v>
      </c>
      <c r="BR36" s="120">
        <v>100</v>
      </c>
      <c r="BS36" s="116">
        <v>26</v>
      </c>
      <c r="BT36" s="2"/>
      <c r="BU36" s="3"/>
      <c r="BV36" s="3"/>
      <c r="BW36" s="3"/>
      <c r="BX36" s="3"/>
    </row>
    <row r="37" spans="1:76" ht="15">
      <c r="A37" s="64" t="s">
        <v>230</v>
      </c>
      <c r="B37" s="65"/>
      <c r="C37" s="65" t="s">
        <v>64</v>
      </c>
      <c r="D37" s="66">
        <v>162.4553171281987</v>
      </c>
      <c r="E37" s="68"/>
      <c r="F37" s="100" t="s">
        <v>367</v>
      </c>
      <c r="G37" s="65"/>
      <c r="H37" s="69" t="s">
        <v>230</v>
      </c>
      <c r="I37" s="70"/>
      <c r="J37" s="70"/>
      <c r="K37" s="69" t="s">
        <v>1024</v>
      </c>
      <c r="L37" s="73">
        <v>1</v>
      </c>
      <c r="M37" s="74">
        <v>4353.041015625</v>
      </c>
      <c r="N37" s="74">
        <v>4172.52392578125</v>
      </c>
      <c r="O37" s="75"/>
      <c r="P37" s="76"/>
      <c r="Q37" s="76"/>
      <c r="R37" s="86"/>
      <c r="S37" s="48">
        <v>1</v>
      </c>
      <c r="T37" s="48">
        <v>1</v>
      </c>
      <c r="U37" s="49">
        <v>0</v>
      </c>
      <c r="V37" s="49">
        <v>0</v>
      </c>
      <c r="W37" s="49">
        <v>0</v>
      </c>
      <c r="X37" s="49">
        <v>0.999993</v>
      </c>
      <c r="Y37" s="49">
        <v>0</v>
      </c>
      <c r="Z37" s="49" t="s">
        <v>1133</v>
      </c>
      <c r="AA37" s="71">
        <v>37</v>
      </c>
      <c r="AB37" s="71"/>
      <c r="AC37" s="72"/>
      <c r="AD37" s="78" t="s">
        <v>610</v>
      </c>
      <c r="AE37" s="78">
        <v>3428</v>
      </c>
      <c r="AF37" s="78">
        <v>1365</v>
      </c>
      <c r="AG37" s="78">
        <v>12465</v>
      </c>
      <c r="AH37" s="78">
        <v>905</v>
      </c>
      <c r="AI37" s="78"/>
      <c r="AJ37" s="78" t="s">
        <v>676</v>
      </c>
      <c r="AK37" s="78" t="s">
        <v>727</v>
      </c>
      <c r="AL37" s="82" t="s">
        <v>781</v>
      </c>
      <c r="AM37" s="78"/>
      <c r="AN37" s="80">
        <v>42379.87994212963</v>
      </c>
      <c r="AO37" s="82" t="s">
        <v>827</v>
      </c>
      <c r="AP37" s="78" t="b">
        <v>0</v>
      </c>
      <c r="AQ37" s="78" t="b">
        <v>0</v>
      </c>
      <c r="AR37" s="78" t="b">
        <v>1</v>
      </c>
      <c r="AS37" s="78"/>
      <c r="AT37" s="78">
        <v>90</v>
      </c>
      <c r="AU37" s="82" t="s">
        <v>858</v>
      </c>
      <c r="AV37" s="78" t="b">
        <v>0</v>
      </c>
      <c r="AW37" s="78" t="s">
        <v>915</v>
      </c>
      <c r="AX37" s="82" t="s">
        <v>950</v>
      </c>
      <c r="AY37" s="78" t="s">
        <v>66</v>
      </c>
      <c r="AZ37" s="78" t="str">
        <f>REPLACE(INDEX(GroupVertices[Group],MATCH(Vertices[[#This Row],[Vertex]],GroupVertices[Vertex],0)),1,1,"")</f>
        <v>2</v>
      </c>
      <c r="BA37" s="48" t="s">
        <v>1135</v>
      </c>
      <c r="BB37" s="48" t="s">
        <v>1135</v>
      </c>
      <c r="BC37" s="48" t="s">
        <v>1162</v>
      </c>
      <c r="BD37" s="48" t="s">
        <v>1162</v>
      </c>
      <c r="BE37" s="48"/>
      <c r="BF37" s="48"/>
      <c r="BG37" s="116" t="s">
        <v>510</v>
      </c>
      <c r="BH37" s="116" t="s">
        <v>510</v>
      </c>
      <c r="BI37" s="116" t="s">
        <v>510</v>
      </c>
      <c r="BJ37" s="116" t="s">
        <v>510</v>
      </c>
      <c r="BK37" s="116">
        <v>0</v>
      </c>
      <c r="BL37" s="120">
        <v>0</v>
      </c>
      <c r="BM37" s="116">
        <v>0</v>
      </c>
      <c r="BN37" s="120">
        <v>0</v>
      </c>
      <c r="BO37" s="116">
        <v>0</v>
      </c>
      <c r="BP37" s="120">
        <v>0</v>
      </c>
      <c r="BQ37" s="116">
        <v>0</v>
      </c>
      <c r="BR37" s="120">
        <v>0</v>
      </c>
      <c r="BS37" s="116">
        <v>0</v>
      </c>
      <c r="BT37" s="2"/>
      <c r="BU37" s="3"/>
      <c r="BV37" s="3"/>
      <c r="BW37" s="3"/>
      <c r="BX37" s="3"/>
    </row>
    <row r="38" spans="1:76" ht="15">
      <c r="A38" s="64" t="s">
        <v>231</v>
      </c>
      <c r="B38" s="65"/>
      <c r="C38" s="65" t="s">
        <v>64</v>
      </c>
      <c r="D38" s="66">
        <v>168.031867860232</v>
      </c>
      <c r="E38" s="68"/>
      <c r="F38" s="100" t="s">
        <v>368</v>
      </c>
      <c r="G38" s="65"/>
      <c r="H38" s="69" t="s">
        <v>231</v>
      </c>
      <c r="I38" s="70"/>
      <c r="J38" s="70"/>
      <c r="K38" s="69" t="s">
        <v>1025</v>
      </c>
      <c r="L38" s="73">
        <v>1</v>
      </c>
      <c r="M38" s="74">
        <v>7757.5087890625</v>
      </c>
      <c r="N38" s="74">
        <v>2499.75</v>
      </c>
      <c r="O38" s="75"/>
      <c r="P38" s="76"/>
      <c r="Q38" s="76"/>
      <c r="R38" s="86"/>
      <c r="S38" s="48">
        <v>0</v>
      </c>
      <c r="T38" s="48">
        <v>1</v>
      </c>
      <c r="U38" s="49">
        <v>0</v>
      </c>
      <c r="V38" s="49">
        <v>1</v>
      </c>
      <c r="W38" s="49">
        <v>0</v>
      </c>
      <c r="X38" s="49">
        <v>0.999993</v>
      </c>
      <c r="Y38" s="49">
        <v>0</v>
      </c>
      <c r="Z38" s="49">
        <v>0</v>
      </c>
      <c r="AA38" s="71">
        <v>38</v>
      </c>
      <c r="AB38" s="71"/>
      <c r="AC38" s="72"/>
      <c r="AD38" s="78" t="s">
        <v>611</v>
      </c>
      <c r="AE38" s="78">
        <v>182</v>
      </c>
      <c r="AF38" s="78">
        <v>18083</v>
      </c>
      <c r="AG38" s="78">
        <v>6412</v>
      </c>
      <c r="AH38" s="78">
        <v>15488</v>
      </c>
      <c r="AI38" s="78"/>
      <c r="AJ38" s="78" t="s">
        <v>677</v>
      </c>
      <c r="AK38" s="78" t="s">
        <v>728</v>
      </c>
      <c r="AL38" s="82" t="s">
        <v>782</v>
      </c>
      <c r="AM38" s="78"/>
      <c r="AN38" s="80">
        <v>40121.952939814815</v>
      </c>
      <c r="AO38" s="82" t="s">
        <v>828</v>
      </c>
      <c r="AP38" s="78" t="b">
        <v>0</v>
      </c>
      <c r="AQ38" s="78" t="b">
        <v>0</v>
      </c>
      <c r="AR38" s="78" t="b">
        <v>1</v>
      </c>
      <c r="AS38" s="78"/>
      <c r="AT38" s="78">
        <v>23</v>
      </c>
      <c r="AU38" s="82" t="s">
        <v>861</v>
      </c>
      <c r="AV38" s="78" t="b">
        <v>0</v>
      </c>
      <c r="AW38" s="78" t="s">
        <v>915</v>
      </c>
      <c r="AX38" s="82" t="s">
        <v>951</v>
      </c>
      <c r="AY38" s="78" t="s">
        <v>66</v>
      </c>
      <c r="AZ38" s="78" t="str">
        <f>REPLACE(INDEX(GroupVertices[Group],MATCH(Vertices[[#This Row],[Vertex]],GroupVertices[Vertex],0)),1,1,"")</f>
        <v>9</v>
      </c>
      <c r="BA38" s="48"/>
      <c r="BB38" s="48"/>
      <c r="BC38" s="48"/>
      <c r="BD38" s="48"/>
      <c r="BE38" s="48"/>
      <c r="BF38" s="48"/>
      <c r="BG38" s="116" t="s">
        <v>1400</v>
      </c>
      <c r="BH38" s="116" t="s">
        <v>1400</v>
      </c>
      <c r="BI38" s="116" t="s">
        <v>1431</v>
      </c>
      <c r="BJ38" s="116" t="s">
        <v>1431</v>
      </c>
      <c r="BK38" s="116">
        <v>0</v>
      </c>
      <c r="BL38" s="120">
        <v>0</v>
      </c>
      <c r="BM38" s="116">
        <v>0</v>
      </c>
      <c r="BN38" s="120">
        <v>0</v>
      </c>
      <c r="BO38" s="116">
        <v>0</v>
      </c>
      <c r="BP38" s="120">
        <v>0</v>
      </c>
      <c r="BQ38" s="116">
        <v>28</v>
      </c>
      <c r="BR38" s="120">
        <v>100</v>
      </c>
      <c r="BS38" s="116">
        <v>28</v>
      </c>
      <c r="BT38" s="2"/>
      <c r="BU38" s="3"/>
      <c r="BV38" s="3"/>
      <c r="BW38" s="3"/>
      <c r="BX38" s="3"/>
    </row>
    <row r="39" spans="1:76" ht="15">
      <c r="A39" s="64" t="s">
        <v>283</v>
      </c>
      <c r="B39" s="65"/>
      <c r="C39" s="65" t="s">
        <v>64</v>
      </c>
      <c r="D39" s="66">
        <v>162.01167479815894</v>
      </c>
      <c r="E39" s="68"/>
      <c r="F39" s="100" t="s">
        <v>886</v>
      </c>
      <c r="G39" s="65"/>
      <c r="H39" s="69" t="s">
        <v>283</v>
      </c>
      <c r="I39" s="70"/>
      <c r="J39" s="70"/>
      <c r="K39" s="69" t="s">
        <v>1026</v>
      </c>
      <c r="L39" s="73">
        <v>1</v>
      </c>
      <c r="M39" s="74">
        <v>7757.5087890625</v>
      </c>
      <c r="N39" s="74">
        <v>3217.3251953125</v>
      </c>
      <c r="O39" s="75"/>
      <c r="P39" s="76"/>
      <c r="Q39" s="76"/>
      <c r="R39" s="86"/>
      <c r="S39" s="48">
        <v>1</v>
      </c>
      <c r="T39" s="48">
        <v>0</v>
      </c>
      <c r="U39" s="49">
        <v>0</v>
      </c>
      <c r="V39" s="49">
        <v>1</v>
      </c>
      <c r="W39" s="49">
        <v>0</v>
      </c>
      <c r="X39" s="49">
        <v>0.999993</v>
      </c>
      <c r="Y39" s="49">
        <v>0</v>
      </c>
      <c r="Z39" s="49">
        <v>0</v>
      </c>
      <c r="AA39" s="71">
        <v>39</v>
      </c>
      <c r="AB39" s="71"/>
      <c r="AC39" s="72"/>
      <c r="AD39" s="78" t="s">
        <v>612</v>
      </c>
      <c r="AE39" s="78">
        <v>360</v>
      </c>
      <c r="AF39" s="78">
        <v>35</v>
      </c>
      <c r="AG39" s="78">
        <v>932</v>
      </c>
      <c r="AH39" s="78">
        <v>2421</v>
      </c>
      <c r="AI39" s="78"/>
      <c r="AJ39" s="78" t="s">
        <v>678</v>
      </c>
      <c r="AK39" s="78" t="s">
        <v>729</v>
      </c>
      <c r="AL39" s="82" t="s">
        <v>783</v>
      </c>
      <c r="AM39" s="78"/>
      <c r="AN39" s="80">
        <v>43084.871469907404</v>
      </c>
      <c r="AO39" s="82" t="s">
        <v>829</v>
      </c>
      <c r="AP39" s="78" t="b">
        <v>0</v>
      </c>
      <c r="AQ39" s="78" t="b">
        <v>0</v>
      </c>
      <c r="AR39" s="78" t="b">
        <v>0</v>
      </c>
      <c r="AS39" s="78" t="s">
        <v>527</v>
      </c>
      <c r="AT39" s="78">
        <v>0</v>
      </c>
      <c r="AU39" s="82" t="s">
        <v>858</v>
      </c>
      <c r="AV39" s="78" t="b">
        <v>0</v>
      </c>
      <c r="AW39" s="78" t="s">
        <v>915</v>
      </c>
      <c r="AX39" s="82" t="s">
        <v>952</v>
      </c>
      <c r="AY39" s="78" t="s">
        <v>65</v>
      </c>
      <c r="AZ39" s="78" t="str">
        <f>REPLACE(INDEX(GroupVertices[Group],MATCH(Vertices[[#This Row],[Vertex]],GroupVertices[Vertex],0)),1,1,"")</f>
        <v>9</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162.08639350637617</v>
      </c>
      <c r="E40" s="68"/>
      <c r="F40" s="100" t="s">
        <v>369</v>
      </c>
      <c r="G40" s="65"/>
      <c r="H40" s="69" t="s">
        <v>232</v>
      </c>
      <c r="I40" s="70"/>
      <c r="J40" s="70"/>
      <c r="K40" s="69" t="s">
        <v>1027</v>
      </c>
      <c r="L40" s="73">
        <v>1</v>
      </c>
      <c r="M40" s="74">
        <v>194.9122772216797</v>
      </c>
      <c r="N40" s="74">
        <v>4338.92724609375</v>
      </c>
      <c r="O40" s="75"/>
      <c r="P40" s="76"/>
      <c r="Q40" s="76"/>
      <c r="R40" s="86"/>
      <c r="S40" s="48">
        <v>0</v>
      </c>
      <c r="T40" s="48">
        <v>1</v>
      </c>
      <c r="U40" s="49">
        <v>0</v>
      </c>
      <c r="V40" s="49">
        <v>0.014925</v>
      </c>
      <c r="W40" s="49">
        <v>0.015323</v>
      </c>
      <c r="X40" s="49">
        <v>0.375406</v>
      </c>
      <c r="Y40" s="49">
        <v>0</v>
      </c>
      <c r="Z40" s="49">
        <v>0</v>
      </c>
      <c r="AA40" s="71">
        <v>40</v>
      </c>
      <c r="AB40" s="71"/>
      <c r="AC40" s="72"/>
      <c r="AD40" s="78" t="s">
        <v>613</v>
      </c>
      <c r="AE40" s="78">
        <v>237</v>
      </c>
      <c r="AF40" s="78">
        <v>259</v>
      </c>
      <c r="AG40" s="78">
        <v>1232</v>
      </c>
      <c r="AH40" s="78">
        <v>367</v>
      </c>
      <c r="AI40" s="78"/>
      <c r="AJ40" s="82" t="s">
        <v>679</v>
      </c>
      <c r="AK40" s="78" t="s">
        <v>730</v>
      </c>
      <c r="AL40" s="78"/>
      <c r="AM40" s="78"/>
      <c r="AN40" s="80">
        <v>41780.25813657408</v>
      </c>
      <c r="AO40" s="82" t="s">
        <v>830</v>
      </c>
      <c r="AP40" s="78" t="b">
        <v>1</v>
      </c>
      <c r="AQ40" s="78" t="b">
        <v>0</v>
      </c>
      <c r="AR40" s="78" t="b">
        <v>1</v>
      </c>
      <c r="AS40" s="78"/>
      <c r="AT40" s="78">
        <v>3</v>
      </c>
      <c r="AU40" s="82" t="s">
        <v>858</v>
      </c>
      <c r="AV40" s="78" t="b">
        <v>0</v>
      </c>
      <c r="AW40" s="78" t="s">
        <v>915</v>
      </c>
      <c r="AX40" s="82" t="s">
        <v>953</v>
      </c>
      <c r="AY40" s="78" t="s">
        <v>66</v>
      </c>
      <c r="AZ40" s="78" t="str">
        <f>REPLACE(INDEX(GroupVertices[Group],MATCH(Vertices[[#This Row],[Vertex]],GroupVertices[Vertex],0)),1,1,"")</f>
        <v>1</v>
      </c>
      <c r="BA40" s="48" t="s">
        <v>332</v>
      </c>
      <c r="BB40" s="48" t="s">
        <v>332</v>
      </c>
      <c r="BC40" s="48" t="s">
        <v>341</v>
      </c>
      <c r="BD40" s="48" t="s">
        <v>341</v>
      </c>
      <c r="BE40" s="48"/>
      <c r="BF40" s="48"/>
      <c r="BG40" s="116" t="s">
        <v>1401</v>
      </c>
      <c r="BH40" s="116" t="s">
        <v>1401</v>
      </c>
      <c r="BI40" s="116" t="s">
        <v>1432</v>
      </c>
      <c r="BJ40" s="116" t="s">
        <v>1432</v>
      </c>
      <c r="BK40" s="116">
        <v>0</v>
      </c>
      <c r="BL40" s="120">
        <v>0</v>
      </c>
      <c r="BM40" s="116">
        <v>0</v>
      </c>
      <c r="BN40" s="120">
        <v>0</v>
      </c>
      <c r="BO40" s="116">
        <v>0</v>
      </c>
      <c r="BP40" s="120">
        <v>0</v>
      </c>
      <c r="BQ40" s="116">
        <v>10</v>
      </c>
      <c r="BR40" s="120">
        <v>100</v>
      </c>
      <c r="BS40" s="116">
        <v>10</v>
      </c>
      <c r="BT40" s="2"/>
      <c r="BU40" s="3"/>
      <c r="BV40" s="3"/>
      <c r="BW40" s="3"/>
      <c r="BX40" s="3"/>
    </row>
    <row r="41" spans="1:76" ht="15">
      <c r="A41" s="64" t="s">
        <v>233</v>
      </c>
      <c r="B41" s="65"/>
      <c r="C41" s="65" t="s">
        <v>64</v>
      </c>
      <c r="D41" s="66">
        <v>162.0100069698505</v>
      </c>
      <c r="E41" s="68"/>
      <c r="F41" s="100" t="s">
        <v>887</v>
      </c>
      <c r="G41" s="65"/>
      <c r="H41" s="69" t="s">
        <v>233</v>
      </c>
      <c r="I41" s="70"/>
      <c r="J41" s="70"/>
      <c r="K41" s="69" t="s">
        <v>1028</v>
      </c>
      <c r="L41" s="73">
        <v>1</v>
      </c>
      <c r="M41" s="74">
        <v>5249.63720703125</v>
      </c>
      <c r="N41" s="74">
        <v>9037.9189453125</v>
      </c>
      <c r="O41" s="75"/>
      <c r="P41" s="76"/>
      <c r="Q41" s="76"/>
      <c r="R41" s="86"/>
      <c r="S41" s="48">
        <v>1</v>
      </c>
      <c r="T41" s="48">
        <v>1</v>
      </c>
      <c r="U41" s="49">
        <v>0</v>
      </c>
      <c r="V41" s="49">
        <v>0</v>
      </c>
      <c r="W41" s="49">
        <v>0</v>
      </c>
      <c r="X41" s="49">
        <v>0.999993</v>
      </c>
      <c r="Y41" s="49">
        <v>0</v>
      </c>
      <c r="Z41" s="49" t="s">
        <v>1133</v>
      </c>
      <c r="AA41" s="71">
        <v>41</v>
      </c>
      <c r="AB41" s="71"/>
      <c r="AC41" s="72"/>
      <c r="AD41" s="78" t="s">
        <v>614</v>
      </c>
      <c r="AE41" s="78">
        <v>50</v>
      </c>
      <c r="AF41" s="78">
        <v>30</v>
      </c>
      <c r="AG41" s="78">
        <v>858</v>
      </c>
      <c r="AH41" s="78">
        <v>359</v>
      </c>
      <c r="AI41" s="78"/>
      <c r="AJ41" s="78" t="s">
        <v>680</v>
      </c>
      <c r="AK41" s="78" t="s">
        <v>731</v>
      </c>
      <c r="AL41" s="78"/>
      <c r="AM41" s="78"/>
      <c r="AN41" s="80">
        <v>43646.34024305556</v>
      </c>
      <c r="AO41" s="82" t="s">
        <v>831</v>
      </c>
      <c r="AP41" s="78" t="b">
        <v>1</v>
      </c>
      <c r="AQ41" s="78" t="b">
        <v>0</v>
      </c>
      <c r="AR41" s="78" t="b">
        <v>1</v>
      </c>
      <c r="AS41" s="78"/>
      <c r="AT41" s="78">
        <v>0</v>
      </c>
      <c r="AU41" s="78"/>
      <c r="AV41" s="78" t="b">
        <v>0</v>
      </c>
      <c r="AW41" s="78" t="s">
        <v>915</v>
      </c>
      <c r="AX41" s="82" t="s">
        <v>954</v>
      </c>
      <c r="AY41" s="78" t="s">
        <v>66</v>
      </c>
      <c r="AZ41" s="78" t="str">
        <f>REPLACE(INDEX(GroupVertices[Group],MATCH(Vertices[[#This Row],[Vertex]],GroupVertices[Vertex],0)),1,1,"")</f>
        <v>2</v>
      </c>
      <c r="BA41" s="48"/>
      <c r="BB41" s="48"/>
      <c r="BC41" s="48"/>
      <c r="BD41" s="48"/>
      <c r="BE41" s="48" t="s">
        <v>272</v>
      </c>
      <c r="BF41" s="48" t="s">
        <v>272</v>
      </c>
      <c r="BG41" s="116" t="s">
        <v>1402</v>
      </c>
      <c r="BH41" s="116" t="s">
        <v>1402</v>
      </c>
      <c r="BI41" s="116" t="s">
        <v>1433</v>
      </c>
      <c r="BJ41" s="116" t="s">
        <v>1433</v>
      </c>
      <c r="BK41" s="116">
        <v>0</v>
      </c>
      <c r="BL41" s="120">
        <v>0</v>
      </c>
      <c r="BM41" s="116">
        <v>0</v>
      </c>
      <c r="BN41" s="120">
        <v>0</v>
      </c>
      <c r="BO41" s="116">
        <v>0</v>
      </c>
      <c r="BP41" s="120">
        <v>0</v>
      </c>
      <c r="BQ41" s="116">
        <v>11</v>
      </c>
      <c r="BR41" s="120">
        <v>100</v>
      </c>
      <c r="BS41" s="116">
        <v>11</v>
      </c>
      <c r="BT41" s="2"/>
      <c r="BU41" s="3"/>
      <c r="BV41" s="3"/>
      <c r="BW41" s="3"/>
      <c r="BX41" s="3"/>
    </row>
    <row r="42" spans="1:76" ht="15">
      <c r="A42" s="64" t="s">
        <v>234</v>
      </c>
      <c r="B42" s="65"/>
      <c r="C42" s="65" t="s">
        <v>64</v>
      </c>
      <c r="D42" s="66">
        <v>162</v>
      </c>
      <c r="E42" s="68"/>
      <c r="F42" s="100" t="s">
        <v>370</v>
      </c>
      <c r="G42" s="65"/>
      <c r="H42" s="69" t="s">
        <v>234</v>
      </c>
      <c r="I42" s="70"/>
      <c r="J42" s="70"/>
      <c r="K42" s="69" t="s">
        <v>1029</v>
      </c>
      <c r="L42" s="73">
        <v>31.858024691358025</v>
      </c>
      <c r="M42" s="74">
        <v>6419.111328125</v>
      </c>
      <c r="N42" s="74">
        <v>805.8017578125</v>
      </c>
      <c r="O42" s="75"/>
      <c r="P42" s="76"/>
      <c r="Q42" s="76"/>
      <c r="R42" s="86"/>
      <c r="S42" s="48">
        <v>0</v>
      </c>
      <c r="T42" s="48">
        <v>2</v>
      </c>
      <c r="U42" s="49">
        <v>2</v>
      </c>
      <c r="V42" s="49">
        <v>0.5</v>
      </c>
      <c r="W42" s="49">
        <v>0</v>
      </c>
      <c r="X42" s="49">
        <v>1.459449</v>
      </c>
      <c r="Y42" s="49">
        <v>0</v>
      </c>
      <c r="Z42" s="49">
        <v>0</v>
      </c>
      <c r="AA42" s="71">
        <v>42</v>
      </c>
      <c r="AB42" s="71"/>
      <c r="AC42" s="72"/>
      <c r="AD42" s="78" t="s">
        <v>615</v>
      </c>
      <c r="AE42" s="78">
        <v>48</v>
      </c>
      <c r="AF42" s="78">
        <v>0</v>
      </c>
      <c r="AG42" s="78">
        <v>23</v>
      </c>
      <c r="AH42" s="78">
        <v>14</v>
      </c>
      <c r="AI42" s="78"/>
      <c r="AJ42" s="78" t="s">
        <v>681</v>
      </c>
      <c r="AK42" s="78" t="s">
        <v>732</v>
      </c>
      <c r="AL42" s="78"/>
      <c r="AM42" s="78"/>
      <c r="AN42" s="80">
        <v>43686.579375</v>
      </c>
      <c r="AO42" s="82" t="s">
        <v>832</v>
      </c>
      <c r="AP42" s="78" t="b">
        <v>1</v>
      </c>
      <c r="AQ42" s="78" t="b">
        <v>0</v>
      </c>
      <c r="AR42" s="78" t="b">
        <v>0</v>
      </c>
      <c r="AS42" s="78"/>
      <c r="AT42" s="78">
        <v>0</v>
      </c>
      <c r="AU42" s="78"/>
      <c r="AV42" s="78" t="b">
        <v>0</v>
      </c>
      <c r="AW42" s="78" t="s">
        <v>915</v>
      </c>
      <c r="AX42" s="82" t="s">
        <v>955</v>
      </c>
      <c r="AY42" s="78" t="s">
        <v>66</v>
      </c>
      <c r="AZ42" s="78" t="str">
        <f>REPLACE(INDEX(GroupVertices[Group],MATCH(Vertices[[#This Row],[Vertex]],GroupVertices[Vertex],0)),1,1,"")</f>
        <v>7</v>
      </c>
      <c r="BA42" s="48"/>
      <c r="BB42" s="48"/>
      <c r="BC42" s="48"/>
      <c r="BD42" s="48"/>
      <c r="BE42" s="48"/>
      <c r="BF42" s="48"/>
      <c r="BG42" s="116" t="s">
        <v>1403</v>
      </c>
      <c r="BH42" s="116" t="s">
        <v>1403</v>
      </c>
      <c r="BI42" s="116" t="s">
        <v>1434</v>
      </c>
      <c r="BJ42" s="116" t="s">
        <v>1434</v>
      </c>
      <c r="BK42" s="116">
        <v>1</v>
      </c>
      <c r="BL42" s="120">
        <v>5.882352941176471</v>
      </c>
      <c r="BM42" s="116">
        <v>0</v>
      </c>
      <c r="BN42" s="120">
        <v>0</v>
      </c>
      <c r="BO42" s="116">
        <v>0</v>
      </c>
      <c r="BP42" s="120">
        <v>0</v>
      </c>
      <c r="BQ42" s="116">
        <v>16</v>
      </c>
      <c r="BR42" s="120">
        <v>94.11764705882354</v>
      </c>
      <c r="BS42" s="116">
        <v>17</v>
      </c>
      <c r="BT42" s="2"/>
      <c r="BU42" s="3"/>
      <c r="BV42" s="3"/>
      <c r="BW42" s="3"/>
      <c r="BX42" s="3"/>
    </row>
    <row r="43" spans="1:76" ht="15">
      <c r="A43" s="64" t="s">
        <v>284</v>
      </c>
      <c r="B43" s="65"/>
      <c r="C43" s="65" t="s">
        <v>64</v>
      </c>
      <c r="D43" s="66">
        <v>167.92012336356785</v>
      </c>
      <c r="E43" s="68"/>
      <c r="F43" s="100" t="s">
        <v>888</v>
      </c>
      <c r="G43" s="65"/>
      <c r="H43" s="69" t="s">
        <v>284</v>
      </c>
      <c r="I43" s="70"/>
      <c r="J43" s="70"/>
      <c r="K43" s="69" t="s">
        <v>1030</v>
      </c>
      <c r="L43" s="73">
        <v>1</v>
      </c>
      <c r="M43" s="74">
        <v>6419.111328125</v>
      </c>
      <c r="N43" s="74">
        <v>2617.38525390625</v>
      </c>
      <c r="O43" s="75"/>
      <c r="P43" s="76"/>
      <c r="Q43" s="76"/>
      <c r="R43" s="86"/>
      <c r="S43" s="48">
        <v>1</v>
      </c>
      <c r="T43" s="48">
        <v>0</v>
      </c>
      <c r="U43" s="49">
        <v>0</v>
      </c>
      <c r="V43" s="49">
        <v>0.333333</v>
      </c>
      <c r="W43" s="49">
        <v>0</v>
      </c>
      <c r="X43" s="49">
        <v>0.770265</v>
      </c>
      <c r="Y43" s="49">
        <v>0</v>
      </c>
      <c r="Z43" s="49">
        <v>0</v>
      </c>
      <c r="AA43" s="71">
        <v>43</v>
      </c>
      <c r="AB43" s="71"/>
      <c r="AC43" s="72"/>
      <c r="AD43" s="78" t="s">
        <v>616</v>
      </c>
      <c r="AE43" s="78">
        <v>11</v>
      </c>
      <c r="AF43" s="78">
        <v>17748</v>
      </c>
      <c r="AG43" s="78">
        <v>859</v>
      </c>
      <c r="AH43" s="78">
        <v>433</v>
      </c>
      <c r="AI43" s="78"/>
      <c r="AJ43" s="78" t="s">
        <v>682</v>
      </c>
      <c r="AK43" s="78" t="s">
        <v>733</v>
      </c>
      <c r="AL43" s="82" t="s">
        <v>784</v>
      </c>
      <c r="AM43" s="78"/>
      <c r="AN43" s="80">
        <v>39933.906319444446</v>
      </c>
      <c r="AO43" s="82" t="s">
        <v>833</v>
      </c>
      <c r="AP43" s="78" t="b">
        <v>0</v>
      </c>
      <c r="AQ43" s="78" t="b">
        <v>0</v>
      </c>
      <c r="AR43" s="78" t="b">
        <v>1</v>
      </c>
      <c r="AS43" s="78" t="s">
        <v>525</v>
      </c>
      <c r="AT43" s="78">
        <v>518</v>
      </c>
      <c r="AU43" s="82" t="s">
        <v>859</v>
      </c>
      <c r="AV43" s="78" t="b">
        <v>0</v>
      </c>
      <c r="AW43" s="78" t="s">
        <v>915</v>
      </c>
      <c r="AX43" s="82" t="s">
        <v>956</v>
      </c>
      <c r="AY43" s="78" t="s">
        <v>65</v>
      </c>
      <c r="AZ43" s="78" t="str">
        <f>REPLACE(INDEX(GroupVertices[Group],MATCH(Vertices[[#This Row],[Vertex]],GroupVertices[Vertex],0)),1,1,"")</f>
        <v>7</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285</v>
      </c>
      <c r="B44" s="65"/>
      <c r="C44" s="65" t="s">
        <v>64</v>
      </c>
      <c r="D44" s="66">
        <v>239.67576780804768</v>
      </c>
      <c r="E44" s="68"/>
      <c r="F44" s="100" t="s">
        <v>889</v>
      </c>
      <c r="G44" s="65"/>
      <c r="H44" s="69" t="s">
        <v>285</v>
      </c>
      <c r="I44" s="70"/>
      <c r="J44" s="70"/>
      <c r="K44" s="69" t="s">
        <v>1031</v>
      </c>
      <c r="L44" s="73">
        <v>1</v>
      </c>
      <c r="M44" s="74">
        <v>6419.111328125</v>
      </c>
      <c r="N44" s="74">
        <v>1711.593505859375</v>
      </c>
      <c r="O44" s="75"/>
      <c r="P44" s="76"/>
      <c r="Q44" s="76"/>
      <c r="R44" s="86"/>
      <c r="S44" s="48">
        <v>1</v>
      </c>
      <c r="T44" s="48">
        <v>0</v>
      </c>
      <c r="U44" s="49">
        <v>0</v>
      </c>
      <c r="V44" s="49">
        <v>0.333333</v>
      </c>
      <c r="W44" s="49">
        <v>0</v>
      </c>
      <c r="X44" s="49">
        <v>0.770265</v>
      </c>
      <c r="Y44" s="49">
        <v>0</v>
      </c>
      <c r="Z44" s="49">
        <v>0</v>
      </c>
      <c r="AA44" s="71">
        <v>44</v>
      </c>
      <c r="AB44" s="71"/>
      <c r="AC44" s="72"/>
      <c r="AD44" s="78" t="s">
        <v>617</v>
      </c>
      <c r="AE44" s="78">
        <v>658</v>
      </c>
      <c r="AF44" s="78">
        <v>232865</v>
      </c>
      <c r="AG44" s="78">
        <v>4519</v>
      </c>
      <c r="AH44" s="78">
        <v>1445</v>
      </c>
      <c r="AI44" s="78"/>
      <c r="AJ44" s="78" t="s">
        <v>683</v>
      </c>
      <c r="AK44" s="78" t="s">
        <v>734</v>
      </c>
      <c r="AL44" s="82" t="s">
        <v>785</v>
      </c>
      <c r="AM44" s="78"/>
      <c r="AN44" s="80">
        <v>39896.41725694444</v>
      </c>
      <c r="AO44" s="82" t="s">
        <v>834</v>
      </c>
      <c r="AP44" s="78" t="b">
        <v>0</v>
      </c>
      <c r="AQ44" s="78" t="b">
        <v>0</v>
      </c>
      <c r="AR44" s="78" t="b">
        <v>1</v>
      </c>
      <c r="AS44" s="78"/>
      <c r="AT44" s="78">
        <v>4121</v>
      </c>
      <c r="AU44" s="82" t="s">
        <v>860</v>
      </c>
      <c r="AV44" s="78" t="b">
        <v>1</v>
      </c>
      <c r="AW44" s="78" t="s">
        <v>915</v>
      </c>
      <c r="AX44" s="82" t="s">
        <v>957</v>
      </c>
      <c r="AY44" s="78" t="s">
        <v>65</v>
      </c>
      <c r="AZ44" s="78" t="str">
        <f>REPLACE(INDEX(GroupVertices[Group],MATCH(Vertices[[#This Row],[Vertex]],GroupVertices[Vertex],0)),1,1,"")</f>
        <v>7</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235</v>
      </c>
      <c r="B45" s="65"/>
      <c r="C45" s="65" t="s">
        <v>64</v>
      </c>
      <c r="D45" s="66">
        <v>211.36138018166193</v>
      </c>
      <c r="E45" s="68"/>
      <c r="F45" s="100" t="s">
        <v>371</v>
      </c>
      <c r="G45" s="65"/>
      <c r="H45" s="69" t="s">
        <v>235</v>
      </c>
      <c r="I45" s="70"/>
      <c r="J45" s="70"/>
      <c r="K45" s="69" t="s">
        <v>1032</v>
      </c>
      <c r="L45" s="73">
        <v>1</v>
      </c>
      <c r="M45" s="74">
        <v>7757.5087890625</v>
      </c>
      <c r="N45" s="74">
        <v>1429.268798828125</v>
      </c>
      <c r="O45" s="75"/>
      <c r="P45" s="76"/>
      <c r="Q45" s="76"/>
      <c r="R45" s="86"/>
      <c r="S45" s="48">
        <v>2</v>
      </c>
      <c r="T45" s="48">
        <v>1</v>
      </c>
      <c r="U45" s="49">
        <v>0</v>
      </c>
      <c r="V45" s="49">
        <v>1</v>
      </c>
      <c r="W45" s="49">
        <v>0</v>
      </c>
      <c r="X45" s="49">
        <v>1.298236</v>
      </c>
      <c r="Y45" s="49">
        <v>0</v>
      </c>
      <c r="Z45" s="49">
        <v>0</v>
      </c>
      <c r="AA45" s="71">
        <v>45</v>
      </c>
      <c r="AB45" s="71"/>
      <c r="AC45" s="72"/>
      <c r="AD45" s="78" t="s">
        <v>618</v>
      </c>
      <c r="AE45" s="78">
        <v>41</v>
      </c>
      <c r="AF45" s="78">
        <v>147981</v>
      </c>
      <c r="AG45" s="78">
        <v>33331</v>
      </c>
      <c r="AH45" s="78">
        <v>40</v>
      </c>
      <c r="AI45" s="78"/>
      <c r="AJ45" s="78" t="s">
        <v>684</v>
      </c>
      <c r="AK45" s="78" t="s">
        <v>735</v>
      </c>
      <c r="AL45" s="82" t="s">
        <v>786</v>
      </c>
      <c r="AM45" s="78"/>
      <c r="AN45" s="80">
        <v>40291.61866898148</v>
      </c>
      <c r="AO45" s="82" t="s">
        <v>835</v>
      </c>
      <c r="AP45" s="78" t="b">
        <v>0</v>
      </c>
      <c r="AQ45" s="78" t="b">
        <v>0</v>
      </c>
      <c r="AR45" s="78" t="b">
        <v>0</v>
      </c>
      <c r="AS45" s="78" t="s">
        <v>525</v>
      </c>
      <c r="AT45" s="78">
        <v>152</v>
      </c>
      <c r="AU45" s="82" t="s">
        <v>858</v>
      </c>
      <c r="AV45" s="78" t="b">
        <v>0</v>
      </c>
      <c r="AW45" s="78" t="s">
        <v>915</v>
      </c>
      <c r="AX45" s="82" t="s">
        <v>958</v>
      </c>
      <c r="AY45" s="78" t="s">
        <v>66</v>
      </c>
      <c r="AZ45" s="78" t="str">
        <f>REPLACE(INDEX(GroupVertices[Group],MATCH(Vertices[[#This Row],[Vertex]],GroupVertices[Vertex],0)),1,1,"")</f>
        <v>8</v>
      </c>
      <c r="BA45" s="48" t="s">
        <v>333</v>
      </c>
      <c r="BB45" s="48" t="s">
        <v>333</v>
      </c>
      <c r="BC45" s="48" t="s">
        <v>342</v>
      </c>
      <c r="BD45" s="48" t="s">
        <v>342</v>
      </c>
      <c r="BE45" s="48"/>
      <c r="BF45" s="48"/>
      <c r="BG45" s="116" t="s">
        <v>1404</v>
      </c>
      <c r="BH45" s="116" t="s">
        <v>1404</v>
      </c>
      <c r="BI45" s="116" t="s">
        <v>1435</v>
      </c>
      <c r="BJ45" s="116" t="s">
        <v>1435</v>
      </c>
      <c r="BK45" s="116">
        <v>0</v>
      </c>
      <c r="BL45" s="120">
        <v>0</v>
      </c>
      <c r="BM45" s="116">
        <v>0</v>
      </c>
      <c r="BN45" s="120">
        <v>0</v>
      </c>
      <c r="BO45" s="116">
        <v>0</v>
      </c>
      <c r="BP45" s="120">
        <v>0</v>
      </c>
      <c r="BQ45" s="116">
        <v>18</v>
      </c>
      <c r="BR45" s="120">
        <v>100</v>
      </c>
      <c r="BS45" s="116">
        <v>18</v>
      </c>
      <c r="BT45" s="2"/>
      <c r="BU45" s="3"/>
      <c r="BV45" s="3"/>
      <c r="BW45" s="3"/>
      <c r="BX45" s="3"/>
    </row>
    <row r="46" spans="1:76" ht="15">
      <c r="A46" s="64" t="s">
        <v>236</v>
      </c>
      <c r="B46" s="65"/>
      <c r="C46" s="65" t="s">
        <v>64</v>
      </c>
      <c r="D46" s="66">
        <v>162.43496962283595</v>
      </c>
      <c r="E46" s="68"/>
      <c r="F46" s="100" t="s">
        <v>372</v>
      </c>
      <c r="G46" s="65"/>
      <c r="H46" s="69" t="s">
        <v>236</v>
      </c>
      <c r="I46" s="70"/>
      <c r="J46" s="70"/>
      <c r="K46" s="69" t="s">
        <v>1033</v>
      </c>
      <c r="L46" s="73">
        <v>1</v>
      </c>
      <c r="M46" s="74">
        <v>7757.5087890625</v>
      </c>
      <c r="N46" s="74">
        <v>711.6935424804688</v>
      </c>
      <c r="O46" s="75"/>
      <c r="P46" s="76"/>
      <c r="Q46" s="76"/>
      <c r="R46" s="86"/>
      <c r="S46" s="48">
        <v>0</v>
      </c>
      <c r="T46" s="48">
        <v>1</v>
      </c>
      <c r="U46" s="49">
        <v>0</v>
      </c>
      <c r="V46" s="49">
        <v>1</v>
      </c>
      <c r="W46" s="49">
        <v>0</v>
      </c>
      <c r="X46" s="49">
        <v>0.70175</v>
      </c>
      <c r="Y46" s="49">
        <v>0</v>
      </c>
      <c r="Z46" s="49">
        <v>0</v>
      </c>
      <c r="AA46" s="71">
        <v>46</v>
      </c>
      <c r="AB46" s="71"/>
      <c r="AC46" s="72"/>
      <c r="AD46" s="78" t="s">
        <v>619</v>
      </c>
      <c r="AE46" s="78">
        <v>777</v>
      </c>
      <c r="AF46" s="78">
        <v>1304</v>
      </c>
      <c r="AG46" s="78">
        <v>17005</v>
      </c>
      <c r="AH46" s="78">
        <v>28015</v>
      </c>
      <c r="AI46" s="78"/>
      <c r="AJ46" s="78" t="s">
        <v>685</v>
      </c>
      <c r="AK46" s="78" t="s">
        <v>736</v>
      </c>
      <c r="AL46" s="82" t="s">
        <v>787</v>
      </c>
      <c r="AM46" s="78"/>
      <c r="AN46" s="80">
        <v>40939.46702546296</v>
      </c>
      <c r="AO46" s="82" t="s">
        <v>836</v>
      </c>
      <c r="AP46" s="78" t="b">
        <v>1</v>
      </c>
      <c r="AQ46" s="78" t="b">
        <v>0</v>
      </c>
      <c r="AR46" s="78" t="b">
        <v>1</v>
      </c>
      <c r="AS46" s="78"/>
      <c r="AT46" s="78">
        <v>4</v>
      </c>
      <c r="AU46" s="82" t="s">
        <v>858</v>
      </c>
      <c r="AV46" s="78" t="b">
        <v>0</v>
      </c>
      <c r="AW46" s="78" t="s">
        <v>915</v>
      </c>
      <c r="AX46" s="82" t="s">
        <v>959</v>
      </c>
      <c r="AY46" s="78" t="s">
        <v>66</v>
      </c>
      <c r="AZ46" s="78" t="str">
        <f>REPLACE(INDEX(GroupVertices[Group],MATCH(Vertices[[#This Row],[Vertex]],GroupVertices[Vertex],0)),1,1,"")</f>
        <v>8</v>
      </c>
      <c r="BA46" s="48"/>
      <c r="BB46" s="48"/>
      <c r="BC46" s="48"/>
      <c r="BD46" s="48"/>
      <c r="BE46" s="48"/>
      <c r="BF46" s="48"/>
      <c r="BG46" s="116" t="s">
        <v>1405</v>
      </c>
      <c r="BH46" s="116" t="s">
        <v>1405</v>
      </c>
      <c r="BI46" s="116" t="s">
        <v>1436</v>
      </c>
      <c r="BJ46" s="116" t="s">
        <v>1436</v>
      </c>
      <c r="BK46" s="116">
        <v>0</v>
      </c>
      <c r="BL46" s="120">
        <v>0</v>
      </c>
      <c r="BM46" s="116">
        <v>0</v>
      </c>
      <c r="BN46" s="120">
        <v>0</v>
      </c>
      <c r="BO46" s="116">
        <v>0</v>
      </c>
      <c r="BP46" s="120">
        <v>0</v>
      </c>
      <c r="BQ46" s="116">
        <v>22</v>
      </c>
      <c r="BR46" s="120">
        <v>100</v>
      </c>
      <c r="BS46" s="116">
        <v>22</v>
      </c>
      <c r="BT46" s="2"/>
      <c r="BU46" s="3"/>
      <c r="BV46" s="3"/>
      <c r="BW46" s="3"/>
      <c r="BX46" s="3"/>
    </row>
    <row r="47" spans="1:76" ht="15">
      <c r="A47" s="64" t="s">
        <v>237</v>
      </c>
      <c r="B47" s="65"/>
      <c r="C47" s="65" t="s">
        <v>64</v>
      </c>
      <c r="D47" s="66">
        <v>162.14676889114097</v>
      </c>
      <c r="E47" s="68"/>
      <c r="F47" s="100" t="s">
        <v>890</v>
      </c>
      <c r="G47" s="65"/>
      <c r="H47" s="69" t="s">
        <v>237</v>
      </c>
      <c r="I47" s="70"/>
      <c r="J47" s="70"/>
      <c r="K47" s="69" t="s">
        <v>1034</v>
      </c>
      <c r="L47" s="73">
        <v>1</v>
      </c>
      <c r="M47" s="74">
        <v>574.5421752929688</v>
      </c>
      <c r="N47" s="74">
        <v>7138.4345703125</v>
      </c>
      <c r="O47" s="75"/>
      <c r="P47" s="76"/>
      <c r="Q47" s="76"/>
      <c r="R47" s="86"/>
      <c r="S47" s="48">
        <v>0</v>
      </c>
      <c r="T47" s="48">
        <v>2</v>
      </c>
      <c r="U47" s="49">
        <v>0</v>
      </c>
      <c r="V47" s="49">
        <v>0.015152</v>
      </c>
      <c r="W47" s="49">
        <v>0.029918</v>
      </c>
      <c r="X47" s="49">
        <v>0.594257</v>
      </c>
      <c r="Y47" s="49">
        <v>0.5</v>
      </c>
      <c r="Z47" s="49">
        <v>0</v>
      </c>
      <c r="AA47" s="71">
        <v>47</v>
      </c>
      <c r="AB47" s="71"/>
      <c r="AC47" s="72"/>
      <c r="AD47" s="78" t="s">
        <v>620</v>
      </c>
      <c r="AE47" s="78">
        <v>939</v>
      </c>
      <c r="AF47" s="78">
        <v>440</v>
      </c>
      <c r="AG47" s="78">
        <v>217835</v>
      </c>
      <c r="AH47" s="78">
        <v>37821</v>
      </c>
      <c r="AI47" s="78"/>
      <c r="AJ47" s="78"/>
      <c r="AK47" s="78" t="s">
        <v>737</v>
      </c>
      <c r="AL47" s="78"/>
      <c r="AM47" s="78"/>
      <c r="AN47" s="80">
        <v>40261.670578703706</v>
      </c>
      <c r="AO47" s="82" t="s">
        <v>837</v>
      </c>
      <c r="AP47" s="78" t="b">
        <v>0</v>
      </c>
      <c r="AQ47" s="78" t="b">
        <v>0</v>
      </c>
      <c r="AR47" s="78" t="b">
        <v>1</v>
      </c>
      <c r="AS47" s="78"/>
      <c r="AT47" s="78">
        <v>0</v>
      </c>
      <c r="AU47" s="82" t="s">
        <v>858</v>
      </c>
      <c r="AV47" s="78" t="b">
        <v>0</v>
      </c>
      <c r="AW47" s="78" t="s">
        <v>915</v>
      </c>
      <c r="AX47" s="82" t="s">
        <v>960</v>
      </c>
      <c r="AY47" s="78" t="s">
        <v>66</v>
      </c>
      <c r="AZ47" s="78" t="str">
        <f>REPLACE(INDEX(GroupVertices[Group],MATCH(Vertices[[#This Row],[Vertex]],GroupVertices[Vertex],0)),1,1,"")</f>
        <v>1</v>
      </c>
      <c r="BA47" s="48"/>
      <c r="BB47" s="48"/>
      <c r="BC47" s="48"/>
      <c r="BD47" s="48"/>
      <c r="BE47" s="48"/>
      <c r="BF47" s="48"/>
      <c r="BG47" s="116" t="s">
        <v>1406</v>
      </c>
      <c r="BH47" s="116" t="s">
        <v>1406</v>
      </c>
      <c r="BI47" s="116" t="s">
        <v>1437</v>
      </c>
      <c r="BJ47" s="116" t="s">
        <v>1437</v>
      </c>
      <c r="BK47" s="116">
        <v>0</v>
      </c>
      <c r="BL47" s="120">
        <v>0</v>
      </c>
      <c r="BM47" s="116">
        <v>0</v>
      </c>
      <c r="BN47" s="120">
        <v>0</v>
      </c>
      <c r="BO47" s="116">
        <v>0</v>
      </c>
      <c r="BP47" s="120">
        <v>0</v>
      </c>
      <c r="BQ47" s="116">
        <v>12</v>
      </c>
      <c r="BR47" s="120">
        <v>100</v>
      </c>
      <c r="BS47" s="116">
        <v>12</v>
      </c>
      <c r="BT47" s="2"/>
      <c r="BU47" s="3"/>
      <c r="BV47" s="3"/>
      <c r="BW47" s="3"/>
      <c r="BX47" s="3"/>
    </row>
    <row r="48" spans="1:76" ht="15">
      <c r="A48" s="64" t="s">
        <v>265</v>
      </c>
      <c r="B48" s="65"/>
      <c r="C48" s="65" t="s">
        <v>64</v>
      </c>
      <c r="D48" s="66">
        <v>207.55139319390713</v>
      </c>
      <c r="E48" s="68"/>
      <c r="F48" s="100" t="s">
        <v>891</v>
      </c>
      <c r="G48" s="65"/>
      <c r="H48" s="69" t="s">
        <v>265</v>
      </c>
      <c r="I48" s="70"/>
      <c r="J48" s="70"/>
      <c r="K48" s="69" t="s">
        <v>1035</v>
      </c>
      <c r="L48" s="73">
        <v>4259.407407407408</v>
      </c>
      <c r="M48" s="74">
        <v>2233.6962890625</v>
      </c>
      <c r="N48" s="74">
        <v>5184.79296875</v>
      </c>
      <c r="O48" s="75"/>
      <c r="P48" s="76"/>
      <c r="Q48" s="76"/>
      <c r="R48" s="86"/>
      <c r="S48" s="48">
        <v>24</v>
      </c>
      <c r="T48" s="48">
        <v>1</v>
      </c>
      <c r="U48" s="49">
        <v>276</v>
      </c>
      <c r="V48" s="49">
        <v>0.023256</v>
      </c>
      <c r="W48" s="49">
        <v>0.110316</v>
      </c>
      <c r="X48" s="49">
        <v>6.436822</v>
      </c>
      <c r="Y48" s="49">
        <v>0.04</v>
      </c>
      <c r="Z48" s="49">
        <v>0</v>
      </c>
      <c r="AA48" s="71">
        <v>48</v>
      </c>
      <c r="AB48" s="71"/>
      <c r="AC48" s="72"/>
      <c r="AD48" s="78" t="s">
        <v>621</v>
      </c>
      <c r="AE48" s="78">
        <v>1</v>
      </c>
      <c r="AF48" s="78">
        <v>136559</v>
      </c>
      <c r="AG48" s="78">
        <v>23642</v>
      </c>
      <c r="AH48" s="78">
        <v>273</v>
      </c>
      <c r="AI48" s="78"/>
      <c r="AJ48" s="78" t="s">
        <v>686</v>
      </c>
      <c r="AK48" s="78" t="s">
        <v>738</v>
      </c>
      <c r="AL48" s="82" t="s">
        <v>788</v>
      </c>
      <c r="AM48" s="78"/>
      <c r="AN48" s="80">
        <v>41025.89377314815</v>
      </c>
      <c r="AO48" s="82" t="s">
        <v>838</v>
      </c>
      <c r="AP48" s="78" t="b">
        <v>0</v>
      </c>
      <c r="AQ48" s="78" t="b">
        <v>0</v>
      </c>
      <c r="AR48" s="78" t="b">
        <v>1</v>
      </c>
      <c r="AS48" s="78"/>
      <c r="AT48" s="78">
        <v>1390</v>
      </c>
      <c r="AU48" s="82" t="s">
        <v>866</v>
      </c>
      <c r="AV48" s="78" t="b">
        <v>0</v>
      </c>
      <c r="AW48" s="78" t="s">
        <v>915</v>
      </c>
      <c r="AX48" s="82" t="s">
        <v>961</v>
      </c>
      <c r="AY48" s="78" t="s">
        <v>66</v>
      </c>
      <c r="AZ48" s="78" t="str">
        <f>REPLACE(INDEX(GroupVertices[Group],MATCH(Vertices[[#This Row],[Vertex]],GroupVertices[Vertex],0)),1,1,"")</f>
        <v>1</v>
      </c>
      <c r="BA48" s="48"/>
      <c r="BB48" s="48"/>
      <c r="BC48" s="48"/>
      <c r="BD48" s="48"/>
      <c r="BE48" s="48"/>
      <c r="BF48" s="48"/>
      <c r="BG48" s="116" t="s">
        <v>1407</v>
      </c>
      <c r="BH48" s="116" t="s">
        <v>1407</v>
      </c>
      <c r="BI48" s="116" t="s">
        <v>1438</v>
      </c>
      <c r="BJ48" s="116" t="s">
        <v>1438</v>
      </c>
      <c r="BK48" s="116">
        <v>0</v>
      </c>
      <c r="BL48" s="120">
        <v>0</v>
      </c>
      <c r="BM48" s="116">
        <v>0</v>
      </c>
      <c r="BN48" s="120">
        <v>0</v>
      </c>
      <c r="BO48" s="116">
        <v>0</v>
      </c>
      <c r="BP48" s="120">
        <v>0</v>
      </c>
      <c r="BQ48" s="116">
        <v>10</v>
      </c>
      <c r="BR48" s="120">
        <v>100</v>
      </c>
      <c r="BS48" s="116">
        <v>10</v>
      </c>
      <c r="BT48" s="2"/>
      <c r="BU48" s="3"/>
      <c r="BV48" s="3"/>
      <c r="BW48" s="3"/>
      <c r="BX48" s="3"/>
    </row>
    <row r="49" spans="1:76" ht="15">
      <c r="A49" s="64" t="s">
        <v>238</v>
      </c>
      <c r="B49" s="65"/>
      <c r="C49" s="65" t="s">
        <v>64</v>
      </c>
      <c r="D49" s="66">
        <v>162.269187488979</v>
      </c>
      <c r="E49" s="68"/>
      <c r="F49" s="100" t="s">
        <v>892</v>
      </c>
      <c r="G49" s="65"/>
      <c r="H49" s="69" t="s">
        <v>238</v>
      </c>
      <c r="I49" s="70"/>
      <c r="J49" s="70"/>
      <c r="K49" s="69" t="s">
        <v>1036</v>
      </c>
      <c r="L49" s="73">
        <v>1</v>
      </c>
      <c r="M49" s="74">
        <v>3354.71337890625</v>
      </c>
      <c r="N49" s="74">
        <v>2103.8681640625</v>
      </c>
      <c r="O49" s="75"/>
      <c r="P49" s="76"/>
      <c r="Q49" s="76"/>
      <c r="R49" s="86"/>
      <c r="S49" s="48">
        <v>0</v>
      </c>
      <c r="T49" s="48">
        <v>2</v>
      </c>
      <c r="U49" s="49">
        <v>0</v>
      </c>
      <c r="V49" s="49">
        <v>0.015152</v>
      </c>
      <c r="W49" s="49">
        <v>0.029918</v>
      </c>
      <c r="X49" s="49">
        <v>0.594257</v>
      </c>
      <c r="Y49" s="49">
        <v>0.5</v>
      </c>
      <c r="Z49" s="49">
        <v>0</v>
      </c>
      <c r="AA49" s="71">
        <v>49</v>
      </c>
      <c r="AB49" s="71"/>
      <c r="AC49" s="72"/>
      <c r="AD49" s="78" t="s">
        <v>622</v>
      </c>
      <c r="AE49" s="78">
        <v>3845</v>
      </c>
      <c r="AF49" s="78">
        <v>807</v>
      </c>
      <c r="AG49" s="78">
        <v>3005</v>
      </c>
      <c r="AH49" s="78">
        <v>102173</v>
      </c>
      <c r="AI49" s="78"/>
      <c r="AJ49" s="78" t="s">
        <v>687</v>
      </c>
      <c r="AK49" s="78"/>
      <c r="AL49" s="78"/>
      <c r="AM49" s="78"/>
      <c r="AN49" s="80">
        <v>41556.17886574074</v>
      </c>
      <c r="AO49" s="78"/>
      <c r="AP49" s="78" t="b">
        <v>1</v>
      </c>
      <c r="AQ49" s="78" t="b">
        <v>0</v>
      </c>
      <c r="AR49" s="78" t="b">
        <v>1</v>
      </c>
      <c r="AS49" s="78"/>
      <c r="AT49" s="78">
        <v>14</v>
      </c>
      <c r="AU49" s="82" t="s">
        <v>858</v>
      </c>
      <c r="AV49" s="78" t="b">
        <v>0</v>
      </c>
      <c r="AW49" s="78" t="s">
        <v>915</v>
      </c>
      <c r="AX49" s="82" t="s">
        <v>962</v>
      </c>
      <c r="AY49" s="78" t="s">
        <v>66</v>
      </c>
      <c r="AZ49" s="78" t="str">
        <f>REPLACE(INDEX(GroupVertices[Group],MATCH(Vertices[[#This Row],[Vertex]],GroupVertices[Vertex],0)),1,1,"")</f>
        <v>1</v>
      </c>
      <c r="BA49" s="48"/>
      <c r="BB49" s="48"/>
      <c r="BC49" s="48"/>
      <c r="BD49" s="48"/>
      <c r="BE49" s="48"/>
      <c r="BF49" s="48"/>
      <c r="BG49" s="116" t="s">
        <v>1406</v>
      </c>
      <c r="BH49" s="116" t="s">
        <v>1406</v>
      </c>
      <c r="BI49" s="116" t="s">
        <v>1437</v>
      </c>
      <c r="BJ49" s="116" t="s">
        <v>1437</v>
      </c>
      <c r="BK49" s="116">
        <v>0</v>
      </c>
      <c r="BL49" s="120">
        <v>0</v>
      </c>
      <c r="BM49" s="116">
        <v>0</v>
      </c>
      <c r="BN49" s="120">
        <v>0</v>
      </c>
      <c r="BO49" s="116">
        <v>0</v>
      </c>
      <c r="BP49" s="120">
        <v>0</v>
      </c>
      <c r="BQ49" s="116">
        <v>12</v>
      </c>
      <c r="BR49" s="120">
        <v>100</v>
      </c>
      <c r="BS49" s="116">
        <v>12</v>
      </c>
      <c r="BT49" s="2"/>
      <c r="BU49" s="3"/>
      <c r="BV49" s="3"/>
      <c r="BW49" s="3"/>
      <c r="BX49" s="3"/>
    </row>
    <row r="50" spans="1:76" ht="15">
      <c r="A50" s="64" t="s">
        <v>239</v>
      </c>
      <c r="B50" s="65"/>
      <c r="C50" s="65" t="s">
        <v>64</v>
      </c>
      <c r="D50" s="66">
        <v>162.1918002554683</v>
      </c>
      <c r="E50" s="68"/>
      <c r="F50" s="100" t="s">
        <v>373</v>
      </c>
      <c r="G50" s="65"/>
      <c r="H50" s="69" t="s">
        <v>239</v>
      </c>
      <c r="I50" s="70"/>
      <c r="J50" s="70"/>
      <c r="K50" s="69" t="s">
        <v>1037</v>
      </c>
      <c r="L50" s="73">
        <v>1</v>
      </c>
      <c r="M50" s="74">
        <v>3709.830322265625</v>
      </c>
      <c r="N50" s="74">
        <v>5149.66748046875</v>
      </c>
      <c r="O50" s="75"/>
      <c r="P50" s="76"/>
      <c r="Q50" s="76"/>
      <c r="R50" s="86"/>
      <c r="S50" s="48">
        <v>0</v>
      </c>
      <c r="T50" s="48">
        <v>2</v>
      </c>
      <c r="U50" s="49">
        <v>0</v>
      </c>
      <c r="V50" s="49">
        <v>0.015152</v>
      </c>
      <c r="W50" s="49">
        <v>0.029918</v>
      </c>
      <c r="X50" s="49">
        <v>0.594257</v>
      </c>
      <c r="Y50" s="49">
        <v>0.5</v>
      </c>
      <c r="Z50" s="49">
        <v>0</v>
      </c>
      <c r="AA50" s="71">
        <v>50</v>
      </c>
      <c r="AB50" s="71"/>
      <c r="AC50" s="72"/>
      <c r="AD50" s="78" t="s">
        <v>623</v>
      </c>
      <c r="AE50" s="78">
        <v>317</v>
      </c>
      <c r="AF50" s="78">
        <v>575</v>
      </c>
      <c r="AG50" s="78">
        <v>19449</v>
      </c>
      <c r="AH50" s="78">
        <v>8570</v>
      </c>
      <c r="AI50" s="78"/>
      <c r="AJ50" s="78" t="s">
        <v>688</v>
      </c>
      <c r="AK50" s="78" t="s">
        <v>739</v>
      </c>
      <c r="AL50" s="82" t="s">
        <v>789</v>
      </c>
      <c r="AM50" s="78"/>
      <c r="AN50" s="80">
        <v>39971.193194444444</v>
      </c>
      <c r="AO50" s="82" t="s">
        <v>839</v>
      </c>
      <c r="AP50" s="78" t="b">
        <v>0</v>
      </c>
      <c r="AQ50" s="78" t="b">
        <v>0</v>
      </c>
      <c r="AR50" s="78" t="b">
        <v>0</v>
      </c>
      <c r="AS50" s="78"/>
      <c r="AT50" s="78">
        <v>106</v>
      </c>
      <c r="AU50" s="82" t="s">
        <v>860</v>
      </c>
      <c r="AV50" s="78" t="b">
        <v>0</v>
      </c>
      <c r="AW50" s="78" t="s">
        <v>915</v>
      </c>
      <c r="AX50" s="82" t="s">
        <v>963</v>
      </c>
      <c r="AY50" s="78" t="s">
        <v>66</v>
      </c>
      <c r="AZ50" s="78" t="str">
        <f>REPLACE(INDEX(GroupVertices[Group],MATCH(Vertices[[#This Row],[Vertex]],GroupVertices[Vertex],0)),1,1,"")</f>
        <v>1</v>
      </c>
      <c r="BA50" s="48"/>
      <c r="BB50" s="48"/>
      <c r="BC50" s="48"/>
      <c r="BD50" s="48"/>
      <c r="BE50" s="48"/>
      <c r="BF50" s="48"/>
      <c r="BG50" s="116" t="s">
        <v>1408</v>
      </c>
      <c r="BH50" s="116" t="s">
        <v>1408</v>
      </c>
      <c r="BI50" s="116" t="s">
        <v>1439</v>
      </c>
      <c r="BJ50" s="116" t="s">
        <v>1439</v>
      </c>
      <c r="BK50" s="116">
        <v>0</v>
      </c>
      <c r="BL50" s="120">
        <v>0</v>
      </c>
      <c r="BM50" s="116">
        <v>1</v>
      </c>
      <c r="BN50" s="120">
        <v>7.6923076923076925</v>
      </c>
      <c r="BO50" s="116">
        <v>0</v>
      </c>
      <c r="BP50" s="120">
        <v>0</v>
      </c>
      <c r="BQ50" s="116">
        <v>12</v>
      </c>
      <c r="BR50" s="120">
        <v>92.3076923076923</v>
      </c>
      <c r="BS50" s="116">
        <v>13</v>
      </c>
      <c r="BT50" s="2"/>
      <c r="BU50" s="3"/>
      <c r="BV50" s="3"/>
      <c r="BW50" s="3"/>
      <c r="BX50" s="3"/>
    </row>
    <row r="51" spans="1:76" ht="15">
      <c r="A51" s="64" t="s">
        <v>240</v>
      </c>
      <c r="B51" s="65"/>
      <c r="C51" s="65" t="s">
        <v>64</v>
      </c>
      <c r="D51" s="66">
        <v>163.03338641989708</v>
      </c>
      <c r="E51" s="68"/>
      <c r="F51" s="100" t="s">
        <v>893</v>
      </c>
      <c r="G51" s="65"/>
      <c r="H51" s="69" t="s">
        <v>240</v>
      </c>
      <c r="I51" s="70"/>
      <c r="J51" s="70"/>
      <c r="K51" s="69" t="s">
        <v>1038</v>
      </c>
      <c r="L51" s="73">
        <v>1</v>
      </c>
      <c r="M51" s="74">
        <v>2680.068115234375</v>
      </c>
      <c r="N51" s="74">
        <v>2532.985595703125</v>
      </c>
      <c r="O51" s="75"/>
      <c r="P51" s="76"/>
      <c r="Q51" s="76"/>
      <c r="R51" s="86"/>
      <c r="S51" s="48">
        <v>0</v>
      </c>
      <c r="T51" s="48">
        <v>2</v>
      </c>
      <c r="U51" s="49">
        <v>0</v>
      </c>
      <c r="V51" s="49">
        <v>0.015152</v>
      </c>
      <c r="W51" s="49">
        <v>0.029918</v>
      </c>
      <c r="X51" s="49">
        <v>0.594257</v>
      </c>
      <c r="Y51" s="49">
        <v>0.5</v>
      </c>
      <c r="Z51" s="49">
        <v>0</v>
      </c>
      <c r="AA51" s="71">
        <v>51</v>
      </c>
      <c r="AB51" s="71"/>
      <c r="AC51" s="72"/>
      <c r="AD51" s="78" t="s">
        <v>624</v>
      </c>
      <c r="AE51" s="78">
        <v>78</v>
      </c>
      <c r="AF51" s="78">
        <v>3098</v>
      </c>
      <c r="AG51" s="78">
        <v>24586</v>
      </c>
      <c r="AH51" s="78">
        <v>1421</v>
      </c>
      <c r="AI51" s="78"/>
      <c r="AJ51" s="78" t="s">
        <v>689</v>
      </c>
      <c r="AK51" s="78" t="s">
        <v>740</v>
      </c>
      <c r="AL51" s="82" t="s">
        <v>790</v>
      </c>
      <c r="AM51" s="78"/>
      <c r="AN51" s="80">
        <v>40038.387407407405</v>
      </c>
      <c r="AO51" s="82" t="s">
        <v>840</v>
      </c>
      <c r="AP51" s="78" t="b">
        <v>0</v>
      </c>
      <c r="AQ51" s="78" t="b">
        <v>0</v>
      </c>
      <c r="AR51" s="78" t="b">
        <v>1</v>
      </c>
      <c r="AS51" s="78"/>
      <c r="AT51" s="78">
        <v>159</v>
      </c>
      <c r="AU51" s="82" t="s">
        <v>867</v>
      </c>
      <c r="AV51" s="78" t="b">
        <v>0</v>
      </c>
      <c r="AW51" s="78" t="s">
        <v>915</v>
      </c>
      <c r="AX51" s="82" t="s">
        <v>964</v>
      </c>
      <c r="AY51" s="78" t="s">
        <v>66</v>
      </c>
      <c r="AZ51" s="78" t="str">
        <f>REPLACE(INDEX(GroupVertices[Group],MATCH(Vertices[[#This Row],[Vertex]],GroupVertices[Vertex],0)),1,1,"")</f>
        <v>1</v>
      </c>
      <c r="BA51" s="48"/>
      <c r="BB51" s="48"/>
      <c r="BC51" s="48"/>
      <c r="BD51" s="48"/>
      <c r="BE51" s="48"/>
      <c r="BF51" s="48"/>
      <c r="BG51" s="116" t="s">
        <v>1406</v>
      </c>
      <c r="BH51" s="116" t="s">
        <v>1406</v>
      </c>
      <c r="BI51" s="116" t="s">
        <v>1437</v>
      </c>
      <c r="BJ51" s="116" t="s">
        <v>1437</v>
      </c>
      <c r="BK51" s="116">
        <v>0</v>
      </c>
      <c r="BL51" s="120">
        <v>0</v>
      </c>
      <c r="BM51" s="116">
        <v>0</v>
      </c>
      <c r="BN51" s="120">
        <v>0</v>
      </c>
      <c r="BO51" s="116">
        <v>0</v>
      </c>
      <c r="BP51" s="120">
        <v>0</v>
      </c>
      <c r="BQ51" s="116">
        <v>12</v>
      </c>
      <c r="BR51" s="120">
        <v>100</v>
      </c>
      <c r="BS51" s="116">
        <v>12</v>
      </c>
      <c r="BT51" s="2"/>
      <c r="BU51" s="3"/>
      <c r="BV51" s="3"/>
      <c r="BW51" s="3"/>
      <c r="BX51" s="3"/>
    </row>
    <row r="52" spans="1:76" ht="15">
      <c r="A52" s="64" t="s">
        <v>241</v>
      </c>
      <c r="B52" s="65"/>
      <c r="C52" s="65" t="s">
        <v>64</v>
      </c>
      <c r="D52" s="66">
        <v>163.9029920999073</v>
      </c>
      <c r="E52" s="68"/>
      <c r="F52" s="100" t="s">
        <v>894</v>
      </c>
      <c r="G52" s="65"/>
      <c r="H52" s="69" t="s">
        <v>241</v>
      </c>
      <c r="I52" s="70"/>
      <c r="J52" s="70"/>
      <c r="K52" s="69" t="s">
        <v>1039</v>
      </c>
      <c r="L52" s="73">
        <v>1</v>
      </c>
      <c r="M52" s="74">
        <v>2354.95263671875</v>
      </c>
      <c r="N52" s="74">
        <v>352.9058837890625</v>
      </c>
      <c r="O52" s="75"/>
      <c r="P52" s="76"/>
      <c r="Q52" s="76"/>
      <c r="R52" s="86"/>
      <c r="S52" s="48">
        <v>0</v>
      </c>
      <c r="T52" s="48">
        <v>2</v>
      </c>
      <c r="U52" s="49">
        <v>0</v>
      </c>
      <c r="V52" s="49">
        <v>0.015152</v>
      </c>
      <c r="W52" s="49">
        <v>0.029918</v>
      </c>
      <c r="X52" s="49">
        <v>0.594257</v>
      </c>
      <c r="Y52" s="49">
        <v>0.5</v>
      </c>
      <c r="Z52" s="49">
        <v>0</v>
      </c>
      <c r="AA52" s="71">
        <v>52</v>
      </c>
      <c r="AB52" s="71"/>
      <c r="AC52" s="72"/>
      <c r="AD52" s="78" t="s">
        <v>625</v>
      </c>
      <c r="AE52" s="78">
        <v>3243</v>
      </c>
      <c r="AF52" s="78">
        <v>5705</v>
      </c>
      <c r="AG52" s="78">
        <v>142675</v>
      </c>
      <c r="AH52" s="78">
        <v>37062</v>
      </c>
      <c r="AI52" s="78"/>
      <c r="AJ52" s="78" t="s">
        <v>690</v>
      </c>
      <c r="AK52" s="78" t="s">
        <v>741</v>
      </c>
      <c r="AL52" s="82" t="s">
        <v>791</v>
      </c>
      <c r="AM52" s="78"/>
      <c r="AN52" s="80">
        <v>40048.77280092592</v>
      </c>
      <c r="AO52" s="78"/>
      <c r="AP52" s="78" t="b">
        <v>1</v>
      </c>
      <c r="AQ52" s="78" t="b">
        <v>0</v>
      </c>
      <c r="AR52" s="78" t="b">
        <v>0</v>
      </c>
      <c r="AS52" s="78"/>
      <c r="AT52" s="78">
        <v>2435</v>
      </c>
      <c r="AU52" s="82" t="s">
        <v>858</v>
      </c>
      <c r="AV52" s="78" t="b">
        <v>0</v>
      </c>
      <c r="AW52" s="78" t="s">
        <v>915</v>
      </c>
      <c r="AX52" s="82" t="s">
        <v>965</v>
      </c>
      <c r="AY52" s="78" t="s">
        <v>66</v>
      </c>
      <c r="AZ52" s="78" t="str">
        <f>REPLACE(INDEX(GroupVertices[Group],MATCH(Vertices[[#This Row],[Vertex]],GroupVertices[Vertex],0)),1,1,"")</f>
        <v>1</v>
      </c>
      <c r="BA52" s="48"/>
      <c r="BB52" s="48"/>
      <c r="BC52" s="48"/>
      <c r="BD52" s="48"/>
      <c r="BE52" s="48"/>
      <c r="BF52" s="48"/>
      <c r="BG52" s="116" t="s">
        <v>1406</v>
      </c>
      <c r="BH52" s="116" t="s">
        <v>1406</v>
      </c>
      <c r="BI52" s="116" t="s">
        <v>1437</v>
      </c>
      <c r="BJ52" s="116" t="s">
        <v>1437</v>
      </c>
      <c r="BK52" s="116">
        <v>0</v>
      </c>
      <c r="BL52" s="120">
        <v>0</v>
      </c>
      <c r="BM52" s="116">
        <v>0</v>
      </c>
      <c r="BN52" s="120">
        <v>0</v>
      </c>
      <c r="BO52" s="116">
        <v>0</v>
      </c>
      <c r="BP52" s="120">
        <v>0</v>
      </c>
      <c r="BQ52" s="116">
        <v>12</v>
      </c>
      <c r="BR52" s="120">
        <v>100</v>
      </c>
      <c r="BS52" s="116">
        <v>12</v>
      </c>
      <c r="BT52" s="2"/>
      <c r="BU52" s="3"/>
      <c r="BV52" s="3"/>
      <c r="BW52" s="3"/>
      <c r="BX52" s="3"/>
    </row>
    <row r="53" spans="1:76" ht="15">
      <c r="A53" s="64" t="s">
        <v>242</v>
      </c>
      <c r="B53" s="65"/>
      <c r="C53" s="65" t="s">
        <v>64</v>
      </c>
      <c r="D53" s="66">
        <v>162.27052175162572</v>
      </c>
      <c r="E53" s="68"/>
      <c r="F53" s="100" t="s">
        <v>895</v>
      </c>
      <c r="G53" s="65"/>
      <c r="H53" s="69" t="s">
        <v>242</v>
      </c>
      <c r="I53" s="70"/>
      <c r="J53" s="70"/>
      <c r="K53" s="69" t="s">
        <v>1040</v>
      </c>
      <c r="L53" s="73">
        <v>1</v>
      </c>
      <c r="M53" s="74">
        <v>2702.758544921875</v>
      </c>
      <c r="N53" s="74">
        <v>9306.4775390625</v>
      </c>
      <c r="O53" s="75"/>
      <c r="P53" s="76"/>
      <c r="Q53" s="76"/>
      <c r="R53" s="86"/>
      <c r="S53" s="48">
        <v>0</v>
      </c>
      <c r="T53" s="48">
        <v>2</v>
      </c>
      <c r="U53" s="49">
        <v>0</v>
      </c>
      <c r="V53" s="49">
        <v>0.015152</v>
      </c>
      <c r="W53" s="49">
        <v>0.029918</v>
      </c>
      <c r="X53" s="49">
        <v>0.594257</v>
      </c>
      <c r="Y53" s="49">
        <v>0.5</v>
      </c>
      <c r="Z53" s="49">
        <v>0</v>
      </c>
      <c r="AA53" s="71">
        <v>53</v>
      </c>
      <c r="AB53" s="71"/>
      <c r="AC53" s="72"/>
      <c r="AD53" s="78" t="s">
        <v>626</v>
      </c>
      <c r="AE53" s="78">
        <v>1260</v>
      </c>
      <c r="AF53" s="78">
        <v>811</v>
      </c>
      <c r="AG53" s="78">
        <v>6519</v>
      </c>
      <c r="AH53" s="78">
        <v>5551</v>
      </c>
      <c r="AI53" s="78"/>
      <c r="AJ53" s="78" t="s">
        <v>691</v>
      </c>
      <c r="AK53" s="78" t="s">
        <v>742</v>
      </c>
      <c r="AL53" s="78"/>
      <c r="AM53" s="78"/>
      <c r="AN53" s="80">
        <v>41166.201273148145</v>
      </c>
      <c r="AO53" s="82" t="s">
        <v>841</v>
      </c>
      <c r="AP53" s="78" t="b">
        <v>1</v>
      </c>
      <c r="AQ53" s="78" t="b">
        <v>0</v>
      </c>
      <c r="AR53" s="78" t="b">
        <v>1</v>
      </c>
      <c r="AS53" s="78"/>
      <c r="AT53" s="78">
        <v>11</v>
      </c>
      <c r="AU53" s="82" t="s">
        <v>858</v>
      </c>
      <c r="AV53" s="78" t="b">
        <v>0</v>
      </c>
      <c r="AW53" s="78" t="s">
        <v>915</v>
      </c>
      <c r="AX53" s="82" t="s">
        <v>966</v>
      </c>
      <c r="AY53" s="78" t="s">
        <v>66</v>
      </c>
      <c r="AZ53" s="78" t="str">
        <f>REPLACE(INDEX(GroupVertices[Group],MATCH(Vertices[[#This Row],[Vertex]],GroupVertices[Vertex],0)),1,1,"")</f>
        <v>1</v>
      </c>
      <c r="BA53" s="48"/>
      <c r="BB53" s="48"/>
      <c r="BC53" s="48"/>
      <c r="BD53" s="48"/>
      <c r="BE53" s="48"/>
      <c r="BF53" s="48"/>
      <c r="BG53" s="116" t="s">
        <v>1406</v>
      </c>
      <c r="BH53" s="116" t="s">
        <v>1406</v>
      </c>
      <c r="BI53" s="116" t="s">
        <v>1437</v>
      </c>
      <c r="BJ53" s="116" t="s">
        <v>1437</v>
      </c>
      <c r="BK53" s="116">
        <v>0</v>
      </c>
      <c r="BL53" s="120">
        <v>0</v>
      </c>
      <c r="BM53" s="116">
        <v>0</v>
      </c>
      <c r="BN53" s="120">
        <v>0</v>
      </c>
      <c r="BO53" s="116">
        <v>0</v>
      </c>
      <c r="BP53" s="120">
        <v>0</v>
      </c>
      <c r="BQ53" s="116">
        <v>12</v>
      </c>
      <c r="BR53" s="120">
        <v>100</v>
      </c>
      <c r="BS53" s="116">
        <v>12</v>
      </c>
      <c r="BT53" s="2"/>
      <c r="BU53" s="3"/>
      <c r="BV53" s="3"/>
      <c r="BW53" s="3"/>
      <c r="BX53" s="3"/>
    </row>
    <row r="54" spans="1:76" ht="15">
      <c r="A54" s="64" t="s">
        <v>243</v>
      </c>
      <c r="B54" s="65"/>
      <c r="C54" s="65" t="s">
        <v>64</v>
      </c>
      <c r="D54" s="66">
        <v>162.0813900214509</v>
      </c>
      <c r="E54" s="68"/>
      <c r="F54" s="100" t="s">
        <v>896</v>
      </c>
      <c r="G54" s="65"/>
      <c r="H54" s="69" t="s">
        <v>243</v>
      </c>
      <c r="I54" s="70"/>
      <c r="J54" s="70"/>
      <c r="K54" s="69" t="s">
        <v>1041</v>
      </c>
      <c r="L54" s="73">
        <v>1</v>
      </c>
      <c r="M54" s="74">
        <v>3108.614990234375</v>
      </c>
      <c r="N54" s="74">
        <v>4400.99755859375</v>
      </c>
      <c r="O54" s="75"/>
      <c r="P54" s="76"/>
      <c r="Q54" s="76"/>
      <c r="R54" s="86"/>
      <c r="S54" s="48">
        <v>0</v>
      </c>
      <c r="T54" s="48">
        <v>2</v>
      </c>
      <c r="U54" s="49">
        <v>0</v>
      </c>
      <c r="V54" s="49">
        <v>0.015152</v>
      </c>
      <c r="W54" s="49">
        <v>0.029918</v>
      </c>
      <c r="X54" s="49">
        <v>0.594257</v>
      </c>
      <c r="Y54" s="49">
        <v>0.5</v>
      </c>
      <c r="Z54" s="49">
        <v>0</v>
      </c>
      <c r="AA54" s="71">
        <v>54</v>
      </c>
      <c r="AB54" s="71"/>
      <c r="AC54" s="72"/>
      <c r="AD54" s="78" t="s">
        <v>627</v>
      </c>
      <c r="AE54" s="78">
        <v>1509</v>
      </c>
      <c r="AF54" s="78">
        <v>244</v>
      </c>
      <c r="AG54" s="78">
        <v>10995</v>
      </c>
      <c r="AH54" s="78">
        <v>12287</v>
      </c>
      <c r="AI54" s="78"/>
      <c r="AJ54" s="78" t="s">
        <v>692</v>
      </c>
      <c r="AK54" s="78" t="s">
        <v>743</v>
      </c>
      <c r="AL54" s="82" t="s">
        <v>792</v>
      </c>
      <c r="AM54" s="78"/>
      <c r="AN54" s="80">
        <v>39625.13317129629</v>
      </c>
      <c r="AO54" s="82" t="s">
        <v>842</v>
      </c>
      <c r="AP54" s="78" t="b">
        <v>0</v>
      </c>
      <c r="AQ54" s="78" t="b">
        <v>0</v>
      </c>
      <c r="AR54" s="78" t="b">
        <v>0</v>
      </c>
      <c r="AS54" s="78"/>
      <c r="AT54" s="78">
        <v>2</v>
      </c>
      <c r="AU54" s="82" t="s">
        <v>858</v>
      </c>
      <c r="AV54" s="78" t="b">
        <v>0</v>
      </c>
      <c r="AW54" s="78" t="s">
        <v>915</v>
      </c>
      <c r="AX54" s="82" t="s">
        <v>967</v>
      </c>
      <c r="AY54" s="78" t="s">
        <v>66</v>
      </c>
      <c r="AZ54" s="78" t="str">
        <f>REPLACE(INDEX(GroupVertices[Group],MATCH(Vertices[[#This Row],[Vertex]],GroupVertices[Vertex],0)),1,1,"")</f>
        <v>1</v>
      </c>
      <c r="BA54" s="48"/>
      <c r="BB54" s="48"/>
      <c r="BC54" s="48"/>
      <c r="BD54" s="48"/>
      <c r="BE54" s="48"/>
      <c r="BF54" s="48"/>
      <c r="BG54" s="116" t="s">
        <v>1406</v>
      </c>
      <c r="BH54" s="116" t="s">
        <v>1406</v>
      </c>
      <c r="BI54" s="116" t="s">
        <v>1437</v>
      </c>
      <c r="BJ54" s="116" t="s">
        <v>1437</v>
      </c>
      <c r="BK54" s="116">
        <v>0</v>
      </c>
      <c r="BL54" s="120">
        <v>0</v>
      </c>
      <c r="BM54" s="116">
        <v>0</v>
      </c>
      <c r="BN54" s="120">
        <v>0</v>
      </c>
      <c r="BO54" s="116">
        <v>0</v>
      </c>
      <c r="BP54" s="120">
        <v>0</v>
      </c>
      <c r="BQ54" s="116">
        <v>12</v>
      </c>
      <c r="BR54" s="120">
        <v>100</v>
      </c>
      <c r="BS54" s="116">
        <v>12</v>
      </c>
      <c r="BT54" s="2"/>
      <c r="BU54" s="3"/>
      <c r="BV54" s="3"/>
      <c r="BW54" s="3"/>
      <c r="BX54" s="3"/>
    </row>
    <row r="55" spans="1:76" ht="15">
      <c r="A55" s="64" t="s">
        <v>244</v>
      </c>
      <c r="B55" s="65"/>
      <c r="C55" s="65" t="s">
        <v>64</v>
      </c>
      <c r="D55" s="66">
        <v>162.04669919263577</v>
      </c>
      <c r="E55" s="68"/>
      <c r="F55" s="100" t="s">
        <v>897</v>
      </c>
      <c r="G55" s="65"/>
      <c r="H55" s="69" t="s">
        <v>244</v>
      </c>
      <c r="I55" s="70"/>
      <c r="J55" s="70"/>
      <c r="K55" s="69" t="s">
        <v>1042</v>
      </c>
      <c r="L55" s="73">
        <v>1</v>
      </c>
      <c r="M55" s="74">
        <v>770.4041748046875</v>
      </c>
      <c r="N55" s="74">
        <v>3636.758544921875</v>
      </c>
      <c r="O55" s="75"/>
      <c r="P55" s="76"/>
      <c r="Q55" s="76"/>
      <c r="R55" s="86"/>
      <c r="S55" s="48">
        <v>0</v>
      </c>
      <c r="T55" s="48">
        <v>2</v>
      </c>
      <c r="U55" s="49">
        <v>0</v>
      </c>
      <c r="V55" s="49">
        <v>0.015152</v>
      </c>
      <c r="W55" s="49">
        <v>0.029918</v>
      </c>
      <c r="X55" s="49">
        <v>0.594257</v>
      </c>
      <c r="Y55" s="49">
        <v>0.5</v>
      </c>
      <c r="Z55" s="49">
        <v>0</v>
      </c>
      <c r="AA55" s="71">
        <v>55</v>
      </c>
      <c r="AB55" s="71"/>
      <c r="AC55" s="72"/>
      <c r="AD55" s="78" t="s">
        <v>628</v>
      </c>
      <c r="AE55" s="78">
        <v>757</v>
      </c>
      <c r="AF55" s="78">
        <v>140</v>
      </c>
      <c r="AG55" s="78">
        <v>5772</v>
      </c>
      <c r="AH55" s="78">
        <v>38732</v>
      </c>
      <c r="AI55" s="78"/>
      <c r="AJ55" s="78"/>
      <c r="AK55" s="78"/>
      <c r="AL55" s="78"/>
      <c r="AM55" s="78"/>
      <c r="AN55" s="80">
        <v>42330.512604166666</v>
      </c>
      <c r="AO55" s="78"/>
      <c r="AP55" s="78" t="b">
        <v>1</v>
      </c>
      <c r="AQ55" s="78" t="b">
        <v>0</v>
      </c>
      <c r="AR55" s="78" t="b">
        <v>0</v>
      </c>
      <c r="AS55" s="78"/>
      <c r="AT55" s="78">
        <v>2</v>
      </c>
      <c r="AU55" s="82" t="s">
        <v>858</v>
      </c>
      <c r="AV55" s="78" t="b">
        <v>0</v>
      </c>
      <c r="AW55" s="78" t="s">
        <v>915</v>
      </c>
      <c r="AX55" s="82" t="s">
        <v>968</v>
      </c>
      <c r="AY55" s="78" t="s">
        <v>66</v>
      </c>
      <c r="AZ55" s="78" t="str">
        <f>REPLACE(INDEX(GroupVertices[Group],MATCH(Vertices[[#This Row],[Vertex]],GroupVertices[Vertex],0)),1,1,"")</f>
        <v>1</v>
      </c>
      <c r="BA55" s="48"/>
      <c r="BB55" s="48"/>
      <c r="BC55" s="48"/>
      <c r="BD55" s="48"/>
      <c r="BE55" s="48"/>
      <c r="BF55" s="48"/>
      <c r="BG55" s="116" t="s">
        <v>1406</v>
      </c>
      <c r="BH55" s="116" t="s">
        <v>1406</v>
      </c>
      <c r="BI55" s="116" t="s">
        <v>1437</v>
      </c>
      <c r="BJ55" s="116" t="s">
        <v>1437</v>
      </c>
      <c r="BK55" s="116">
        <v>0</v>
      </c>
      <c r="BL55" s="120">
        <v>0</v>
      </c>
      <c r="BM55" s="116">
        <v>0</v>
      </c>
      <c r="BN55" s="120">
        <v>0</v>
      </c>
      <c r="BO55" s="116">
        <v>0</v>
      </c>
      <c r="BP55" s="120">
        <v>0</v>
      </c>
      <c r="BQ55" s="116">
        <v>12</v>
      </c>
      <c r="BR55" s="120">
        <v>100</v>
      </c>
      <c r="BS55" s="116">
        <v>12</v>
      </c>
      <c r="BT55" s="2"/>
      <c r="BU55" s="3"/>
      <c r="BV55" s="3"/>
      <c r="BW55" s="3"/>
      <c r="BX55" s="3"/>
    </row>
    <row r="56" spans="1:76" ht="15">
      <c r="A56" s="64" t="s">
        <v>245</v>
      </c>
      <c r="B56" s="65"/>
      <c r="C56" s="65" t="s">
        <v>64</v>
      </c>
      <c r="D56" s="66">
        <v>162.16644926518032</v>
      </c>
      <c r="E56" s="68"/>
      <c r="F56" s="100" t="s">
        <v>898</v>
      </c>
      <c r="G56" s="65"/>
      <c r="H56" s="69" t="s">
        <v>245</v>
      </c>
      <c r="I56" s="70"/>
      <c r="J56" s="70"/>
      <c r="K56" s="69" t="s">
        <v>1043</v>
      </c>
      <c r="L56" s="73">
        <v>1</v>
      </c>
      <c r="M56" s="74">
        <v>596.601318359375</v>
      </c>
      <c r="N56" s="74">
        <v>1757.1334228515625</v>
      </c>
      <c r="O56" s="75"/>
      <c r="P56" s="76"/>
      <c r="Q56" s="76"/>
      <c r="R56" s="86"/>
      <c r="S56" s="48">
        <v>0</v>
      </c>
      <c r="T56" s="48">
        <v>1</v>
      </c>
      <c r="U56" s="49">
        <v>0</v>
      </c>
      <c r="V56" s="49">
        <v>0.014925</v>
      </c>
      <c r="W56" s="49">
        <v>0.015323</v>
      </c>
      <c r="X56" s="49">
        <v>0.375406</v>
      </c>
      <c r="Y56" s="49">
        <v>0</v>
      </c>
      <c r="Z56" s="49">
        <v>0</v>
      </c>
      <c r="AA56" s="71">
        <v>56</v>
      </c>
      <c r="AB56" s="71"/>
      <c r="AC56" s="72"/>
      <c r="AD56" s="78" t="s">
        <v>629</v>
      </c>
      <c r="AE56" s="78">
        <v>52</v>
      </c>
      <c r="AF56" s="78">
        <v>499</v>
      </c>
      <c r="AG56" s="78">
        <v>17432</v>
      </c>
      <c r="AH56" s="78">
        <v>20</v>
      </c>
      <c r="AI56" s="78"/>
      <c r="AJ56" s="78"/>
      <c r="AK56" s="78"/>
      <c r="AL56" s="78"/>
      <c r="AM56" s="78"/>
      <c r="AN56" s="80">
        <v>40318.62798611111</v>
      </c>
      <c r="AO56" s="78"/>
      <c r="AP56" s="78" t="b">
        <v>1</v>
      </c>
      <c r="AQ56" s="78" t="b">
        <v>0</v>
      </c>
      <c r="AR56" s="78" t="b">
        <v>0</v>
      </c>
      <c r="AS56" s="78"/>
      <c r="AT56" s="78">
        <v>20</v>
      </c>
      <c r="AU56" s="82" t="s">
        <v>858</v>
      </c>
      <c r="AV56" s="78" t="b">
        <v>0</v>
      </c>
      <c r="AW56" s="78" t="s">
        <v>915</v>
      </c>
      <c r="AX56" s="82" t="s">
        <v>969</v>
      </c>
      <c r="AY56" s="78" t="s">
        <v>66</v>
      </c>
      <c r="AZ56" s="78" t="str">
        <f>REPLACE(INDEX(GroupVertices[Group],MATCH(Vertices[[#This Row],[Vertex]],GroupVertices[Vertex],0)),1,1,"")</f>
        <v>1</v>
      </c>
      <c r="BA56" s="48"/>
      <c r="BB56" s="48"/>
      <c r="BC56" s="48"/>
      <c r="BD56" s="48"/>
      <c r="BE56" s="48"/>
      <c r="BF56" s="48"/>
      <c r="BG56" s="116" t="s">
        <v>1407</v>
      </c>
      <c r="BH56" s="116" t="s">
        <v>1407</v>
      </c>
      <c r="BI56" s="116" t="s">
        <v>1438</v>
      </c>
      <c r="BJ56" s="116" t="s">
        <v>1438</v>
      </c>
      <c r="BK56" s="116">
        <v>0</v>
      </c>
      <c r="BL56" s="120">
        <v>0</v>
      </c>
      <c r="BM56" s="116">
        <v>0</v>
      </c>
      <c r="BN56" s="120">
        <v>0</v>
      </c>
      <c r="BO56" s="116">
        <v>0</v>
      </c>
      <c r="BP56" s="120">
        <v>0</v>
      </c>
      <c r="BQ56" s="116">
        <v>10</v>
      </c>
      <c r="BR56" s="120">
        <v>100</v>
      </c>
      <c r="BS56" s="116">
        <v>10</v>
      </c>
      <c r="BT56" s="2"/>
      <c r="BU56" s="3"/>
      <c r="BV56" s="3"/>
      <c r="BW56" s="3"/>
      <c r="BX56" s="3"/>
    </row>
    <row r="57" spans="1:76" ht="15">
      <c r="A57" s="64" t="s">
        <v>246</v>
      </c>
      <c r="B57" s="65"/>
      <c r="C57" s="65" t="s">
        <v>64</v>
      </c>
      <c r="D57" s="66">
        <v>162.10774170872395</v>
      </c>
      <c r="E57" s="68"/>
      <c r="F57" s="100" t="s">
        <v>899</v>
      </c>
      <c r="G57" s="65"/>
      <c r="H57" s="69" t="s">
        <v>246</v>
      </c>
      <c r="I57" s="70"/>
      <c r="J57" s="70"/>
      <c r="K57" s="69" t="s">
        <v>1044</v>
      </c>
      <c r="L57" s="73">
        <v>1</v>
      </c>
      <c r="M57" s="74">
        <v>3219.09423828125</v>
      </c>
      <c r="N57" s="74">
        <v>8380.4130859375</v>
      </c>
      <c r="O57" s="75"/>
      <c r="P57" s="76"/>
      <c r="Q57" s="76"/>
      <c r="R57" s="86"/>
      <c r="S57" s="48">
        <v>0</v>
      </c>
      <c r="T57" s="48">
        <v>2</v>
      </c>
      <c r="U57" s="49">
        <v>0</v>
      </c>
      <c r="V57" s="49">
        <v>0.015152</v>
      </c>
      <c r="W57" s="49">
        <v>0.029918</v>
      </c>
      <c r="X57" s="49">
        <v>0.594257</v>
      </c>
      <c r="Y57" s="49">
        <v>0.5</v>
      </c>
      <c r="Z57" s="49">
        <v>0</v>
      </c>
      <c r="AA57" s="71">
        <v>57</v>
      </c>
      <c r="AB57" s="71"/>
      <c r="AC57" s="72"/>
      <c r="AD57" s="78" t="s">
        <v>630</v>
      </c>
      <c r="AE57" s="78">
        <v>616</v>
      </c>
      <c r="AF57" s="78">
        <v>323</v>
      </c>
      <c r="AG57" s="78">
        <v>693</v>
      </c>
      <c r="AH57" s="78">
        <v>1413</v>
      </c>
      <c r="AI57" s="78"/>
      <c r="AJ57" s="78" t="s">
        <v>693</v>
      </c>
      <c r="AK57" s="78"/>
      <c r="AL57" s="78"/>
      <c r="AM57" s="78"/>
      <c r="AN57" s="80">
        <v>41168.83863425926</v>
      </c>
      <c r="AO57" s="82" t="s">
        <v>843</v>
      </c>
      <c r="AP57" s="78" t="b">
        <v>0</v>
      </c>
      <c r="AQ57" s="78" t="b">
        <v>0</v>
      </c>
      <c r="AR57" s="78" t="b">
        <v>0</v>
      </c>
      <c r="AS57" s="78"/>
      <c r="AT57" s="78">
        <v>3</v>
      </c>
      <c r="AU57" s="82" t="s">
        <v>858</v>
      </c>
      <c r="AV57" s="78" t="b">
        <v>0</v>
      </c>
      <c r="AW57" s="78" t="s">
        <v>915</v>
      </c>
      <c r="AX57" s="82" t="s">
        <v>970</v>
      </c>
      <c r="AY57" s="78" t="s">
        <v>66</v>
      </c>
      <c r="AZ57" s="78" t="str">
        <f>REPLACE(INDEX(GroupVertices[Group],MATCH(Vertices[[#This Row],[Vertex]],GroupVertices[Vertex],0)),1,1,"")</f>
        <v>1</v>
      </c>
      <c r="BA57" s="48"/>
      <c r="BB57" s="48"/>
      <c r="BC57" s="48"/>
      <c r="BD57" s="48"/>
      <c r="BE57" s="48"/>
      <c r="BF57" s="48"/>
      <c r="BG57" s="116" t="s">
        <v>1406</v>
      </c>
      <c r="BH57" s="116" t="s">
        <v>1406</v>
      </c>
      <c r="BI57" s="116" t="s">
        <v>1437</v>
      </c>
      <c r="BJ57" s="116" t="s">
        <v>1437</v>
      </c>
      <c r="BK57" s="116">
        <v>0</v>
      </c>
      <c r="BL57" s="120">
        <v>0</v>
      </c>
      <c r="BM57" s="116">
        <v>0</v>
      </c>
      <c r="BN57" s="120">
        <v>0</v>
      </c>
      <c r="BO57" s="116">
        <v>0</v>
      </c>
      <c r="BP57" s="120">
        <v>0</v>
      </c>
      <c r="BQ57" s="116">
        <v>12</v>
      </c>
      <c r="BR57" s="120">
        <v>100</v>
      </c>
      <c r="BS57" s="116">
        <v>12</v>
      </c>
      <c r="BT57" s="2"/>
      <c r="BU57" s="3"/>
      <c r="BV57" s="3"/>
      <c r="BW57" s="3"/>
      <c r="BX57" s="3"/>
    </row>
    <row r="58" spans="1:76" ht="15">
      <c r="A58" s="64" t="s">
        <v>247</v>
      </c>
      <c r="B58" s="65"/>
      <c r="C58" s="65" t="s">
        <v>64</v>
      </c>
      <c r="D58" s="66">
        <v>162.1834611139262</v>
      </c>
      <c r="E58" s="68"/>
      <c r="F58" s="100" t="s">
        <v>900</v>
      </c>
      <c r="G58" s="65"/>
      <c r="H58" s="69" t="s">
        <v>247</v>
      </c>
      <c r="I58" s="70"/>
      <c r="J58" s="70"/>
      <c r="K58" s="69" t="s">
        <v>1045</v>
      </c>
      <c r="L58" s="73">
        <v>1</v>
      </c>
      <c r="M58" s="74">
        <v>1216.40087890625</v>
      </c>
      <c r="N58" s="74">
        <v>6354.03173828125</v>
      </c>
      <c r="O58" s="75"/>
      <c r="P58" s="76"/>
      <c r="Q58" s="76"/>
      <c r="R58" s="86"/>
      <c r="S58" s="48">
        <v>0</v>
      </c>
      <c r="T58" s="48">
        <v>2</v>
      </c>
      <c r="U58" s="49">
        <v>0</v>
      </c>
      <c r="V58" s="49">
        <v>0.015152</v>
      </c>
      <c r="W58" s="49">
        <v>0.029918</v>
      </c>
      <c r="X58" s="49">
        <v>0.594257</v>
      </c>
      <c r="Y58" s="49">
        <v>0.5</v>
      </c>
      <c r="Z58" s="49">
        <v>0</v>
      </c>
      <c r="AA58" s="71">
        <v>58</v>
      </c>
      <c r="AB58" s="71"/>
      <c r="AC58" s="72"/>
      <c r="AD58" s="78" t="s">
        <v>631</v>
      </c>
      <c r="AE58" s="78">
        <v>4998</v>
      </c>
      <c r="AF58" s="78">
        <v>550</v>
      </c>
      <c r="AG58" s="78">
        <v>1867</v>
      </c>
      <c r="AH58" s="78">
        <v>6705</v>
      </c>
      <c r="AI58" s="78"/>
      <c r="AJ58" s="78" t="s">
        <v>694</v>
      </c>
      <c r="AK58" s="78" t="s">
        <v>744</v>
      </c>
      <c r="AL58" s="82" t="s">
        <v>793</v>
      </c>
      <c r="AM58" s="78"/>
      <c r="AN58" s="80">
        <v>40082.74327546296</v>
      </c>
      <c r="AO58" s="82" t="s">
        <v>844</v>
      </c>
      <c r="AP58" s="78" t="b">
        <v>0</v>
      </c>
      <c r="AQ58" s="78" t="b">
        <v>0</v>
      </c>
      <c r="AR58" s="78" t="b">
        <v>0</v>
      </c>
      <c r="AS58" s="78"/>
      <c r="AT58" s="78">
        <v>1</v>
      </c>
      <c r="AU58" s="82" t="s">
        <v>858</v>
      </c>
      <c r="AV58" s="78" t="b">
        <v>0</v>
      </c>
      <c r="AW58" s="78" t="s">
        <v>915</v>
      </c>
      <c r="AX58" s="82" t="s">
        <v>971</v>
      </c>
      <c r="AY58" s="78" t="s">
        <v>66</v>
      </c>
      <c r="AZ58" s="78" t="str">
        <f>REPLACE(INDEX(GroupVertices[Group],MATCH(Vertices[[#This Row],[Vertex]],GroupVertices[Vertex],0)),1,1,"")</f>
        <v>1</v>
      </c>
      <c r="BA58" s="48"/>
      <c r="BB58" s="48"/>
      <c r="BC58" s="48"/>
      <c r="BD58" s="48"/>
      <c r="BE58" s="48"/>
      <c r="BF58" s="48"/>
      <c r="BG58" s="116" t="s">
        <v>1406</v>
      </c>
      <c r="BH58" s="116" t="s">
        <v>1406</v>
      </c>
      <c r="BI58" s="116" t="s">
        <v>1437</v>
      </c>
      <c r="BJ58" s="116" t="s">
        <v>1437</v>
      </c>
      <c r="BK58" s="116">
        <v>0</v>
      </c>
      <c r="BL58" s="120">
        <v>0</v>
      </c>
      <c r="BM58" s="116">
        <v>0</v>
      </c>
      <c r="BN58" s="120">
        <v>0</v>
      </c>
      <c r="BO58" s="116">
        <v>0</v>
      </c>
      <c r="BP58" s="120">
        <v>0</v>
      </c>
      <c r="BQ58" s="116">
        <v>12</v>
      </c>
      <c r="BR58" s="120">
        <v>100</v>
      </c>
      <c r="BS58" s="116">
        <v>12</v>
      </c>
      <c r="BT58" s="2"/>
      <c r="BU58" s="3"/>
      <c r="BV58" s="3"/>
      <c r="BW58" s="3"/>
      <c r="BX58" s="3"/>
    </row>
    <row r="59" spans="1:76" ht="15">
      <c r="A59" s="64" t="s">
        <v>248</v>
      </c>
      <c r="B59" s="65"/>
      <c r="C59" s="65" t="s">
        <v>64</v>
      </c>
      <c r="D59" s="66">
        <v>162.03735935410862</v>
      </c>
      <c r="E59" s="68"/>
      <c r="F59" s="100" t="s">
        <v>901</v>
      </c>
      <c r="G59" s="65"/>
      <c r="H59" s="69" t="s">
        <v>248</v>
      </c>
      <c r="I59" s="70"/>
      <c r="J59" s="70"/>
      <c r="K59" s="69" t="s">
        <v>1046</v>
      </c>
      <c r="L59" s="73">
        <v>1</v>
      </c>
      <c r="M59" s="74">
        <v>1683.1959228515625</v>
      </c>
      <c r="N59" s="74">
        <v>373.66796875</v>
      </c>
      <c r="O59" s="75"/>
      <c r="P59" s="76"/>
      <c r="Q59" s="76"/>
      <c r="R59" s="86"/>
      <c r="S59" s="48">
        <v>0</v>
      </c>
      <c r="T59" s="48">
        <v>2</v>
      </c>
      <c r="U59" s="49">
        <v>0</v>
      </c>
      <c r="V59" s="49">
        <v>0.015152</v>
      </c>
      <c r="W59" s="49">
        <v>0.029918</v>
      </c>
      <c r="X59" s="49">
        <v>0.594257</v>
      </c>
      <c r="Y59" s="49">
        <v>0.5</v>
      </c>
      <c r="Z59" s="49">
        <v>0</v>
      </c>
      <c r="AA59" s="71">
        <v>59</v>
      </c>
      <c r="AB59" s="71"/>
      <c r="AC59" s="72"/>
      <c r="AD59" s="78" t="s">
        <v>632</v>
      </c>
      <c r="AE59" s="78">
        <v>146</v>
      </c>
      <c r="AF59" s="78">
        <v>112</v>
      </c>
      <c r="AG59" s="78">
        <v>8260</v>
      </c>
      <c r="AH59" s="78">
        <v>6475</v>
      </c>
      <c r="AI59" s="78"/>
      <c r="AJ59" s="78" t="s">
        <v>695</v>
      </c>
      <c r="AK59" s="78" t="s">
        <v>745</v>
      </c>
      <c r="AL59" s="82" t="s">
        <v>794</v>
      </c>
      <c r="AM59" s="78"/>
      <c r="AN59" s="80">
        <v>42253.257731481484</v>
      </c>
      <c r="AO59" s="82" t="s">
        <v>845</v>
      </c>
      <c r="AP59" s="78" t="b">
        <v>0</v>
      </c>
      <c r="AQ59" s="78" t="b">
        <v>0</v>
      </c>
      <c r="AR59" s="78" t="b">
        <v>0</v>
      </c>
      <c r="AS59" s="78"/>
      <c r="AT59" s="78">
        <v>3</v>
      </c>
      <c r="AU59" s="82" t="s">
        <v>858</v>
      </c>
      <c r="AV59" s="78" t="b">
        <v>0</v>
      </c>
      <c r="AW59" s="78" t="s">
        <v>915</v>
      </c>
      <c r="AX59" s="82" t="s">
        <v>972</v>
      </c>
      <c r="AY59" s="78" t="s">
        <v>66</v>
      </c>
      <c r="AZ59" s="78" t="str">
        <f>REPLACE(INDEX(GroupVertices[Group],MATCH(Vertices[[#This Row],[Vertex]],GroupVertices[Vertex],0)),1,1,"")</f>
        <v>1</v>
      </c>
      <c r="BA59" s="48"/>
      <c r="BB59" s="48"/>
      <c r="BC59" s="48"/>
      <c r="BD59" s="48"/>
      <c r="BE59" s="48"/>
      <c r="BF59" s="48"/>
      <c r="BG59" s="116" t="s">
        <v>1406</v>
      </c>
      <c r="BH59" s="116" t="s">
        <v>1406</v>
      </c>
      <c r="BI59" s="116" t="s">
        <v>1437</v>
      </c>
      <c r="BJ59" s="116" t="s">
        <v>1437</v>
      </c>
      <c r="BK59" s="116">
        <v>0</v>
      </c>
      <c r="BL59" s="120">
        <v>0</v>
      </c>
      <c r="BM59" s="116">
        <v>0</v>
      </c>
      <c r="BN59" s="120">
        <v>0</v>
      </c>
      <c r="BO59" s="116">
        <v>0</v>
      </c>
      <c r="BP59" s="120">
        <v>0</v>
      </c>
      <c r="BQ59" s="116">
        <v>12</v>
      </c>
      <c r="BR59" s="120">
        <v>100</v>
      </c>
      <c r="BS59" s="116">
        <v>12</v>
      </c>
      <c r="BT59" s="2"/>
      <c r="BU59" s="3"/>
      <c r="BV59" s="3"/>
      <c r="BW59" s="3"/>
      <c r="BX59" s="3"/>
    </row>
    <row r="60" spans="1:76" ht="15">
      <c r="A60" s="64" t="s">
        <v>249</v>
      </c>
      <c r="B60" s="65"/>
      <c r="C60" s="65" t="s">
        <v>64</v>
      </c>
      <c r="D60" s="66">
        <v>162.1437668001858</v>
      </c>
      <c r="E60" s="68"/>
      <c r="F60" s="100" t="s">
        <v>902</v>
      </c>
      <c r="G60" s="65"/>
      <c r="H60" s="69" t="s">
        <v>249</v>
      </c>
      <c r="I60" s="70"/>
      <c r="J60" s="70"/>
      <c r="K60" s="69" t="s">
        <v>1047</v>
      </c>
      <c r="L60" s="73">
        <v>1</v>
      </c>
      <c r="M60" s="74">
        <v>2098.69677734375</v>
      </c>
      <c r="N60" s="74">
        <v>9646.09375</v>
      </c>
      <c r="O60" s="75"/>
      <c r="P60" s="76"/>
      <c r="Q60" s="76"/>
      <c r="R60" s="86"/>
      <c r="S60" s="48">
        <v>0</v>
      </c>
      <c r="T60" s="48">
        <v>2</v>
      </c>
      <c r="U60" s="49">
        <v>0</v>
      </c>
      <c r="V60" s="49">
        <v>0.015152</v>
      </c>
      <c r="W60" s="49">
        <v>0.029918</v>
      </c>
      <c r="X60" s="49">
        <v>0.594257</v>
      </c>
      <c r="Y60" s="49">
        <v>0.5</v>
      </c>
      <c r="Z60" s="49">
        <v>0</v>
      </c>
      <c r="AA60" s="71">
        <v>60</v>
      </c>
      <c r="AB60" s="71"/>
      <c r="AC60" s="72"/>
      <c r="AD60" s="78" t="s">
        <v>633</v>
      </c>
      <c r="AE60" s="78">
        <v>3109</v>
      </c>
      <c r="AF60" s="78">
        <v>431</v>
      </c>
      <c r="AG60" s="78">
        <v>70413</v>
      </c>
      <c r="AH60" s="78">
        <v>177</v>
      </c>
      <c r="AI60" s="78"/>
      <c r="AJ60" s="78" t="s">
        <v>696</v>
      </c>
      <c r="AK60" s="78" t="s">
        <v>746</v>
      </c>
      <c r="AL60" s="78"/>
      <c r="AM60" s="78"/>
      <c r="AN60" s="80">
        <v>40931.78635416667</v>
      </c>
      <c r="AO60" s="78"/>
      <c r="AP60" s="78" t="b">
        <v>1</v>
      </c>
      <c r="AQ60" s="78" t="b">
        <v>0</v>
      </c>
      <c r="AR60" s="78" t="b">
        <v>0</v>
      </c>
      <c r="AS60" s="78"/>
      <c r="AT60" s="78">
        <v>11</v>
      </c>
      <c r="AU60" s="82" t="s">
        <v>858</v>
      </c>
      <c r="AV60" s="78" t="b">
        <v>0</v>
      </c>
      <c r="AW60" s="78" t="s">
        <v>915</v>
      </c>
      <c r="AX60" s="82" t="s">
        <v>973</v>
      </c>
      <c r="AY60" s="78" t="s">
        <v>66</v>
      </c>
      <c r="AZ60" s="78" t="str">
        <f>REPLACE(INDEX(GroupVertices[Group],MATCH(Vertices[[#This Row],[Vertex]],GroupVertices[Vertex],0)),1,1,"")</f>
        <v>1</v>
      </c>
      <c r="BA60" s="48"/>
      <c r="BB60" s="48"/>
      <c r="BC60" s="48"/>
      <c r="BD60" s="48"/>
      <c r="BE60" s="48"/>
      <c r="BF60" s="48"/>
      <c r="BG60" s="116" t="s">
        <v>1406</v>
      </c>
      <c r="BH60" s="116" t="s">
        <v>1406</v>
      </c>
      <c r="BI60" s="116" t="s">
        <v>1437</v>
      </c>
      <c r="BJ60" s="116" t="s">
        <v>1437</v>
      </c>
      <c r="BK60" s="116">
        <v>0</v>
      </c>
      <c r="BL60" s="120">
        <v>0</v>
      </c>
      <c r="BM60" s="116">
        <v>0</v>
      </c>
      <c r="BN60" s="120">
        <v>0</v>
      </c>
      <c r="BO60" s="116">
        <v>0</v>
      </c>
      <c r="BP60" s="120">
        <v>0</v>
      </c>
      <c r="BQ60" s="116">
        <v>12</v>
      </c>
      <c r="BR60" s="120">
        <v>100</v>
      </c>
      <c r="BS60" s="116">
        <v>12</v>
      </c>
      <c r="BT60" s="2"/>
      <c r="BU60" s="3"/>
      <c r="BV60" s="3"/>
      <c r="BW60" s="3"/>
      <c r="BX60" s="3"/>
    </row>
    <row r="61" spans="1:76" ht="15">
      <c r="A61" s="64" t="s">
        <v>250</v>
      </c>
      <c r="B61" s="65"/>
      <c r="C61" s="65" t="s">
        <v>64</v>
      </c>
      <c r="D61" s="66">
        <v>162.75886188033112</v>
      </c>
      <c r="E61" s="68"/>
      <c r="F61" s="100" t="s">
        <v>903</v>
      </c>
      <c r="G61" s="65"/>
      <c r="H61" s="69" t="s">
        <v>250</v>
      </c>
      <c r="I61" s="70"/>
      <c r="J61" s="70"/>
      <c r="K61" s="69" t="s">
        <v>1048</v>
      </c>
      <c r="L61" s="73">
        <v>1</v>
      </c>
      <c r="M61" s="74">
        <v>3644.271240234375</v>
      </c>
      <c r="N61" s="74">
        <v>3491.834228515625</v>
      </c>
      <c r="O61" s="75"/>
      <c r="P61" s="76"/>
      <c r="Q61" s="76"/>
      <c r="R61" s="86"/>
      <c r="S61" s="48">
        <v>0</v>
      </c>
      <c r="T61" s="48">
        <v>2</v>
      </c>
      <c r="U61" s="49">
        <v>0</v>
      </c>
      <c r="V61" s="49">
        <v>0.015152</v>
      </c>
      <c r="W61" s="49">
        <v>0.029918</v>
      </c>
      <c r="X61" s="49">
        <v>0.594257</v>
      </c>
      <c r="Y61" s="49">
        <v>0.5</v>
      </c>
      <c r="Z61" s="49">
        <v>0</v>
      </c>
      <c r="AA61" s="71">
        <v>61</v>
      </c>
      <c r="AB61" s="71"/>
      <c r="AC61" s="72"/>
      <c r="AD61" s="78" t="s">
        <v>634</v>
      </c>
      <c r="AE61" s="78">
        <v>4688</v>
      </c>
      <c r="AF61" s="78">
        <v>2275</v>
      </c>
      <c r="AG61" s="78">
        <v>321872</v>
      </c>
      <c r="AH61" s="78">
        <v>17944</v>
      </c>
      <c r="AI61" s="78"/>
      <c r="AJ61" s="78" t="s">
        <v>697</v>
      </c>
      <c r="AK61" s="78" t="s">
        <v>747</v>
      </c>
      <c r="AL61" s="82" t="s">
        <v>795</v>
      </c>
      <c r="AM61" s="78"/>
      <c r="AN61" s="80">
        <v>40630.897199074076</v>
      </c>
      <c r="AO61" s="82" t="s">
        <v>846</v>
      </c>
      <c r="AP61" s="78" t="b">
        <v>0</v>
      </c>
      <c r="AQ61" s="78" t="b">
        <v>0</v>
      </c>
      <c r="AR61" s="78" t="b">
        <v>1</v>
      </c>
      <c r="AS61" s="78"/>
      <c r="AT61" s="78">
        <v>165</v>
      </c>
      <c r="AU61" s="82" t="s">
        <v>861</v>
      </c>
      <c r="AV61" s="78" t="b">
        <v>0</v>
      </c>
      <c r="AW61" s="78" t="s">
        <v>915</v>
      </c>
      <c r="AX61" s="82" t="s">
        <v>974</v>
      </c>
      <c r="AY61" s="78" t="s">
        <v>66</v>
      </c>
      <c r="AZ61" s="78" t="str">
        <f>REPLACE(INDEX(GroupVertices[Group],MATCH(Vertices[[#This Row],[Vertex]],GroupVertices[Vertex],0)),1,1,"")</f>
        <v>1</v>
      </c>
      <c r="BA61" s="48"/>
      <c r="BB61" s="48"/>
      <c r="BC61" s="48"/>
      <c r="BD61" s="48"/>
      <c r="BE61" s="48"/>
      <c r="BF61" s="48"/>
      <c r="BG61" s="116" t="s">
        <v>1406</v>
      </c>
      <c r="BH61" s="116" t="s">
        <v>1406</v>
      </c>
      <c r="BI61" s="116" t="s">
        <v>1437</v>
      </c>
      <c r="BJ61" s="116" t="s">
        <v>1437</v>
      </c>
      <c r="BK61" s="116">
        <v>0</v>
      </c>
      <c r="BL61" s="120">
        <v>0</v>
      </c>
      <c r="BM61" s="116">
        <v>0</v>
      </c>
      <c r="BN61" s="120">
        <v>0</v>
      </c>
      <c r="BO61" s="116">
        <v>0</v>
      </c>
      <c r="BP61" s="120">
        <v>0</v>
      </c>
      <c r="BQ61" s="116">
        <v>12</v>
      </c>
      <c r="BR61" s="120">
        <v>100</v>
      </c>
      <c r="BS61" s="116">
        <v>12</v>
      </c>
      <c r="BT61" s="2"/>
      <c r="BU61" s="3"/>
      <c r="BV61" s="3"/>
      <c r="BW61" s="3"/>
      <c r="BX61" s="3"/>
    </row>
    <row r="62" spans="1:76" ht="15">
      <c r="A62" s="64" t="s">
        <v>251</v>
      </c>
      <c r="B62" s="65"/>
      <c r="C62" s="65" t="s">
        <v>64</v>
      </c>
      <c r="D62" s="66">
        <v>162.04636562697408</v>
      </c>
      <c r="E62" s="68"/>
      <c r="F62" s="100" t="s">
        <v>374</v>
      </c>
      <c r="G62" s="65"/>
      <c r="H62" s="69" t="s">
        <v>251</v>
      </c>
      <c r="I62" s="70"/>
      <c r="J62" s="70"/>
      <c r="K62" s="69" t="s">
        <v>1049</v>
      </c>
      <c r="L62" s="73">
        <v>1</v>
      </c>
      <c r="M62" s="74">
        <v>3065.269775390625</v>
      </c>
      <c r="N62" s="74">
        <v>6748.33935546875</v>
      </c>
      <c r="O62" s="75"/>
      <c r="P62" s="76"/>
      <c r="Q62" s="76"/>
      <c r="R62" s="86"/>
      <c r="S62" s="48">
        <v>0</v>
      </c>
      <c r="T62" s="48">
        <v>2</v>
      </c>
      <c r="U62" s="49">
        <v>0</v>
      </c>
      <c r="V62" s="49">
        <v>0.015152</v>
      </c>
      <c r="W62" s="49">
        <v>0.029918</v>
      </c>
      <c r="X62" s="49">
        <v>0.594257</v>
      </c>
      <c r="Y62" s="49">
        <v>0.5</v>
      </c>
      <c r="Z62" s="49">
        <v>0</v>
      </c>
      <c r="AA62" s="71">
        <v>62</v>
      </c>
      <c r="AB62" s="71"/>
      <c r="AC62" s="72"/>
      <c r="AD62" s="78" t="s">
        <v>635</v>
      </c>
      <c r="AE62" s="78">
        <v>334</v>
      </c>
      <c r="AF62" s="78">
        <v>139</v>
      </c>
      <c r="AG62" s="78">
        <v>9039</v>
      </c>
      <c r="AH62" s="78">
        <v>50</v>
      </c>
      <c r="AI62" s="78"/>
      <c r="AJ62" s="78" t="s">
        <v>698</v>
      </c>
      <c r="AK62" s="78" t="s">
        <v>748</v>
      </c>
      <c r="AL62" s="78"/>
      <c r="AM62" s="78"/>
      <c r="AN62" s="80">
        <v>40179.22336805556</v>
      </c>
      <c r="AO62" s="82" t="s">
        <v>847</v>
      </c>
      <c r="AP62" s="78" t="b">
        <v>0</v>
      </c>
      <c r="AQ62" s="78" t="b">
        <v>0</v>
      </c>
      <c r="AR62" s="78" t="b">
        <v>1</v>
      </c>
      <c r="AS62" s="78"/>
      <c r="AT62" s="78">
        <v>1</v>
      </c>
      <c r="AU62" s="82" t="s">
        <v>863</v>
      </c>
      <c r="AV62" s="78" t="b">
        <v>0</v>
      </c>
      <c r="AW62" s="78" t="s">
        <v>915</v>
      </c>
      <c r="AX62" s="82" t="s">
        <v>975</v>
      </c>
      <c r="AY62" s="78" t="s">
        <v>66</v>
      </c>
      <c r="AZ62" s="78" t="str">
        <f>REPLACE(INDEX(GroupVertices[Group],MATCH(Vertices[[#This Row],[Vertex]],GroupVertices[Vertex],0)),1,1,"")</f>
        <v>1</v>
      </c>
      <c r="BA62" s="48"/>
      <c r="BB62" s="48"/>
      <c r="BC62" s="48"/>
      <c r="BD62" s="48"/>
      <c r="BE62" s="48"/>
      <c r="BF62" s="48"/>
      <c r="BG62" s="116" t="s">
        <v>1409</v>
      </c>
      <c r="BH62" s="116" t="s">
        <v>1409</v>
      </c>
      <c r="BI62" s="116" t="s">
        <v>1440</v>
      </c>
      <c r="BJ62" s="116" t="s">
        <v>1440</v>
      </c>
      <c r="BK62" s="116">
        <v>0</v>
      </c>
      <c r="BL62" s="120">
        <v>0</v>
      </c>
      <c r="BM62" s="116">
        <v>0</v>
      </c>
      <c r="BN62" s="120">
        <v>0</v>
      </c>
      <c r="BO62" s="116">
        <v>0</v>
      </c>
      <c r="BP62" s="120">
        <v>0</v>
      </c>
      <c r="BQ62" s="116">
        <v>15</v>
      </c>
      <c r="BR62" s="120">
        <v>100</v>
      </c>
      <c r="BS62" s="116">
        <v>15</v>
      </c>
      <c r="BT62" s="2"/>
      <c r="BU62" s="3"/>
      <c r="BV62" s="3"/>
      <c r="BW62" s="3"/>
      <c r="BX62" s="3"/>
    </row>
    <row r="63" spans="1:76" ht="15">
      <c r="A63" s="64" t="s">
        <v>252</v>
      </c>
      <c r="B63" s="65"/>
      <c r="C63" s="65" t="s">
        <v>64</v>
      </c>
      <c r="D63" s="66">
        <v>162.46765905768098</v>
      </c>
      <c r="E63" s="68"/>
      <c r="F63" s="100" t="s">
        <v>904</v>
      </c>
      <c r="G63" s="65"/>
      <c r="H63" s="69" t="s">
        <v>252</v>
      </c>
      <c r="I63" s="70"/>
      <c r="J63" s="70"/>
      <c r="K63" s="69" t="s">
        <v>1050</v>
      </c>
      <c r="L63" s="73">
        <v>1</v>
      </c>
      <c r="M63" s="74">
        <v>608.7543334960938</v>
      </c>
      <c r="N63" s="74">
        <v>5578.17041015625</v>
      </c>
      <c r="O63" s="75"/>
      <c r="P63" s="76"/>
      <c r="Q63" s="76"/>
      <c r="R63" s="86"/>
      <c r="S63" s="48">
        <v>0</v>
      </c>
      <c r="T63" s="48">
        <v>2</v>
      </c>
      <c r="U63" s="49">
        <v>0</v>
      </c>
      <c r="V63" s="49">
        <v>0.015152</v>
      </c>
      <c r="W63" s="49">
        <v>0.029918</v>
      </c>
      <c r="X63" s="49">
        <v>0.594257</v>
      </c>
      <c r="Y63" s="49">
        <v>0.5</v>
      </c>
      <c r="Z63" s="49">
        <v>0</v>
      </c>
      <c r="AA63" s="71">
        <v>63</v>
      </c>
      <c r="AB63" s="71"/>
      <c r="AC63" s="72"/>
      <c r="AD63" s="78" t="s">
        <v>636</v>
      </c>
      <c r="AE63" s="78">
        <v>4953</v>
      </c>
      <c r="AF63" s="78">
        <v>1402</v>
      </c>
      <c r="AG63" s="78">
        <v>17577</v>
      </c>
      <c r="AH63" s="78">
        <v>21620</v>
      </c>
      <c r="AI63" s="78"/>
      <c r="AJ63" s="78"/>
      <c r="AK63" s="78" t="s">
        <v>749</v>
      </c>
      <c r="AL63" s="82" t="s">
        <v>796</v>
      </c>
      <c r="AM63" s="78"/>
      <c r="AN63" s="80">
        <v>42232.32990740741</v>
      </c>
      <c r="AO63" s="82" t="s">
        <v>848</v>
      </c>
      <c r="AP63" s="78" t="b">
        <v>1</v>
      </c>
      <c r="AQ63" s="78" t="b">
        <v>0</v>
      </c>
      <c r="AR63" s="78" t="b">
        <v>0</v>
      </c>
      <c r="AS63" s="78"/>
      <c r="AT63" s="78">
        <v>3</v>
      </c>
      <c r="AU63" s="82" t="s">
        <v>858</v>
      </c>
      <c r="AV63" s="78" t="b">
        <v>0</v>
      </c>
      <c r="AW63" s="78" t="s">
        <v>915</v>
      </c>
      <c r="AX63" s="82" t="s">
        <v>976</v>
      </c>
      <c r="AY63" s="78" t="s">
        <v>66</v>
      </c>
      <c r="AZ63" s="78" t="str">
        <f>REPLACE(INDEX(GroupVertices[Group],MATCH(Vertices[[#This Row],[Vertex]],GroupVertices[Vertex],0)),1,1,"")</f>
        <v>1</v>
      </c>
      <c r="BA63" s="48"/>
      <c r="BB63" s="48"/>
      <c r="BC63" s="48"/>
      <c r="BD63" s="48"/>
      <c r="BE63" s="48"/>
      <c r="BF63" s="48"/>
      <c r="BG63" s="116" t="s">
        <v>1406</v>
      </c>
      <c r="BH63" s="116" t="s">
        <v>1406</v>
      </c>
      <c r="BI63" s="116" t="s">
        <v>1437</v>
      </c>
      <c r="BJ63" s="116" t="s">
        <v>1437</v>
      </c>
      <c r="BK63" s="116">
        <v>0</v>
      </c>
      <c r="BL63" s="120">
        <v>0</v>
      </c>
      <c r="BM63" s="116">
        <v>0</v>
      </c>
      <c r="BN63" s="120">
        <v>0</v>
      </c>
      <c r="BO63" s="116">
        <v>0</v>
      </c>
      <c r="BP63" s="120">
        <v>0</v>
      </c>
      <c r="BQ63" s="116">
        <v>12</v>
      </c>
      <c r="BR63" s="120">
        <v>100</v>
      </c>
      <c r="BS63" s="116">
        <v>12</v>
      </c>
      <c r="BT63" s="2"/>
      <c r="BU63" s="3"/>
      <c r="BV63" s="3"/>
      <c r="BW63" s="3"/>
      <c r="BX63" s="3"/>
    </row>
    <row r="64" spans="1:76" ht="15">
      <c r="A64" s="64" t="s">
        <v>253</v>
      </c>
      <c r="B64" s="65"/>
      <c r="C64" s="65" t="s">
        <v>64</v>
      </c>
      <c r="D64" s="66">
        <v>162.0100069698505</v>
      </c>
      <c r="E64" s="68"/>
      <c r="F64" s="100" t="s">
        <v>905</v>
      </c>
      <c r="G64" s="65"/>
      <c r="H64" s="69" t="s">
        <v>253</v>
      </c>
      <c r="I64" s="70"/>
      <c r="J64" s="70"/>
      <c r="K64" s="69" t="s">
        <v>1051</v>
      </c>
      <c r="L64" s="73">
        <v>1</v>
      </c>
      <c r="M64" s="74">
        <v>1441.3646240234375</v>
      </c>
      <c r="N64" s="74">
        <v>9418.30078125</v>
      </c>
      <c r="O64" s="75"/>
      <c r="P64" s="76"/>
      <c r="Q64" s="76"/>
      <c r="R64" s="86"/>
      <c r="S64" s="48">
        <v>0</v>
      </c>
      <c r="T64" s="48">
        <v>2</v>
      </c>
      <c r="U64" s="49">
        <v>0</v>
      </c>
      <c r="V64" s="49">
        <v>0.015152</v>
      </c>
      <c r="W64" s="49">
        <v>0.029918</v>
      </c>
      <c r="X64" s="49">
        <v>0.594257</v>
      </c>
      <c r="Y64" s="49">
        <v>0.5</v>
      </c>
      <c r="Z64" s="49">
        <v>0</v>
      </c>
      <c r="AA64" s="71">
        <v>64</v>
      </c>
      <c r="AB64" s="71"/>
      <c r="AC64" s="72"/>
      <c r="AD64" s="78" t="s">
        <v>637</v>
      </c>
      <c r="AE64" s="78">
        <v>80</v>
      </c>
      <c r="AF64" s="78">
        <v>30</v>
      </c>
      <c r="AG64" s="78">
        <v>217</v>
      </c>
      <c r="AH64" s="78">
        <v>199</v>
      </c>
      <c r="AI64" s="78"/>
      <c r="AJ64" s="78"/>
      <c r="AK64" s="78" t="s">
        <v>750</v>
      </c>
      <c r="AL64" s="78"/>
      <c r="AM64" s="78"/>
      <c r="AN64" s="80">
        <v>40953.42890046296</v>
      </c>
      <c r="AO64" s="78"/>
      <c r="AP64" s="78" t="b">
        <v>0</v>
      </c>
      <c r="AQ64" s="78" t="b">
        <v>0</v>
      </c>
      <c r="AR64" s="78" t="b">
        <v>0</v>
      </c>
      <c r="AS64" s="78"/>
      <c r="AT64" s="78">
        <v>0</v>
      </c>
      <c r="AU64" s="82" t="s">
        <v>861</v>
      </c>
      <c r="AV64" s="78" t="b">
        <v>0</v>
      </c>
      <c r="AW64" s="78" t="s">
        <v>915</v>
      </c>
      <c r="AX64" s="82" t="s">
        <v>977</v>
      </c>
      <c r="AY64" s="78" t="s">
        <v>66</v>
      </c>
      <c r="AZ64" s="78" t="str">
        <f>REPLACE(INDEX(GroupVertices[Group],MATCH(Vertices[[#This Row],[Vertex]],GroupVertices[Vertex],0)),1,1,"")</f>
        <v>1</v>
      </c>
      <c r="BA64" s="48"/>
      <c r="BB64" s="48"/>
      <c r="BC64" s="48"/>
      <c r="BD64" s="48"/>
      <c r="BE64" s="48"/>
      <c r="BF64" s="48"/>
      <c r="BG64" s="116" t="s">
        <v>1406</v>
      </c>
      <c r="BH64" s="116" t="s">
        <v>1406</v>
      </c>
      <c r="BI64" s="116" t="s">
        <v>1437</v>
      </c>
      <c r="BJ64" s="116" t="s">
        <v>1437</v>
      </c>
      <c r="BK64" s="116">
        <v>0</v>
      </c>
      <c r="BL64" s="120">
        <v>0</v>
      </c>
      <c r="BM64" s="116">
        <v>0</v>
      </c>
      <c r="BN64" s="120">
        <v>0</v>
      </c>
      <c r="BO64" s="116">
        <v>0</v>
      </c>
      <c r="BP64" s="120">
        <v>0</v>
      </c>
      <c r="BQ64" s="116">
        <v>12</v>
      </c>
      <c r="BR64" s="120">
        <v>100</v>
      </c>
      <c r="BS64" s="116">
        <v>12</v>
      </c>
      <c r="BT64" s="2"/>
      <c r="BU64" s="3"/>
      <c r="BV64" s="3"/>
      <c r="BW64" s="3"/>
      <c r="BX64" s="3"/>
    </row>
    <row r="65" spans="1:76" ht="15">
      <c r="A65" s="64" t="s">
        <v>254</v>
      </c>
      <c r="B65" s="65"/>
      <c r="C65" s="65" t="s">
        <v>64</v>
      </c>
      <c r="D65" s="66">
        <v>163.67616744996218</v>
      </c>
      <c r="E65" s="68"/>
      <c r="F65" s="100" t="s">
        <v>906</v>
      </c>
      <c r="G65" s="65"/>
      <c r="H65" s="69" t="s">
        <v>254</v>
      </c>
      <c r="I65" s="70"/>
      <c r="J65" s="70"/>
      <c r="K65" s="69" t="s">
        <v>1052</v>
      </c>
      <c r="L65" s="73">
        <v>1</v>
      </c>
      <c r="M65" s="74">
        <v>4353.041015625</v>
      </c>
      <c r="N65" s="74">
        <v>9037.9189453125</v>
      </c>
      <c r="O65" s="75"/>
      <c r="P65" s="76"/>
      <c r="Q65" s="76"/>
      <c r="R65" s="86"/>
      <c r="S65" s="48">
        <v>1</v>
      </c>
      <c r="T65" s="48">
        <v>1</v>
      </c>
      <c r="U65" s="49">
        <v>0</v>
      </c>
      <c r="V65" s="49">
        <v>0</v>
      </c>
      <c r="W65" s="49">
        <v>0</v>
      </c>
      <c r="X65" s="49">
        <v>0.999993</v>
      </c>
      <c r="Y65" s="49">
        <v>0</v>
      </c>
      <c r="Z65" s="49" t="s">
        <v>1133</v>
      </c>
      <c r="AA65" s="71">
        <v>65</v>
      </c>
      <c r="AB65" s="71"/>
      <c r="AC65" s="72"/>
      <c r="AD65" s="78" t="s">
        <v>638</v>
      </c>
      <c r="AE65" s="78">
        <v>4473</v>
      </c>
      <c r="AF65" s="78">
        <v>5025</v>
      </c>
      <c r="AG65" s="78">
        <v>113003</v>
      </c>
      <c r="AH65" s="78">
        <v>13827</v>
      </c>
      <c r="AI65" s="78"/>
      <c r="AJ65" s="78" t="s">
        <v>699</v>
      </c>
      <c r="AK65" s="78" t="s">
        <v>751</v>
      </c>
      <c r="AL65" s="82" t="s">
        <v>797</v>
      </c>
      <c r="AM65" s="78"/>
      <c r="AN65" s="80">
        <v>39946.00282407407</v>
      </c>
      <c r="AO65" s="82" t="s">
        <v>849</v>
      </c>
      <c r="AP65" s="78" t="b">
        <v>0</v>
      </c>
      <c r="AQ65" s="78" t="b">
        <v>0</v>
      </c>
      <c r="AR65" s="78" t="b">
        <v>1</v>
      </c>
      <c r="AS65" s="78"/>
      <c r="AT65" s="78">
        <v>410</v>
      </c>
      <c r="AU65" s="82" t="s">
        <v>858</v>
      </c>
      <c r="AV65" s="78" t="b">
        <v>0</v>
      </c>
      <c r="AW65" s="78" t="s">
        <v>915</v>
      </c>
      <c r="AX65" s="82" t="s">
        <v>978</v>
      </c>
      <c r="AY65" s="78" t="s">
        <v>66</v>
      </c>
      <c r="AZ65" s="78" t="str">
        <f>REPLACE(INDEX(GroupVertices[Group],MATCH(Vertices[[#This Row],[Vertex]],GroupVertices[Vertex],0)),1,1,"")</f>
        <v>2</v>
      </c>
      <c r="BA65" s="48"/>
      <c r="BB65" s="48"/>
      <c r="BC65" s="48"/>
      <c r="BD65" s="48"/>
      <c r="BE65" s="48"/>
      <c r="BF65" s="48"/>
      <c r="BG65" s="116" t="s">
        <v>1406</v>
      </c>
      <c r="BH65" s="116" t="s">
        <v>1406</v>
      </c>
      <c r="BI65" s="116" t="s">
        <v>1437</v>
      </c>
      <c r="BJ65" s="116" t="s">
        <v>1437</v>
      </c>
      <c r="BK65" s="116">
        <v>0</v>
      </c>
      <c r="BL65" s="120">
        <v>0</v>
      </c>
      <c r="BM65" s="116">
        <v>0</v>
      </c>
      <c r="BN65" s="120">
        <v>0</v>
      </c>
      <c r="BO65" s="116">
        <v>0</v>
      </c>
      <c r="BP65" s="120">
        <v>0</v>
      </c>
      <c r="BQ65" s="116">
        <v>11</v>
      </c>
      <c r="BR65" s="120">
        <v>100</v>
      </c>
      <c r="BS65" s="116">
        <v>11</v>
      </c>
      <c r="BT65" s="2"/>
      <c r="BU65" s="3"/>
      <c r="BV65" s="3"/>
      <c r="BW65" s="3"/>
      <c r="BX65" s="3"/>
    </row>
    <row r="66" spans="1:76" ht="15">
      <c r="A66" s="64" t="s">
        <v>255</v>
      </c>
      <c r="B66" s="65"/>
      <c r="C66" s="65" t="s">
        <v>64</v>
      </c>
      <c r="D66" s="66">
        <v>162.03435726315345</v>
      </c>
      <c r="E66" s="68"/>
      <c r="F66" s="100" t="s">
        <v>907</v>
      </c>
      <c r="G66" s="65"/>
      <c r="H66" s="69" t="s">
        <v>255</v>
      </c>
      <c r="I66" s="70"/>
      <c r="J66" s="70"/>
      <c r="K66" s="69" t="s">
        <v>1053</v>
      </c>
      <c r="L66" s="73">
        <v>1</v>
      </c>
      <c r="M66" s="74">
        <v>4353.041015625</v>
      </c>
      <c r="N66" s="74">
        <v>7821.5712890625</v>
      </c>
      <c r="O66" s="75"/>
      <c r="P66" s="76"/>
      <c r="Q66" s="76"/>
      <c r="R66" s="86"/>
      <c r="S66" s="48">
        <v>1</v>
      </c>
      <c r="T66" s="48">
        <v>1</v>
      </c>
      <c r="U66" s="49">
        <v>0</v>
      </c>
      <c r="V66" s="49">
        <v>0</v>
      </c>
      <c r="W66" s="49">
        <v>0</v>
      </c>
      <c r="X66" s="49">
        <v>0.999993</v>
      </c>
      <c r="Y66" s="49">
        <v>0</v>
      </c>
      <c r="Z66" s="49" t="s">
        <v>1133</v>
      </c>
      <c r="AA66" s="71">
        <v>66</v>
      </c>
      <c r="AB66" s="71"/>
      <c r="AC66" s="72"/>
      <c r="AD66" s="78" t="s">
        <v>639</v>
      </c>
      <c r="AE66" s="78">
        <v>719</v>
      </c>
      <c r="AF66" s="78">
        <v>103</v>
      </c>
      <c r="AG66" s="78">
        <v>11658</v>
      </c>
      <c r="AH66" s="78">
        <v>1099</v>
      </c>
      <c r="AI66" s="78"/>
      <c r="AJ66" s="78" t="s">
        <v>700</v>
      </c>
      <c r="AK66" s="78" t="s">
        <v>752</v>
      </c>
      <c r="AL66" s="78"/>
      <c r="AM66" s="78"/>
      <c r="AN66" s="80">
        <v>43557.38228009259</v>
      </c>
      <c r="AO66" s="82" t="s">
        <v>850</v>
      </c>
      <c r="AP66" s="78" t="b">
        <v>1</v>
      </c>
      <c r="AQ66" s="78" t="b">
        <v>0</v>
      </c>
      <c r="AR66" s="78" t="b">
        <v>0</v>
      </c>
      <c r="AS66" s="78"/>
      <c r="AT66" s="78">
        <v>0</v>
      </c>
      <c r="AU66" s="78"/>
      <c r="AV66" s="78" t="b">
        <v>0</v>
      </c>
      <c r="AW66" s="78" t="s">
        <v>915</v>
      </c>
      <c r="AX66" s="82" t="s">
        <v>979</v>
      </c>
      <c r="AY66" s="78" t="s">
        <v>66</v>
      </c>
      <c r="AZ66" s="78" t="str">
        <f>REPLACE(INDEX(GroupVertices[Group],MATCH(Vertices[[#This Row],[Vertex]],GroupVertices[Vertex],0)),1,1,"")</f>
        <v>2</v>
      </c>
      <c r="BA66" s="48" t="s">
        <v>334</v>
      </c>
      <c r="BB66" s="48" t="s">
        <v>334</v>
      </c>
      <c r="BC66" s="48" t="s">
        <v>342</v>
      </c>
      <c r="BD66" s="48" t="s">
        <v>342</v>
      </c>
      <c r="BE66" s="48"/>
      <c r="BF66" s="48"/>
      <c r="BG66" s="116" t="s">
        <v>1410</v>
      </c>
      <c r="BH66" s="116" t="s">
        <v>1410</v>
      </c>
      <c r="BI66" s="116" t="s">
        <v>1441</v>
      </c>
      <c r="BJ66" s="116" t="s">
        <v>1441</v>
      </c>
      <c r="BK66" s="116">
        <v>0</v>
      </c>
      <c r="BL66" s="120">
        <v>0</v>
      </c>
      <c r="BM66" s="116">
        <v>0</v>
      </c>
      <c r="BN66" s="120">
        <v>0</v>
      </c>
      <c r="BO66" s="116">
        <v>0</v>
      </c>
      <c r="BP66" s="120">
        <v>0</v>
      </c>
      <c r="BQ66" s="116">
        <v>13</v>
      </c>
      <c r="BR66" s="120">
        <v>100</v>
      </c>
      <c r="BS66" s="116">
        <v>13</v>
      </c>
      <c r="BT66" s="2"/>
      <c r="BU66" s="3"/>
      <c r="BV66" s="3"/>
      <c r="BW66" s="3"/>
      <c r="BX66" s="3"/>
    </row>
    <row r="67" spans="1:76" ht="15">
      <c r="A67" s="64" t="s">
        <v>256</v>
      </c>
      <c r="B67" s="65"/>
      <c r="C67" s="65" t="s">
        <v>64</v>
      </c>
      <c r="D67" s="66">
        <v>162.04636562697408</v>
      </c>
      <c r="E67" s="68"/>
      <c r="F67" s="100" t="s">
        <v>908</v>
      </c>
      <c r="G67" s="65"/>
      <c r="H67" s="69" t="s">
        <v>256</v>
      </c>
      <c r="I67" s="70"/>
      <c r="J67" s="70"/>
      <c r="K67" s="69" t="s">
        <v>1054</v>
      </c>
      <c r="L67" s="73">
        <v>1</v>
      </c>
      <c r="M67" s="74">
        <v>1669.3594970703125</v>
      </c>
      <c r="N67" s="74">
        <v>8072.287109375</v>
      </c>
      <c r="O67" s="75"/>
      <c r="P67" s="76"/>
      <c r="Q67" s="76"/>
      <c r="R67" s="86"/>
      <c r="S67" s="48">
        <v>0</v>
      </c>
      <c r="T67" s="48">
        <v>2</v>
      </c>
      <c r="U67" s="49">
        <v>0</v>
      </c>
      <c r="V67" s="49">
        <v>0.015152</v>
      </c>
      <c r="W67" s="49">
        <v>0.029918</v>
      </c>
      <c r="X67" s="49">
        <v>0.594257</v>
      </c>
      <c r="Y67" s="49">
        <v>0.5</v>
      </c>
      <c r="Z67" s="49">
        <v>0</v>
      </c>
      <c r="AA67" s="71">
        <v>67</v>
      </c>
      <c r="AB67" s="71"/>
      <c r="AC67" s="72"/>
      <c r="AD67" s="78" t="s">
        <v>640</v>
      </c>
      <c r="AE67" s="78">
        <v>950</v>
      </c>
      <c r="AF67" s="78">
        <v>139</v>
      </c>
      <c r="AG67" s="78">
        <v>2741</v>
      </c>
      <c r="AH67" s="78">
        <v>383</v>
      </c>
      <c r="AI67" s="78"/>
      <c r="AJ67" s="78" t="s">
        <v>701</v>
      </c>
      <c r="AK67" s="78" t="s">
        <v>753</v>
      </c>
      <c r="AL67" s="82" t="s">
        <v>798</v>
      </c>
      <c r="AM67" s="78"/>
      <c r="AN67" s="80">
        <v>43114.765335648146</v>
      </c>
      <c r="AO67" s="82" t="s">
        <v>851</v>
      </c>
      <c r="AP67" s="78" t="b">
        <v>1</v>
      </c>
      <c r="AQ67" s="78" t="b">
        <v>0</v>
      </c>
      <c r="AR67" s="78" t="b">
        <v>0</v>
      </c>
      <c r="AS67" s="78"/>
      <c r="AT67" s="78">
        <v>7</v>
      </c>
      <c r="AU67" s="78"/>
      <c r="AV67" s="78" t="b">
        <v>0</v>
      </c>
      <c r="AW67" s="78" t="s">
        <v>915</v>
      </c>
      <c r="AX67" s="82" t="s">
        <v>980</v>
      </c>
      <c r="AY67" s="78" t="s">
        <v>66</v>
      </c>
      <c r="AZ67" s="78" t="str">
        <f>REPLACE(INDEX(GroupVertices[Group],MATCH(Vertices[[#This Row],[Vertex]],GroupVertices[Vertex],0)),1,1,"")</f>
        <v>1</v>
      </c>
      <c r="BA67" s="48"/>
      <c r="BB67" s="48"/>
      <c r="BC67" s="48"/>
      <c r="BD67" s="48"/>
      <c r="BE67" s="48"/>
      <c r="BF67" s="48"/>
      <c r="BG67" s="116" t="s">
        <v>1406</v>
      </c>
      <c r="BH67" s="116" t="s">
        <v>1406</v>
      </c>
      <c r="BI67" s="116" t="s">
        <v>1437</v>
      </c>
      <c r="BJ67" s="116" t="s">
        <v>1437</v>
      </c>
      <c r="BK67" s="116">
        <v>0</v>
      </c>
      <c r="BL67" s="120">
        <v>0</v>
      </c>
      <c r="BM67" s="116">
        <v>0</v>
      </c>
      <c r="BN67" s="120">
        <v>0</v>
      </c>
      <c r="BO67" s="116">
        <v>0</v>
      </c>
      <c r="BP67" s="120">
        <v>0</v>
      </c>
      <c r="BQ67" s="116">
        <v>12</v>
      </c>
      <c r="BR67" s="120">
        <v>100</v>
      </c>
      <c r="BS67" s="116">
        <v>12</v>
      </c>
      <c r="BT67" s="2"/>
      <c r="BU67" s="3"/>
      <c r="BV67" s="3"/>
      <c r="BW67" s="3"/>
      <c r="BX67" s="3"/>
    </row>
    <row r="68" spans="1:76" ht="15">
      <c r="A68" s="64" t="s">
        <v>257</v>
      </c>
      <c r="B68" s="65"/>
      <c r="C68" s="65" t="s">
        <v>64</v>
      </c>
      <c r="D68" s="66">
        <v>165.2859553332492</v>
      </c>
      <c r="E68" s="68"/>
      <c r="F68" s="100" t="s">
        <v>909</v>
      </c>
      <c r="G68" s="65"/>
      <c r="H68" s="69" t="s">
        <v>257</v>
      </c>
      <c r="I68" s="70"/>
      <c r="J68" s="70"/>
      <c r="K68" s="69" t="s">
        <v>1055</v>
      </c>
      <c r="L68" s="73">
        <v>1</v>
      </c>
      <c r="M68" s="74">
        <v>2411.97412109375</v>
      </c>
      <c r="N68" s="74">
        <v>7827.47705078125</v>
      </c>
      <c r="O68" s="75"/>
      <c r="P68" s="76"/>
      <c r="Q68" s="76"/>
      <c r="R68" s="86"/>
      <c r="S68" s="48">
        <v>0</v>
      </c>
      <c r="T68" s="48">
        <v>2</v>
      </c>
      <c r="U68" s="49">
        <v>0</v>
      </c>
      <c r="V68" s="49">
        <v>0.015152</v>
      </c>
      <c r="W68" s="49">
        <v>0.029918</v>
      </c>
      <c r="X68" s="49">
        <v>0.594257</v>
      </c>
      <c r="Y68" s="49">
        <v>0.5</v>
      </c>
      <c r="Z68" s="49">
        <v>0</v>
      </c>
      <c r="AA68" s="71">
        <v>68</v>
      </c>
      <c r="AB68" s="71"/>
      <c r="AC68" s="72"/>
      <c r="AD68" s="78" t="s">
        <v>641</v>
      </c>
      <c r="AE68" s="78">
        <v>8178</v>
      </c>
      <c r="AF68" s="78">
        <v>9851</v>
      </c>
      <c r="AG68" s="78">
        <v>142569</v>
      </c>
      <c r="AH68" s="78">
        <v>11545</v>
      </c>
      <c r="AI68" s="78"/>
      <c r="AJ68" s="78" t="s">
        <v>702</v>
      </c>
      <c r="AK68" s="78" t="s">
        <v>754</v>
      </c>
      <c r="AL68" s="78"/>
      <c r="AM68" s="78"/>
      <c r="AN68" s="80">
        <v>40745.32564814815</v>
      </c>
      <c r="AO68" s="82" t="s">
        <v>852</v>
      </c>
      <c r="AP68" s="78" t="b">
        <v>0</v>
      </c>
      <c r="AQ68" s="78" t="b">
        <v>0</v>
      </c>
      <c r="AR68" s="78" t="b">
        <v>1</v>
      </c>
      <c r="AS68" s="78"/>
      <c r="AT68" s="78">
        <v>121</v>
      </c>
      <c r="AU68" s="82" t="s">
        <v>858</v>
      </c>
      <c r="AV68" s="78" t="b">
        <v>0</v>
      </c>
      <c r="AW68" s="78" t="s">
        <v>915</v>
      </c>
      <c r="AX68" s="82" t="s">
        <v>981</v>
      </c>
      <c r="AY68" s="78" t="s">
        <v>66</v>
      </c>
      <c r="AZ68" s="78" t="str">
        <f>REPLACE(INDEX(GroupVertices[Group],MATCH(Vertices[[#This Row],[Vertex]],GroupVertices[Vertex],0)),1,1,"")</f>
        <v>1</v>
      </c>
      <c r="BA68" s="48"/>
      <c r="BB68" s="48"/>
      <c r="BC68" s="48"/>
      <c r="BD68" s="48"/>
      <c r="BE68" s="48"/>
      <c r="BF68" s="48"/>
      <c r="BG68" s="116" t="s">
        <v>1406</v>
      </c>
      <c r="BH68" s="116" t="s">
        <v>1406</v>
      </c>
      <c r="BI68" s="116" t="s">
        <v>1437</v>
      </c>
      <c r="BJ68" s="116" t="s">
        <v>1437</v>
      </c>
      <c r="BK68" s="116">
        <v>0</v>
      </c>
      <c r="BL68" s="120">
        <v>0</v>
      </c>
      <c r="BM68" s="116">
        <v>0</v>
      </c>
      <c r="BN68" s="120">
        <v>0</v>
      </c>
      <c r="BO68" s="116">
        <v>0</v>
      </c>
      <c r="BP68" s="120">
        <v>0</v>
      </c>
      <c r="BQ68" s="116">
        <v>12</v>
      </c>
      <c r="BR68" s="120">
        <v>100</v>
      </c>
      <c r="BS68" s="116">
        <v>12</v>
      </c>
      <c r="BT68" s="2"/>
      <c r="BU68" s="3"/>
      <c r="BV68" s="3"/>
      <c r="BW68" s="3"/>
      <c r="BX68" s="3"/>
    </row>
    <row r="69" spans="1:76" ht="15">
      <c r="A69" s="64" t="s">
        <v>258</v>
      </c>
      <c r="B69" s="65"/>
      <c r="C69" s="65" t="s">
        <v>64</v>
      </c>
      <c r="D69" s="66">
        <v>162.44297519871637</v>
      </c>
      <c r="E69" s="68"/>
      <c r="F69" s="100" t="s">
        <v>375</v>
      </c>
      <c r="G69" s="65"/>
      <c r="H69" s="69" t="s">
        <v>258</v>
      </c>
      <c r="I69" s="70"/>
      <c r="J69" s="70"/>
      <c r="K69" s="69" t="s">
        <v>1056</v>
      </c>
      <c r="L69" s="73">
        <v>1</v>
      </c>
      <c r="M69" s="74">
        <v>4353.041015625</v>
      </c>
      <c r="N69" s="74">
        <v>6605.2216796875</v>
      </c>
      <c r="O69" s="75"/>
      <c r="P69" s="76"/>
      <c r="Q69" s="76"/>
      <c r="R69" s="86"/>
      <c r="S69" s="48">
        <v>1</v>
      </c>
      <c r="T69" s="48">
        <v>1</v>
      </c>
      <c r="U69" s="49">
        <v>0</v>
      </c>
      <c r="V69" s="49">
        <v>0</v>
      </c>
      <c r="W69" s="49">
        <v>0</v>
      </c>
      <c r="X69" s="49">
        <v>0.999993</v>
      </c>
      <c r="Y69" s="49">
        <v>0</v>
      </c>
      <c r="Z69" s="49" t="s">
        <v>1133</v>
      </c>
      <c r="AA69" s="71">
        <v>69</v>
      </c>
      <c r="AB69" s="71"/>
      <c r="AC69" s="72"/>
      <c r="AD69" s="78" t="s">
        <v>642</v>
      </c>
      <c r="AE69" s="78">
        <v>4998</v>
      </c>
      <c r="AF69" s="78">
        <v>1328</v>
      </c>
      <c r="AG69" s="78">
        <v>82544</v>
      </c>
      <c r="AH69" s="78">
        <v>15922</v>
      </c>
      <c r="AI69" s="78"/>
      <c r="AJ69" s="78" t="s">
        <v>703</v>
      </c>
      <c r="AK69" s="78" t="s">
        <v>755</v>
      </c>
      <c r="AL69" s="78"/>
      <c r="AM69" s="78"/>
      <c r="AN69" s="80">
        <v>41237.44267361111</v>
      </c>
      <c r="AO69" s="82" t="s">
        <v>853</v>
      </c>
      <c r="AP69" s="78" t="b">
        <v>0</v>
      </c>
      <c r="AQ69" s="78" t="b">
        <v>0</v>
      </c>
      <c r="AR69" s="78" t="b">
        <v>1</v>
      </c>
      <c r="AS69" s="78"/>
      <c r="AT69" s="78">
        <v>53</v>
      </c>
      <c r="AU69" s="82" t="s">
        <v>858</v>
      </c>
      <c r="AV69" s="78" t="b">
        <v>0</v>
      </c>
      <c r="AW69" s="78" t="s">
        <v>915</v>
      </c>
      <c r="AX69" s="82" t="s">
        <v>982</v>
      </c>
      <c r="AY69" s="78" t="s">
        <v>66</v>
      </c>
      <c r="AZ69" s="78" t="str">
        <f>REPLACE(INDEX(GroupVertices[Group],MATCH(Vertices[[#This Row],[Vertex]],GroupVertices[Vertex],0)),1,1,"")</f>
        <v>2</v>
      </c>
      <c r="BA69" s="48" t="s">
        <v>335</v>
      </c>
      <c r="BB69" s="48" t="s">
        <v>335</v>
      </c>
      <c r="BC69" s="48" t="s">
        <v>342</v>
      </c>
      <c r="BD69" s="48" t="s">
        <v>342</v>
      </c>
      <c r="BE69" s="48"/>
      <c r="BF69" s="48"/>
      <c r="BG69" s="116" t="s">
        <v>1411</v>
      </c>
      <c r="BH69" s="116" t="s">
        <v>1411</v>
      </c>
      <c r="BI69" s="116" t="s">
        <v>1442</v>
      </c>
      <c r="BJ69" s="116" t="s">
        <v>1442</v>
      </c>
      <c r="BK69" s="116">
        <v>1</v>
      </c>
      <c r="BL69" s="120">
        <v>5</v>
      </c>
      <c r="BM69" s="116">
        <v>0</v>
      </c>
      <c r="BN69" s="120">
        <v>0</v>
      </c>
      <c r="BO69" s="116">
        <v>0</v>
      </c>
      <c r="BP69" s="120">
        <v>0</v>
      </c>
      <c r="BQ69" s="116">
        <v>19</v>
      </c>
      <c r="BR69" s="120">
        <v>95</v>
      </c>
      <c r="BS69" s="116">
        <v>20</v>
      </c>
      <c r="BT69" s="2"/>
      <c r="BU69" s="3"/>
      <c r="BV69" s="3"/>
      <c r="BW69" s="3"/>
      <c r="BX69" s="3"/>
    </row>
    <row r="70" spans="1:76" ht="15">
      <c r="A70" s="64" t="s">
        <v>259</v>
      </c>
      <c r="B70" s="65"/>
      <c r="C70" s="65" t="s">
        <v>64</v>
      </c>
      <c r="D70" s="66">
        <v>162.06971522329195</v>
      </c>
      <c r="E70" s="68"/>
      <c r="F70" s="100" t="s">
        <v>910</v>
      </c>
      <c r="G70" s="65"/>
      <c r="H70" s="69" t="s">
        <v>259</v>
      </c>
      <c r="I70" s="70"/>
      <c r="J70" s="70"/>
      <c r="K70" s="69" t="s">
        <v>1057</v>
      </c>
      <c r="L70" s="73">
        <v>1</v>
      </c>
      <c r="M70" s="74">
        <v>3619.0361328125</v>
      </c>
      <c r="N70" s="74">
        <v>6771.08984375</v>
      </c>
      <c r="O70" s="75"/>
      <c r="P70" s="76"/>
      <c r="Q70" s="76"/>
      <c r="R70" s="86"/>
      <c r="S70" s="48">
        <v>0</v>
      </c>
      <c r="T70" s="48">
        <v>2</v>
      </c>
      <c r="U70" s="49">
        <v>0</v>
      </c>
      <c r="V70" s="49">
        <v>0.015152</v>
      </c>
      <c r="W70" s="49">
        <v>0.029918</v>
      </c>
      <c r="X70" s="49">
        <v>0.594257</v>
      </c>
      <c r="Y70" s="49">
        <v>0.5</v>
      </c>
      <c r="Z70" s="49">
        <v>0</v>
      </c>
      <c r="AA70" s="71">
        <v>70</v>
      </c>
      <c r="AB70" s="71"/>
      <c r="AC70" s="72"/>
      <c r="AD70" s="78" t="s">
        <v>643</v>
      </c>
      <c r="AE70" s="78">
        <v>3952</v>
      </c>
      <c r="AF70" s="78">
        <v>209</v>
      </c>
      <c r="AG70" s="78">
        <v>241</v>
      </c>
      <c r="AH70" s="78">
        <v>1078</v>
      </c>
      <c r="AI70" s="78"/>
      <c r="AJ70" s="78"/>
      <c r="AK70" s="78" t="s">
        <v>756</v>
      </c>
      <c r="AL70" s="78"/>
      <c r="AM70" s="78"/>
      <c r="AN70" s="80">
        <v>43527.82165509259</v>
      </c>
      <c r="AO70" s="78"/>
      <c r="AP70" s="78" t="b">
        <v>1</v>
      </c>
      <c r="AQ70" s="78" t="b">
        <v>0</v>
      </c>
      <c r="AR70" s="78" t="b">
        <v>0</v>
      </c>
      <c r="AS70" s="78"/>
      <c r="AT70" s="78">
        <v>1</v>
      </c>
      <c r="AU70" s="78"/>
      <c r="AV70" s="78" t="b">
        <v>0</v>
      </c>
      <c r="AW70" s="78" t="s">
        <v>915</v>
      </c>
      <c r="AX70" s="82" t="s">
        <v>983</v>
      </c>
      <c r="AY70" s="78" t="s">
        <v>66</v>
      </c>
      <c r="AZ70" s="78" t="str">
        <f>REPLACE(INDEX(GroupVertices[Group],MATCH(Vertices[[#This Row],[Vertex]],GroupVertices[Vertex],0)),1,1,"")</f>
        <v>1</v>
      </c>
      <c r="BA70" s="48"/>
      <c r="BB70" s="48"/>
      <c r="BC70" s="48"/>
      <c r="BD70" s="48"/>
      <c r="BE70" s="48"/>
      <c r="BF70" s="48"/>
      <c r="BG70" s="116" t="s">
        <v>1406</v>
      </c>
      <c r="BH70" s="116" t="s">
        <v>1406</v>
      </c>
      <c r="BI70" s="116" t="s">
        <v>1437</v>
      </c>
      <c r="BJ70" s="116" t="s">
        <v>1437</v>
      </c>
      <c r="BK70" s="116">
        <v>0</v>
      </c>
      <c r="BL70" s="120">
        <v>0</v>
      </c>
      <c r="BM70" s="116">
        <v>0</v>
      </c>
      <c r="BN70" s="120">
        <v>0</v>
      </c>
      <c r="BO70" s="116">
        <v>0</v>
      </c>
      <c r="BP70" s="120">
        <v>0</v>
      </c>
      <c r="BQ70" s="116">
        <v>12</v>
      </c>
      <c r="BR70" s="120">
        <v>100</v>
      </c>
      <c r="BS70" s="116">
        <v>12</v>
      </c>
      <c r="BT70" s="2"/>
      <c r="BU70" s="3"/>
      <c r="BV70" s="3"/>
      <c r="BW70" s="3"/>
      <c r="BX70" s="3"/>
    </row>
    <row r="71" spans="1:76" ht="15">
      <c r="A71" s="64" t="s">
        <v>260</v>
      </c>
      <c r="B71" s="65"/>
      <c r="C71" s="65" t="s">
        <v>64</v>
      </c>
      <c r="D71" s="66">
        <v>162.0020013939701</v>
      </c>
      <c r="E71" s="68"/>
      <c r="F71" s="100" t="s">
        <v>911</v>
      </c>
      <c r="G71" s="65"/>
      <c r="H71" s="69" t="s">
        <v>260</v>
      </c>
      <c r="I71" s="70"/>
      <c r="J71" s="70"/>
      <c r="K71" s="69" t="s">
        <v>1058</v>
      </c>
      <c r="L71" s="73">
        <v>1</v>
      </c>
      <c r="M71" s="74">
        <v>929.9806518554688</v>
      </c>
      <c r="N71" s="74">
        <v>8373.267578125</v>
      </c>
      <c r="O71" s="75"/>
      <c r="P71" s="76"/>
      <c r="Q71" s="76"/>
      <c r="R71" s="86"/>
      <c r="S71" s="48">
        <v>0</v>
      </c>
      <c r="T71" s="48">
        <v>2</v>
      </c>
      <c r="U71" s="49">
        <v>0</v>
      </c>
      <c r="V71" s="49">
        <v>0.015152</v>
      </c>
      <c r="W71" s="49">
        <v>0.029918</v>
      </c>
      <c r="X71" s="49">
        <v>0.594257</v>
      </c>
      <c r="Y71" s="49">
        <v>0.5</v>
      </c>
      <c r="Z71" s="49">
        <v>0</v>
      </c>
      <c r="AA71" s="71">
        <v>71</v>
      </c>
      <c r="AB71" s="71"/>
      <c r="AC71" s="72"/>
      <c r="AD71" s="78" t="s">
        <v>644</v>
      </c>
      <c r="AE71" s="78">
        <v>40</v>
      </c>
      <c r="AF71" s="78">
        <v>6</v>
      </c>
      <c r="AG71" s="78">
        <v>8</v>
      </c>
      <c r="AH71" s="78">
        <v>110</v>
      </c>
      <c r="AI71" s="78"/>
      <c r="AJ71" s="78" t="s">
        <v>704</v>
      </c>
      <c r="AK71" s="78" t="s">
        <v>757</v>
      </c>
      <c r="AL71" s="78"/>
      <c r="AM71" s="78"/>
      <c r="AN71" s="80">
        <v>43368.560324074075</v>
      </c>
      <c r="AO71" s="82" t="s">
        <v>854</v>
      </c>
      <c r="AP71" s="78" t="b">
        <v>1</v>
      </c>
      <c r="AQ71" s="78" t="b">
        <v>0</v>
      </c>
      <c r="AR71" s="78" t="b">
        <v>0</v>
      </c>
      <c r="AS71" s="78"/>
      <c r="AT71" s="78">
        <v>0</v>
      </c>
      <c r="AU71" s="78"/>
      <c r="AV71" s="78" t="b">
        <v>0</v>
      </c>
      <c r="AW71" s="78" t="s">
        <v>915</v>
      </c>
      <c r="AX71" s="82" t="s">
        <v>984</v>
      </c>
      <c r="AY71" s="78" t="s">
        <v>66</v>
      </c>
      <c r="AZ71" s="78" t="str">
        <f>REPLACE(INDEX(GroupVertices[Group],MATCH(Vertices[[#This Row],[Vertex]],GroupVertices[Vertex],0)),1,1,"")</f>
        <v>1</v>
      </c>
      <c r="BA71" s="48"/>
      <c r="BB71" s="48"/>
      <c r="BC71" s="48"/>
      <c r="BD71" s="48"/>
      <c r="BE71" s="48"/>
      <c r="BF71" s="48"/>
      <c r="BG71" s="116" t="s">
        <v>1406</v>
      </c>
      <c r="BH71" s="116" t="s">
        <v>1406</v>
      </c>
      <c r="BI71" s="116" t="s">
        <v>1437</v>
      </c>
      <c r="BJ71" s="116" t="s">
        <v>1437</v>
      </c>
      <c r="BK71" s="116">
        <v>0</v>
      </c>
      <c r="BL71" s="120">
        <v>0</v>
      </c>
      <c r="BM71" s="116">
        <v>0</v>
      </c>
      <c r="BN71" s="120">
        <v>0</v>
      </c>
      <c r="BO71" s="116">
        <v>0</v>
      </c>
      <c r="BP71" s="120">
        <v>0</v>
      </c>
      <c r="BQ71" s="116">
        <v>12</v>
      </c>
      <c r="BR71" s="120">
        <v>100</v>
      </c>
      <c r="BS71" s="116">
        <v>12</v>
      </c>
      <c r="BT71" s="2"/>
      <c r="BU71" s="3"/>
      <c r="BV71" s="3"/>
      <c r="BW71" s="3"/>
      <c r="BX71" s="3"/>
    </row>
    <row r="72" spans="1:76" ht="15">
      <c r="A72" s="64" t="s">
        <v>261</v>
      </c>
      <c r="B72" s="65"/>
      <c r="C72" s="65" t="s">
        <v>64</v>
      </c>
      <c r="D72" s="66">
        <v>162.04536492998903</v>
      </c>
      <c r="E72" s="68"/>
      <c r="F72" s="100" t="s">
        <v>912</v>
      </c>
      <c r="G72" s="65"/>
      <c r="H72" s="69" t="s">
        <v>261</v>
      </c>
      <c r="I72" s="70"/>
      <c r="J72" s="70"/>
      <c r="K72" s="69" t="s">
        <v>1059</v>
      </c>
      <c r="L72" s="73">
        <v>1</v>
      </c>
      <c r="M72" s="74">
        <v>2915.63916015625</v>
      </c>
      <c r="N72" s="74">
        <v>951.3912353515625</v>
      </c>
      <c r="O72" s="75"/>
      <c r="P72" s="76"/>
      <c r="Q72" s="76"/>
      <c r="R72" s="86"/>
      <c r="S72" s="48">
        <v>0</v>
      </c>
      <c r="T72" s="48">
        <v>2</v>
      </c>
      <c r="U72" s="49">
        <v>0</v>
      </c>
      <c r="V72" s="49">
        <v>0.015152</v>
      </c>
      <c r="W72" s="49">
        <v>0.029918</v>
      </c>
      <c r="X72" s="49">
        <v>0.594257</v>
      </c>
      <c r="Y72" s="49">
        <v>0.5</v>
      </c>
      <c r="Z72" s="49">
        <v>0</v>
      </c>
      <c r="AA72" s="71">
        <v>72</v>
      </c>
      <c r="AB72" s="71"/>
      <c r="AC72" s="72"/>
      <c r="AD72" s="78" t="s">
        <v>645</v>
      </c>
      <c r="AE72" s="78">
        <v>211</v>
      </c>
      <c r="AF72" s="78">
        <v>136</v>
      </c>
      <c r="AG72" s="78">
        <v>5215</v>
      </c>
      <c r="AH72" s="78">
        <v>17847</v>
      </c>
      <c r="AI72" s="78"/>
      <c r="AJ72" s="78"/>
      <c r="AK72" s="78" t="s">
        <v>758</v>
      </c>
      <c r="AL72" s="78"/>
      <c r="AM72" s="78"/>
      <c r="AN72" s="80">
        <v>42292.68659722222</v>
      </c>
      <c r="AO72" s="78"/>
      <c r="AP72" s="78" t="b">
        <v>0</v>
      </c>
      <c r="AQ72" s="78" t="b">
        <v>0</v>
      </c>
      <c r="AR72" s="78" t="b">
        <v>0</v>
      </c>
      <c r="AS72" s="78"/>
      <c r="AT72" s="78">
        <v>31</v>
      </c>
      <c r="AU72" s="82" t="s">
        <v>858</v>
      </c>
      <c r="AV72" s="78" t="b">
        <v>0</v>
      </c>
      <c r="AW72" s="78" t="s">
        <v>915</v>
      </c>
      <c r="AX72" s="82" t="s">
        <v>985</v>
      </c>
      <c r="AY72" s="78" t="s">
        <v>66</v>
      </c>
      <c r="AZ72" s="78" t="str">
        <f>REPLACE(INDEX(GroupVertices[Group],MATCH(Vertices[[#This Row],[Vertex]],GroupVertices[Vertex],0)),1,1,"")</f>
        <v>1</v>
      </c>
      <c r="BA72" s="48"/>
      <c r="BB72" s="48"/>
      <c r="BC72" s="48"/>
      <c r="BD72" s="48"/>
      <c r="BE72" s="48"/>
      <c r="BF72" s="48"/>
      <c r="BG72" s="116" t="s">
        <v>1406</v>
      </c>
      <c r="BH72" s="116" t="s">
        <v>1406</v>
      </c>
      <c r="BI72" s="116" t="s">
        <v>1437</v>
      </c>
      <c r="BJ72" s="116" t="s">
        <v>1437</v>
      </c>
      <c r="BK72" s="116">
        <v>0</v>
      </c>
      <c r="BL72" s="120">
        <v>0</v>
      </c>
      <c r="BM72" s="116">
        <v>0</v>
      </c>
      <c r="BN72" s="120">
        <v>0</v>
      </c>
      <c r="BO72" s="116">
        <v>0</v>
      </c>
      <c r="BP72" s="120">
        <v>0</v>
      </c>
      <c r="BQ72" s="116">
        <v>12</v>
      </c>
      <c r="BR72" s="120">
        <v>100</v>
      </c>
      <c r="BS72" s="116">
        <v>12</v>
      </c>
      <c r="BT72" s="2"/>
      <c r="BU72" s="3"/>
      <c r="BV72" s="3"/>
      <c r="BW72" s="3"/>
      <c r="BX72" s="3"/>
    </row>
    <row r="73" spans="1:76" ht="15">
      <c r="A73" s="64" t="s">
        <v>262</v>
      </c>
      <c r="B73" s="65"/>
      <c r="C73" s="65" t="s">
        <v>64</v>
      </c>
      <c r="D73" s="66">
        <v>162.99535993446509</v>
      </c>
      <c r="E73" s="68"/>
      <c r="F73" s="100" t="s">
        <v>913</v>
      </c>
      <c r="G73" s="65"/>
      <c r="H73" s="69" t="s">
        <v>262</v>
      </c>
      <c r="I73" s="70"/>
      <c r="J73" s="70"/>
      <c r="K73" s="69" t="s">
        <v>1060</v>
      </c>
      <c r="L73" s="73">
        <v>1</v>
      </c>
      <c r="M73" s="74">
        <v>1358.5906982421875</v>
      </c>
      <c r="N73" s="74">
        <v>3194.898193359375</v>
      </c>
      <c r="O73" s="75"/>
      <c r="P73" s="76"/>
      <c r="Q73" s="76"/>
      <c r="R73" s="86"/>
      <c r="S73" s="48">
        <v>0</v>
      </c>
      <c r="T73" s="48">
        <v>2</v>
      </c>
      <c r="U73" s="49">
        <v>0</v>
      </c>
      <c r="V73" s="49">
        <v>0.015152</v>
      </c>
      <c r="W73" s="49">
        <v>0.029918</v>
      </c>
      <c r="X73" s="49">
        <v>0.594257</v>
      </c>
      <c r="Y73" s="49">
        <v>0.5</v>
      </c>
      <c r="Z73" s="49">
        <v>0</v>
      </c>
      <c r="AA73" s="71">
        <v>73</v>
      </c>
      <c r="AB73" s="71"/>
      <c r="AC73" s="72"/>
      <c r="AD73" s="78" t="s">
        <v>646</v>
      </c>
      <c r="AE73" s="78">
        <v>4784</v>
      </c>
      <c r="AF73" s="78">
        <v>2984</v>
      </c>
      <c r="AG73" s="78">
        <v>243153</v>
      </c>
      <c r="AH73" s="78">
        <v>107886</v>
      </c>
      <c r="AI73" s="78"/>
      <c r="AJ73" s="78" t="s">
        <v>705</v>
      </c>
      <c r="AK73" s="78" t="s">
        <v>759</v>
      </c>
      <c r="AL73" s="78"/>
      <c r="AM73" s="78"/>
      <c r="AN73" s="80">
        <v>41034.644953703704</v>
      </c>
      <c r="AO73" s="82" t="s">
        <v>855</v>
      </c>
      <c r="AP73" s="78" t="b">
        <v>0</v>
      </c>
      <c r="AQ73" s="78" t="b">
        <v>0</v>
      </c>
      <c r="AR73" s="78" t="b">
        <v>1</v>
      </c>
      <c r="AS73" s="78"/>
      <c r="AT73" s="78">
        <v>569</v>
      </c>
      <c r="AU73" s="82" t="s">
        <v>858</v>
      </c>
      <c r="AV73" s="78" t="b">
        <v>0</v>
      </c>
      <c r="AW73" s="78" t="s">
        <v>915</v>
      </c>
      <c r="AX73" s="82" t="s">
        <v>986</v>
      </c>
      <c r="AY73" s="78" t="s">
        <v>66</v>
      </c>
      <c r="AZ73" s="78" t="str">
        <f>REPLACE(INDEX(GroupVertices[Group],MATCH(Vertices[[#This Row],[Vertex]],GroupVertices[Vertex],0)),1,1,"")</f>
        <v>1</v>
      </c>
      <c r="BA73" s="48"/>
      <c r="BB73" s="48"/>
      <c r="BC73" s="48"/>
      <c r="BD73" s="48"/>
      <c r="BE73" s="48"/>
      <c r="BF73" s="48"/>
      <c r="BG73" s="116" t="s">
        <v>1406</v>
      </c>
      <c r="BH73" s="116" t="s">
        <v>1406</v>
      </c>
      <c r="BI73" s="116" t="s">
        <v>1437</v>
      </c>
      <c r="BJ73" s="116" t="s">
        <v>1437</v>
      </c>
      <c r="BK73" s="116">
        <v>0</v>
      </c>
      <c r="BL73" s="120">
        <v>0</v>
      </c>
      <c r="BM73" s="116">
        <v>0</v>
      </c>
      <c r="BN73" s="120">
        <v>0</v>
      </c>
      <c r="BO73" s="116">
        <v>0</v>
      </c>
      <c r="BP73" s="120">
        <v>0</v>
      </c>
      <c r="BQ73" s="116">
        <v>12</v>
      </c>
      <c r="BR73" s="120">
        <v>100</v>
      </c>
      <c r="BS73" s="116">
        <v>12</v>
      </c>
      <c r="BT73" s="2"/>
      <c r="BU73" s="3"/>
      <c r="BV73" s="3"/>
      <c r="BW73" s="3"/>
      <c r="BX73" s="3"/>
    </row>
    <row r="74" spans="1:76" ht="15">
      <c r="A74" s="64" t="s">
        <v>263</v>
      </c>
      <c r="B74" s="65"/>
      <c r="C74" s="65" t="s">
        <v>64</v>
      </c>
      <c r="D74" s="66">
        <v>162.2731902769192</v>
      </c>
      <c r="E74" s="68"/>
      <c r="F74" s="100" t="s">
        <v>881</v>
      </c>
      <c r="G74" s="65"/>
      <c r="H74" s="69" t="s">
        <v>263</v>
      </c>
      <c r="I74" s="70"/>
      <c r="J74" s="70"/>
      <c r="K74" s="69" t="s">
        <v>1061</v>
      </c>
      <c r="L74" s="73">
        <v>1</v>
      </c>
      <c r="M74" s="74">
        <v>1980.2872314453125</v>
      </c>
      <c r="N74" s="74">
        <v>1788.9920654296875</v>
      </c>
      <c r="O74" s="75"/>
      <c r="P74" s="76"/>
      <c r="Q74" s="76"/>
      <c r="R74" s="86"/>
      <c r="S74" s="48">
        <v>0</v>
      </c>
      <c r="T74" s="48">
        <v>2</v>
      </c>
      <c r="U74" s="49">
        <v>0</v>
      </c>
      <c r="V74" s="49">
        <v>0.015152</v>
      </c>
      <c r="W74" s="49">
        <v>0.029918</v>
      </c>
      <c r="X74" s="49">
        <v>0.594257</v>
      </c>
      <c r="Y74" s="49">
        <v>0.5</v>
      </c>
      <c r="Z74" s="49">
        <v>0</v>
      </c>
      <c r="AA74" s="71">
        <v>74</v>
      </c>
      <c r="AB74" s="71"/>
      <c r="AC74" s="72"/>
      <c r="AD74" s="78" t="s">
        <v>647</v>
      </c>
      <c r="AE74" s="78">
        <v>5002</v>
      </c>
      <c r="AF74" s="78">
        <v>819</v>
      </c>
      <c r="AG74" s="78">
        <v>68158</v>
      </c>
      <c r="AH74" s="78">
        <v>52999</v>
      </c>
      <c r="AI74" s="78"/>
      <c r="AJ74" s="78"/>
      <c r="AK74" s="78"/>
      <c r="AL74" s="78"/>
      <c r="AM74" s="78"/>
      <c r="AN74" s="80">
        <v>42427.11636574074</v>
      </c>
      <c r="AO74" s="78"/>
      <c r="AP74" s="78" t="b">
        <v>1</v>
      </c>
      <c r="AQ74" s="78" t="b">
        <v>1</v>
      </c>
      <c r="AR74" s="78" t="b">
        <v>0</v>
      </c>
      <c r="AS74" s="78"/>
      <c r="AT74" s="78">
        <v>207</v>
      </c>
      <c r="AU74" s="78"/>
      <c r="AV74" s="78" t="b">
        <v>0</v>
      </c>
      <c r="AW74" s="78" t="s">
        <v>915</v>
      </c>
      <c r="AX74" s="82" t="s">
        <v>987</v>
      </c>
      <c r="AY74" s="78" t="s">
        <v>66</v>
      </c>
      <c r="AZ74" s="78" t="str">
        <f>REPLACE(INDEX(GroupVertices[Group],MATCH(Vertices[[#This Row],[Vertex]],GroupVertices[Vertex],0)),1,1,"")</f>
        <v>1</v>
      </c>
      <c r="BA74" s="48"/>
      <c r="BB74" s="48"/>
      <c r="BC74" s="48"/>
      <c r="BD74" s="48"/>
      <c r="BE74" s="48"/>
      <c r="BF74" s="48"/>
      <c r="BG74" s="116" t="s">
        <v>1406</v>
      </c>
      <c r="BH74" s="116" t="s">
        <v>1406</v>
      </c>
      <c r="BI74" s="116" t="s">
        <v>1437</v>
      </c>
      <c r="BJ74" s="116" t="s">
        <v>1437</v>
      </c>
      <c r="BK74" s="116">
        <v>0</v>
      </c>
      <c r="BL74" s="120">
        <v>0</v>
      </c>
      <c r="BM74" s="116">
        <v>0</v>
      </c>
      <c r="BN74" s="120">
        <v>0</v>
      </c>
      <c r="BO74" s="116">
        <v>0</v>
      </c>
      <c r="BP74" s="120">
        <v>0</v>
      </c>
      <c r="BQ74" s="116">
        <v>12</v>
      </c>
      <c r="BR74" s="120">
        <v>100</v>
      </c>
      <c r="BS74" s="116">
        <v>12</v>
      </c>
      <c r="BT74" s="2"/>
      <c r="BU74" s="3"/>
      <c r="BV74" s="3"/>
      <c r="BW74" s="3"/>
      <c r="BX74" s="3"/>
    </row>
    <row r="75" spans="1:76" ht="15">
      <c r="A75" s="64" t="s">
        <v>264</v>
      </c>
      <c r="B75" s="65"/>
      <c r="C75" s="65" t="s">
        <v>64</v>
      </c>
      <c r="D75" s="66">
        <v>162.00133426264674</v>
      </c>
      <c r="E75" s="68"/>
      <c r="F75" s="100" t="s">
        <v>376</v>
      </c>
      <c r="G75" s="65"/>
      <c r="H75" s="69" t="s">
        <v>264</v>
      </c>
      <c r="I75" s="70"/>
      <c r="J75" s="70"/>
      <c r="K75" s="69" t="s">
        <v>1062</v>
      </c>
      <c r="L75" s="73">
        <v>1</v>
      </c>
      <c r="M75" s="74">
        <v>5249.63720703125</v>
      </c>
      <c r="N75" s="74">
        <v>7821.5712890625</v>
      </c>
      <c r="O75" s="75"/>
      <c r="P75" s="76"/>
      <c r="Q75" s="76"/>
      <c r="R75" s="86"/>
      <c r="S75" s="48">
        <v>1</v>
      </c>
      <c r="T75" s="48">
        <v>1</v>
      </c>
      <c r="U75" s="49">
        <v>0</v>
      </c>
      <c r="V75" s="49">
        <v>0</v>
      </c>
      <c r="W75" s="49">
        <v>0</v>
      </c>
      <c r="X75" s="49">
        <v>0.999993</v>
      </c>
      <c r="Y75" s="49">
        <v>0</v>
      </c>
      <c r="Z75" s="49" t="s">
        <v>1133</v>
      </c>
      <c r="AA75" s="71">
        <v>75</v>
      </c>
      <c r="AB75" s="71"/>
      <c r="AC75" s="72"/>
      <c r="AD75" s="78" t="s">
        <v>648</v>
      </c>
      <c r="AE75" s="78">
        <v>7</v>
      </c>
      <c r="AF75" s="78">
        <v>4</v>
      </c>
      <c r="AG75" s="78">
        <v>8161</v>
      </c>
      <c r="AH75" s="78">
        <v>0</v>
      </c>
      <c r="AI75" s="78"/>
      <c r="AJ75" s="78" t="s">
        <v>706</v>
      </c>
      <c r="AK75" s="78"/>
      <c r="AL75" s="78"/>
      <c r="AM75" s="78"/>
      <c r="AN75" s="80">
        <v>42554.70060185185</v>
      </c>
      <c r="AO75" s="78"/>
      <c r="AP75" s="78" t="b">
        <v>1</v>
      </c>
      <c r="AQ75" s="78" t="b">
        <v>0</v>
      </c>
      <c r="AR75" s="78" t="b">
        <v>0</v>
      </c>
      <c r="AS75" s="78"/>
      <c r="AT75" s="78">
        <v>0</v>
      </c>
      <c r="AU75" s="78"/>
      <c r="AV75" s="78" t="b">
        <v>0</v>
      </c>
      <c r="AW75" s="78" t="s">
        <v>915</v>
      </c>
      <c r="AX75" s="82" t="s">
        <v>988</v>
      </c>
      <c r="AY75" s="78" t="s">
        <v>66</v>
      </c>
      <c r="AZ75" s="78" t="str">
        <f>REPLACE(INDEX(GroupVertices[Group],MATCH(Vertices[[#This Row],[Vertex]],GroupVertices[Vertex],0)),1,1,"")</f>
        <v>2</v>
      </c>
      <c r="BA75" s="48" t="s">
        <v>336</v>
      </c>
      <c r="BB75" s="48" t="s">
        <v>336</v>
      </c>
      <c r="BC75" s="48" t="s">
        <v>343</v>
      </c>
      <c r="BD75" s="48" t="s">
        <v>343</v>
      </c>
      <c r="BE75" s="48"/>
      <c r="BF75" s="48"/>
      <c r="BG75" s="116" t="s">
        <v>1412</v>
      </c>
      <c r="BH75" s="116" t="s">
        <v>1412</v>
      </c>
      <c r="BI75" s="116" t="s">
        <v>1443</v>
      </c>
      <c r="BJ75" s="116" t="s">
        <v>1443</v>
      </c>
      <c r="BK75" s="116">
        <v>0</v>
      </c>
      <c r="BL75" s="120">
        <v>0</v>
      </c>
      <c r="BM75" s="116">
        <v>0</v>
      </c>
      <c r="BN75" s="120">
        <v>0</v>
      </c>
      <c r="BO75" s="116">
        <v>0</v>
      </c>
      <c r="BP75" s="120">
        <v>0</v>
      </c>
      <c r="BQ75" s="116">
        <v>15</v>
      </c>
      <c r="BR75" s="120">
        <v>100</v>
      </c>
      <c r="BS75" s="116">
        <v>15</v>
      </c>
      <c r="BT75" s="2"/>
      <c r="BU75" s="3"/>
      <c r="BV75" s="3"/>
      <c r="BW75" s="3"/>
      <c r="BX75" s="3"/>
    </row>
    <row r="76" spans="1:76" ht="15">
      <c r="A76" s="87" t="s">
        <v>266</v>
      </c>
      <c r="B76" s="88"/>
      <c r="C76" s="88" t="s">
        <v>64</v>
      </c>
      <c r="D76" s="89">
        <v>163.00436620733058</v>
      </c>
      <c r="E76" s="90"/>
      <c r="F76" s="101" t="s">
        <v>914</v>
      </c>
      <c r="G76" s="88"/>
      <c r="H76" s="91" t="s">
        <v>266</v>
      </c>
      <c r="I76" s="92"/>
      <c r="J76" s="92"/>
      <c r="K76" s="91" t="s">
        <v>1063</v>
      </c>
      <c r="L76" s="93">
        <v>1</v>
      </c>
      <c r="M76" s="94">
        <v>1208.5455322265625</v>
      </c>
      <c r="N76" s="94">
        <v>1274.60546875</v>
      </c>
      <c r="O76" s="95"/>
      <c r="P76" s="96"/>
      <c r="Q76" s="96"/>
      <c r="R76" s="97"/>
      <c r="S76" s="48">
        <v>0</v>
      </c>
      <c r="T76" s="48">
        <v>2</v>
      </c>
      <c r="U76" s="49">
        <v>0</v>
      </c>
      <c r="V76" s="49">
        <v>0.015152</v>
      </c>
      <c r="W76" s="49">
        <v>0.029918</v>
      </c>
      <c r="X76" s="49">
        <v>0.594257</v>
      </c>
      <c r="Y76" s="49">
        <v>0.5</v>
      </c>
      <c r="Z76" s="49">
        <v>0</v>
      </c>
      <c r="AA76" s="98">
        <v>76</v>
      </c>
      <c r="AB76" s="98"/>
      <c r="AC76" s="99"/>
      <c r="AD76" s="78" t="s">
        <v>266</v>
      </c>
      <c r="AE76" s="78">
        <v>3022</v>
      </c>
      <c r="AF76" s="78">
        <v>3011</v>
      </c>
      <c r="AG76" s="78">
        <v>94655</v>
      </c>
      <c r="AH76" s="78">
        <v>176183</v>
      </c>
      <c r="AI76" s="78"/>
      <c r="AJ76" s="78"/>
      <c r="AK76" s="78"/>
      <c r="AL76" s="78"/>
      <c r="AM76" s="78"/>
      <c r="AN76" s="80">
        <v>40225.63590277778</v>
      </c>
      <c r="AO76" s="82" t="s">
        <v>856</v>
      </c>
      <c r="AP76" s="78" t="b">
        <v>1</v>
      </c>
      <c r="AQ76" s="78" t="b">
        <v>0</v>
      </c>
      <c r="AR76" s="78" t="b">
        <v>0</v>
      </c>
      <c r="AS76" s="78"/>
      <c r="AT76" s="78">
        <v>43</v>
      </c>
      <c r="AU76" s="82" t="s">
        <v>858</v>
      </c>
      <c r="AV76" s="78" t="b">
        <v>0</v>
      </c>
      <c r="AW76" s="78" t="s">
        <v>915</v>
      </c>
      <c r="AX76" s="82" t="s">
        <v>989</v>
      </c>
      <c r="AY76" s="78" t="s">
        <v>66</v>
      </c>
      <c r="AZ76" s="78" t="str">
        <f>REPLACE(INDEX(GroupVertices[Group],MATCH(Vertices[[#This Row],[Vertex]],GroupVertices[Vertex],0)),1,1,"")</f>
        <v>1</v>
      </c>
      <c r="BA76" s="48"/>
      <c r="BB76" s="48"/>
      <c r="BC76" s="48"/>
      <c r="BD76" s="48"/>
      <c r="BE76" s="48"/>
      <c r="BF76" s="48"/>
      <c r="BG76" s="116" t="s">
        <v>1406</v>
      </c>
      <c r="BH76" s="116" t="s">
        <v>1406</v>
      </c>
      <c r="BI76" s="116" t="s">
        <v>1437</v>
      </c>
      <c r="BJ76" s="116" t="s">
        <v>1437</v>
      </c>
      <c r="BK76" s="116">
        <v>0</v>
      </c>
      <c r="BL76" s="120">
        <v>0</v>
      </c>
      <c r="BM76" s="116">
        <v>0</v>
      </c>
      <c r="BN76" s="120">
        <v>0</v>
      </c>
      <c r="BO76" s="116">
        <v>0</v>
      </c>
      <c r="BP76" s="120">
        <v>0</v>
      </c>
      <c r="BQ76" s="116">
        <v>12</v>
      </c>
      <c r="BR76" s="120">
        <v>100</v>
      </c>
      <c r="BS76" s="116">
        <v>12</v>
      </c>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J40" r:id="rId1" display="http://t.co/LQ1gdhHHZp"/>
    <hyperlink ref="AL3" r:id="rId2" display="http://t.co/PRW2KXqiWH"/>
    <hyperlink ref="AL5" r:id="rId3" display="http://www.parabolicarc.com/"/>
    <hyperlink ref="AL6" r:id="rId4" display="https://t.co/xYPulc9OdU"/>
    <hyperlink ref="AL7" r:id="rId5" display="http://t.co/pWM2y98gTu"/>
    <hyperlink ref="AL10" r:id="rId6" display="https://t.co/V4RkZkfWyy"/>
    <hyperlink ref="AL11" r:id="rId7" display="http://stratolaunch.com/"/>
    <hyperlink ref="AL13" r:id="rId8" display="https://t.co/l11jZ9nrvr"/>
    <hyperlink ref="AL14" r:id="rId9" display="http://www.rocketlabusa.com/"/>
    <hyperlink ref="AL15" r:id="rId10" display="http://youtube.com/everydayastronaut"/>
    <hyperlink ref="AL16" r:id="rId11" display="http://t.co/aj9wVHJPFP"/>
    <hyperlink ref="AL17" r:id="rId12" display="https://t.co/Rr1hwGje0G"/>
    <hyperlink ref="AL23" r:id="rId13" display="http://t.co/pCSOrGJyp8"/>
    <hyperlink ref="AL24" r:id="rId14" display="https://t.co/AB20PIALhd"/>
    <hyperlink ref="AL25" r:id="rId15" display="https://t.co/HrsQHKESkQ"/>
    <hyperlink ref="AL29" r:id="rId16" display="https://t.co/5p7T8YmtuC"/>
    <hyperlink ref="AL30" r:id="rId17" display="https://t.co/DhG36avhv6"/>
    <hyperlink ref="AL32" r:id="rId18" display="https://spaceflighthistory.blogspot.com/"/>
    <hyperlink ref="AL33" r:id="rId19" display="https://t.co/Ui7ym0ydBz"/>
    <hyperlink ref="AL34" r:id="rId20" display="http://hakkiocal.wordpress.com/"/>
    <hyperlink ref="AL35" r:id="rId21" display="http://t.co/4b5oiGTvY3"/>
    <hyperlink ref="AL36" r:id="rId22" display="https://t.co/m4GYzI3lqu"/>
    <hyperlink ref="AL37" r:id="rId23" display="https://t.co/4WBuK7ZeMD"/>
    <hyperlink ref="AL38" r:id="rId24" display="https://t.co/VKDHkxLjz4"/>
    <hyperlink ref="AL39" r:id="rId25" display="https://www.youtube.com/channel/UCp9GWYL9nztXO2cykqoRCFA"/>
    <hyperlink ref="AL43" r:id="rId26" display="http://t.co/kX9xIC03F1"/>
    <hyperlink ref="AL44" r:id="rId27" display="http://t.co/egl5rfrKLP"/>
    <hyperlink ref="AL45" r:id="rId28" display="http://t.co/xLVxsFbXVH"/>
    <hyperlink ref="AL46" r:id="rId29" display="https://t.co/990q7Opv1s"/>
    <hyperlink ref="AL48" r:id="rId30" display="https://www.interestingengineering.com/"/>
    <hyperlink ref="AL50" r:id="rId31" display="http://www.biomedicaldude.org/"/>
    <hyperlink ref="AL51" r:id="rId32" display="https://t.co/Z8pOYdEeN5"/>
    <hyperlink ref="AL52" r:id="rId33" display="http://transformationsociety.net/transforming-organizations-how-and-why/"/>
    <hyperlink ref="AL54" r:id="rId34" display="https://t.co/egNLtPF0bb"/>
    <hyperlink ref="AL58" r:id="rId35" display="https://t.co/bYuzvbKqRx"/>
    <hyperlink ref="AL59" r:id="rId36" display="https://designbureau141.hatenablog.com/"/>
    <hyperlink ref="AL61" r:id="rId37" display="https://t.co/c3EbVkHMTb"/>
    <hyperlink ref="AL63" r:id="rId38" display="https://t.co/qRYphH8Clf"/>
    <hyperlink ref="AL65" r:id="rId39" display="https://soundcloud.com/publicaccessamerica"/>
    <hyperlink ref="AL67" r:id="rId40" display="http://www.facebook.com/solfluor"/>
    <hyperlink ref="AO3" r:id="rId41" display="https://pbs.twimg.com/profile_banners/63298865/1357649609"/>
    <hyperlink ref="AO6" r:id="rId42" display="https://pbs.twimg.com/profile_banners/932670591689199616/1512353121"/>
    <hyperlink ref="AO7" r:id="rId43" display="https://pbs.twimg.com/profile_banners/8161232/1528276974"/>
    <hyperlink ref="AO8" r:id="rId44" display="https://pbs.twimg.com/profile_banners/15506669/1448361938"/>
    <hyperlink ref="AO9" r:id="rId45" display="https://pbs.twimg.com/profile_banners/44196397/1556675519"/>
    <hyperlink ref="AO10" r:id="rId46" display="https://pbs.twimg.com/profile_banners/216881337/1508431224"/>
    <hyperlink ref="AO11" r:id="rId47" display="https://pbs.twimg.com/profile_banners/275795914/1516752297"/>
    <hyperlink ref="AO13" r:id="rId48" display="https://pbs.twimg.com/profile_banners/976574172468936704/1521669063"/>
    <hyperlink ref="AO14" r:id="rId49" display="https://pbs.twimg.com/profile_banners/91145174/1523853603"/>
    <hyperlink ref="AO15" r:id="rId50" display="https://pbs.twimg.com/profile_banners/3167257102/1547140362"/>
    <hyperlink ref="AO16" r:id="rId51" display="https://pbs.twimg.com/profile_banners/3697976237/1515013855"/>
    <hyperlink ref="AO17" r:id="rId52" display="https://pbs.twimg.com/profile_banners/875637231112683522/1497608954"/>
    <hyperlink ref="AO18" r:id="rId53" display="https://pbs.twimg.com/profile_banners/2888130536/1509069933"/>
    <hyperlink ref="AO19" r:id="rId54" display="https://pbs.twimg.com/profile_banners/800808338560692228/1563546074"/>
    <hyperlink ref="AO20" r:id="rId55" display="https://pbs.twimg.com/profile_banners/4537931067/1514944435"/>
    <hyperlink ref="AO21" r:id="rId56" display="https://pbs.twimg.com/profile_banners/1137792114/1565308621"/>
    <hyperlink ref="AO22" r:id="rId57" display="https://pbs.twimg.com/profile_banners/2243144856/1564004553"/>
    <hyperlink ref="AO24" r:id="rId58" display="https://pbs.twimg.com/profile_banners/706663514845401088/1563569915"/>
    <hyperlink ref="AO25" r:id="rId59" display="https://pbs.twimg.com/profile_banners/568253024/1444676285"/>
    <hyperlink ref="AO26" r:id="rId60" display="https://pbs.twimg.com/profile_banners/4717113855/1503329331"/>
    <hyperlink ref="AO29" r:id="rId61" display="https://pbs.twimg.com/profile_banners/92356429/1468437650"/>
    <hyperlink ref="AO30" r:id="rId62" display="https://pbs.twimg.com/profile_banners/15726728/1347992964"/>
    <hyperlink ref="AO31" r:id="rId63" display="https://pbs.twimg.com/profile_banners/1076830716711895040/1555643300"/>
    <hyperlink ref="AO32" r:id="rId64" display="https://pbs.twimg.com/profile_banners/3282975180/1564710840"/>
    <hyperlink ref="AO33" r:id="rId65" display="https://pbs.twimg.com/profile_banners/919108723/1515760152"/>
    <hyperlink ref="AO34" r:id="rId66" display="https://pbs.twimg.com/profile_banners/19149088/1431444171"/>
    <hyperlink ref="AO35" r:id="rId67" display="https://pbs.twimg.com/profile_banners/28568859/1434393929"/>
    <hyperlink ref="AO36" r:id="rId68" display="https://pbs.twimg.com/profile_banners/1104115581903622145/1555690955"/>
    <hyperlink ref="AO37" r:id="rId69" display="https://pbs.twimg.com/profile_banners/4767786743/1495736413"/>
    <hyperlink ref="AO38" r:id="rId70" display="https://pbs.twimg.com/profile_banners/87556135/1489034611"/>
    <hyperlink ref="AO39" r:id="rId71" display="https://pbs.twimg.com/profile_banners/941773589665206272/1532383276"/>
    <hyperlink ref="AO40" r:id="rId72" display="https://pbs.twimg.com/profile_banners/2511724760/1517756183"/>
    <hyperlink ref="AO41" r:id="rId73" display="https://pbs.twimg.com/profile_banners/1145243060248297473/1565495117"/>
    <hyperlink ref="AO42" r:id="rId74" display="https://pbs.twimg.com/profile_banners/1159825229860024322/1565361409"/>
    <hyperlink ref="AO43" r:id="rId75" display="https://pbs.twimg.com/profile_banners/36782237/1450385321"/>
    <hyperlink ref="AO44" r:id="rId76" display="https://pbs.twimg.com/profile_banners/26208862/1551181478"/>
    <hyperlink ref="AO45" r:id="rId77" display="https://pbs.twimg.com/profile_banners/136297538/1537535505"/>
    <hyperlink ref="AO46" r:id="rId78" display="https://pbs.twimg.com/profile_banners/479426643/1563125397"/>
    <hyperlink ref="AO47" r:id="rId79" display="https://pbs.twimg.com/profile_banners/126023990/1373841232"/>
    <hyperlink ref="AO48" r:id="rId80" display="https://pbs.twimg.com/profile_banners/564053183/1491340470"/>
    <hyperlink ref="AO50" r:id="rId81" display="https://pbs.twimg.com/profile_banners/45284563/1467776692"/>
    <hyperlink ref="AO51" r:id="rId82" display="https://pbs.twimg.com/profile_banners/65323842/1554317850"/>
    <hyperlink ref="AO53" r:id="rId83" display="https://pbs.twimg.com/profile_banners/822694122/1464892183"/>
    <hyperlink ref="AO54" r:id="rId84" display="https://pbs.twimg.com/profile_banners/15239837/1554314401"/>
    <hyperlink ref="AO57" r:id="rId85" display="https://pbs.twimg.com/profile_banners/827666012/1523605306"/>
    <hyperlink ref="AO58" r:id="rId86" display="https://pbs.twimg.com/profile_banners/77531463/1536204498"/>
    <hyperlink ref="AO59" r:id="rId87" display="https://pbs.twimg.com/profile_banners/3467459232/1512753013"/>
    <hyperlink ref="AO61" r:id="rId88" display="https://pbs.twimg.com/profile_banners/273631657/1536594441"/>
    <hyperlink ref="AO62" r:id="rId89" display="https://pbs.twimg.com/profile_banners/100909767/1562915467"/>
    <hyperlink ref="AO63" r:id="rId90" display="https://pbs.twimg.com/profile_banners/3425367297/1520082733"/>
    <hyperlink ref="AO65" r:id="rId91" display="https://pbs.twimg.com/profile_banners/39635084/1536174545"/>
    <hyperlink ref="AO66" r:id="rId92" display="https://pbs.twimg.com/profile_banners/1113005772336697344/1558353621"/>
    <hyperlink ref="AO67" r:id="rId93" display="https://pbs.twimg.com/profile_banners/952606762145845248/1515961104"/>
    <hyperlink ref="AO68" r:id="rId94" display="https://pbs.twimg.com/profile_banners/339534214/1557608061"/>
    <hyperlink ref="AO69" r:id="rId95" display="https://pbs.twimg.com/profile_banners/967789195/1402526121"/>
    <hyperlink ref="AO71" r:id="rId96" display="https://pbs.twimg.com/profile_banners/1044578984791404544/1561556442"/>
    <hyperlink ref="AO73" r:id="rId97" display="https://pbs.twimg.com/profile_banners/571917936/1540728257"/>
    <hyperlink ref="AO76" r:id="rId98" display="https://pbs.twimg.com/profile_banners/114770953/1357943426"/>
    <hyperlink ref="AU3" r:id="rId99" display="http://abs.twimg.com/images/themes/theme15/bg.png"/>
    <hyperlink ref="AU4" r:id="rId100" display="http://abs.twimg.com/images/themes/theme1/bg.png"/>
    <hyperlink ref="AU5" r:id="rId101" display="http://abs.twimg.com/images/themes/theme4/bg.gif"/>
    <hyperlink ref="AU6" r:id="rId102" display="http://abs.twimg.com/images/themes/theme1/bg.png"/>
    <hyperlink ref="AU7" r:id="rId103" display="http://abs.twimg.com/images/themes/theme9/bg.gif"/>
    <hyperlink ref="AU8" r:id="rId104" display="http://abs.twimg.com/images/themes/theme1/bg.png"/>
    <hyperlink ref="AU9" r:id="rId105" display="http://abs.twimg.com/images/themes/theme1/bg.png"/>
    <hyperlink ref="AU10" r:id="rId106" display="http://abs.twimg.com/images/themes/theme15/bg.png"/>
    <hyperlink ref="AU11" r:id="rId107" display="http://abs.twimg.com/images/themes/theme1/bg.png"/>
    <hyperlink ref="AU13" r:id="rId108" display="http://abs.twimg.com/images/themes/theme1/bg.png"/>
    <hyperlink ref="AU14" r:id="rId109" display="http://abs.twimg.com/images/themes/theme14/bg.gif"/>
    <hyperlink ref="AU15" r:id="rId110" display="http://abs.twimg.com/images/themes/theme1/bg.png"/>
    <hyperlink ref="AU16" r:id="rId111" display="http://abs.twimg.com/images/themes/theme1/bg.png"/>
    <hyperlink ref="AU17" r:id="rId112" display="http://abs.twimg.com/images/themes/theme1/bg.png"/>
    <hyperlink ref="AU18" r:id="rId113" display="http://abs.twimg.com/images/themes/theme1/bg.png"/>
    <hyperlink ref="AU19" r:id="rId114" display="http://abs.twimg.com/images/themes/theme1/bg.png"/>
    <hyperlink ref="AU21" r:id="rId115" display="http://abs.twimg.com/images/themes/theme14/bg.gif"/>
    <hyperlink ref="AU22" r:id="rId116" display="http://abs.twimg.com/images/themes/theme1/bg.png"/>
    <hyperlink ref="AU23" r:id="rId117" display="http://abs.twimg.com/images/themes/theme1/bg.png"/>
    <hyperlink ref="AU24" r:id="rId118" display="http://abs.twimg.com/images/themes/theme1/bg.png"/>
    <hyperlink ref="AU25" r:id="rId119" display="http://abs.twimg.com/images/themes/theme1/bg.png"/>
    <hyperlink ref="AU27" r:id="rId120" display="http://abs.twimg.com/images/themes/theme1/bg.png"/>
    <hyperlink ref="AU28" r:id="rId121" display="http://abs.twimg.com/images/themes/theme1/bg.png"/>
    <hyperlink ref="AU29" r:id="rId122" display="http://abs.twimg.com/images/themes/theme15/bg.png"/>
    <hyperlink ref="AU30" r:id="rId123" display="http://abs.twimg.com/images/themes/theme2/bg.gif"/>
    <hyperlink ref="AU32" r:id="rId124" display="http://abs.twimg.com/images/themes/theme1/bg.png"/>
    <hyperlink ref="AU33" r:id="rId125" display="http://abs.twimg.com/images/themes/theme16/bg.gif"/>
    <hyperlink ref="AU34" r:id="rId126" display="http://abs.twimg.com/images/themes/theme17/bg.gif"/>
    <hyperlink ref="AU35" r:id="rId127" display="http://abs.twimg.com/images/themes/theme10/bg.gif"/>
    <hyperlink ref="AU36" r:id="rId128" display="http://abs.twimg.com/images/themes/theme1/bg.png"/>
    <hyperlink ref="AU37" r:id="rId129" display="http://abs.twimg.com/images/themes/theme1/bg.png"/>
    <hyperlink ref="AU38" r:id="rId130" display="http://abs.twimg.com/images/themes/theme14/bg.gif"/>
    <hyperlink ref="AU39" r:id="rId131" display="http://abs.twimg.com/images/themes/theme1/bg.png"/>
    <hyperlink ref="AU40" r:id="rId132" display="http://abs.twimg.com/images/themes/theme1/bg.png"/>
    <hyperlink ref="AU43" r:id="rId133" display="http://abs.twimg.com/images/themes/theme4/bg.gif"/>
    <hyperlink ref="AU44" r:id="rId134" display="http://abs.twimg.com/images/themes/theme9/bg.gif"/>
    <hyperlink ref="AU45" r:id="rId135" display="http://abs.twimg.com/images/themes/theme1/bg.png"/>
    <hyperlink ref="AU46" r:id="rId136" display="http://abs.twimg.com/images/themes/theme1/bg.png"/>
    <hyperlink ref="AU47" r:id="rId137" display="http://abs.twimg.com/images/themes/theme1/bg.png"/>
    <hyperlink ref="AU48" r:id="rId138" display="http://abs.twimg.com/images/themes/theme6/bg.gif"/>
    <hyperlink ref="AU49" r:id="rId139" display="http://abs.twimg.com/images/themes/theme1/bg.png"/>
    <hyperlink ref="AU50" r:id="rId140" display="http://abs.twimg.com/images/themes/theme9/bg.gif"/>
    <hyperlink ref="AU51" r:id="rId141" display="http://abs.twimg.com/images/themes/theme13/bg.gif"/>
    <hyperlink ref="AU52" r:id="rId142" display="http://abs.twimg.com/images/themes/theme1/bg.png"/>
    <hyperlink ref="AU53" r:id="rId143" display="http://abs.twimg.com/images/themes/theme1/bg.png"/>
    <hyperlink ref="AU54" r:id="rId144" display="http://abs.twimg.com/images/themes/theme1/bg.png"/>
    <hyperlink ref="AU55" r:id="rId145" display="http://abs.twimg.com/images/themes/theme1/bg.png"/>
    <hyperlink ref="AU56" r:id="rId146" display="http://abs.twimg.com/images/themes/theme1/bg.png"/>
    <hyperlink ref="AU57" r:id="rId147" display="http://abs.twimg.com/images/themes/theme1/bg.png"/>
    <hyperlink ref="AU58" r:id="rId148" display="http://abs.twimg.com/images/themes/theme1/bg.png"/>
    <hyperlink ref="AU59" r:id="rId149" display="http://abs.twimg.com/images/themes/theme1/bg.png"/>
    <hyperlink ref="AU60" r:id="rId150" display="http://abs.twimg.com/images/themes/theme1/bg.png"/>
    <hyperlink ref="AU61" r:id="rId151" display="http://abs.twimg.com/images/themes/theme14/bg.gif"/>
    <hyperlink ref="AU62" r:id="rId152" display="http://abs.twimg.com/images/themes/theme16/bg.gif"/>
    <hyperlink ref="AU63" r:id="rId153" display="http://abs.twimg.com/images/themes/theme1/bg.png"/>
    <hyperlink ref="AU64" r:id="rId154" display="http://abs.twimg.com/images/themes/theme14/bg.gif"/>
    <hyperlink ref="AU65" r:id="rId155" display="http://abs.twimg.com/images/themes/theme1/bg.png"/>
    <hyperlink ref="AU68" r:id="rId156" display="http://abs.twimg.com/images/themes/theme1/bg.png"/>
    <hyperlink ref="AU69" r:id="rId157" display="http://abs.twimg.com/images/themes/theme1/bg.png"/>
    <hyperlink ref="AU72" r:id="rId158" display="http://abs.twimg.com/images/themes/theme1/bg.png"/>
    <hyperlink ref="AU73" r:id="rId159" display="http://abs.twimg.com/images/themes/theme1/bg.png"/>
    <hyperlink ref="AU76" r:id="rId160" display="http://abs.twimg.com/images/themes/theme1/bg.png"/>
    <hyperlink ref="F3" r:id="rId161" display="http://pbs.twimg.com/profile_images/431465152957792256/SBjvjzl-_normal.jpeg"/>
    <hyperlink ref="F4" r:id="rId162" display="http://pbs.twimg.com/profile_images/1106543611/pat_normal.jpg"/>
    <hyperlink ref="F5" r:id="rId163" display="http://pbs.twimg.com/profile_images/378800000602146873/75492271e2d1d83edeb6c0314f84353d_normal.jpeg"/>
    <hyperlink ref="F6" r:id="rId164" display="http://pbs.twimg.com/profile_images/937502332606070784/EJizUOcH_normal.jpg"/>
    <hyperlink ref="F7" r:id="rId165" display="http://pbs.twimg.com/profile_images/876792863459352577/SBLRu4VV_normal.jpg"/>
    <hyperlink ref="F8" r:id="rId166" display="http://pbs.twimg.com/profile_images/669103856106668033/UF3cgUk4_normal.jpg"/>
    <hyperlink ref="F9" r:id="rId167" display="http://pbs.twimg.com/profile_images/1158585073404301312/9gwqG3DA_normal.jpg"/>
    <hyperlink ref="F10" r:id="rId168" display="http://pbs.twimg.com/profile_images/681152691461042177/_PrgDgFA_normal.jpg"/>
    <hyperlink ref="F11" r:id="rId169" display="http://pbs.twimg.com/profile_images/875107792335421440/wmGodq9j_normal.jpg"/>
    <hyperlink ref="F12" r:id="rId170" display="http://pbs.twimg.com/profile_images/825173283939168256/pXCNEgWX_normal.jpg"/>
    <hyperlink ref="F13" r:id="rId171" display="http://pbs.twimg.com/profile_images/976576412923584512/JyVLFVTW_normal.jpg"/>
    <hyperlink ref="F14" r:id="rId172" display="http://pbs.twimg.com/profile_images/988162982835179520/YWs_IwJ3_normal.jpg"/>
    <hyperlink ref="F15" r:id="rId173" display="http://pbs.twimg.com/profile_images/1083409183012093952/JkoPwmFX_normal.jpg"/>
    <hyperlink ref="F16" r:id="rId174" display="http://pbs.twimg.com/profile_images/909817409263034368/bEJQw_u2_normal.jpg"/>
    <hyperlink ref="F17" r:id="rId175" display="http://pbs.twimg.com/profile_images/875665682691764224/ml5CCics_normal.jpg"/>
    <hyperlink ref="F18" r:id="rId176" display="http://pbs.twimg.com/profile_images/918772792866119680/RfN74_OQ_normal.jpg"/>
    <hyperlink ref="F19" r:id="rId177" display="http://pbs.twimg.com/profile_images/1161271217258749953/PwokT4rs_normal.jpg"/>
    <hyperlink ref="F20" r:id="rId178" display="http://pbs.twimg.com/profile_images/1157715114629500930/JFj1mjCo_normal.jpg"/>
    <hyperlink ref="F21" r:id="rId179" display="http://pbs.twimg.com/profile_images/1158362330637459463/QNFupelZ_normal.jpg"/>
    <hyperlink ref="F22" r:id="rId180" display="http://pbs.twimg.com/profile_images/1057676973722427392/-8iB1iPz_normal.jpg"/>
    <hyperlink ref="F23" r:id="rId181" display="http://pbs.twimg.com/profile_images/33735522/tsr-logo-square_normal.gif"/>
    <hyperlink ref="F24" r:id="rId182" display="http://pbs.twimg.com/profile_images/1045824800088829953/katbcu2r_normal.jpg"/>
    <hyperlink ref="F25" r:id="rId183" display="http://pbs.twimg.com/profile_images/2810790448/b35827447e0a161ff0f7222b882358a2_normal.png"/>
    <hyperlink ref="F26" r:id="rId184" display="http://pbs.twimg.com/profile_images/902299852683571201/qCujFKsX_normal.jpg"/>
    <hyperlink ref="F27" r:id="rId185" display="http://pbs.twimg.com/profile_images/1680065947/IMG-20111019-00024.jpg_normal.rem"/>
    <hyperlink ref="F28" r:id="rId186" display="http://abs.twimg.com/sticky/default_profile_images/default_profile_normal.png"/>
    <hyperlink ref="F29" r:id="rId187" display="http://pbs.twimg.com/profile_images/1283930478/topsy-52_normal.jpg"/>
    <hyperlink ref="F30" r:id="rId188" display="http://pbs.twimg.com/profile_images/584065468337623040/eVtOSdRl_normal.jpg"/>
    <hyperlink ref="F31" r:id="rId189" display="http://pbs.twimg.com/profile_images/1076830795870990336/6sAOqZY2_normal.jpg"/>
    <hyperlink ref="F32" r:id="rId190" display="http://pbs.twimg.com/profile_images/1153128570551537670/ZN_wbE56_normal.png"/>
    <hyperlink ref="F33" r:id="rId191" display="http://pbs.twimg.com/profile_images/1002569324035559424/RqBeKoKl_normal.jpg"/>
    <hyperlink ref="F34" r:id="rId192" display="http://pbs.twimg.com/profile_images/1153020421144535040/9ULXQHOK_normal.jpg"/>
    <hyperlink ref="F35" r:id="rId193" display="http://pbs.twimg.com/profile_images/610517676704833536/PUFdpzsi_normal.jpg"/>
    <hyperlink ref="F36" r:id="rId194" display="http://pbs.twimg.com/profile_images/1119273892156252161/1nJoJsJt_normal.png"/>
    <hyperlink ref="F37" r:id="rId195" display="http://pbs.twimg.com/profile_images/961268538823532545/YE4uqTHn_normal.jpg"/>
    <hyperlink ref="F38" r:id="rId196" display="http://pbs.twimg.com/profile_images/839697930156036097/rb8K8zj3_normal.jpg"/>
    <hyperlink ref="F39" r:id="rId197" display="http://pbs.twimg.com/profile_images/1021522415233495040/URd2Vv8b_normal.jpg"/>
    <hyperlink ref="F40" r:id="rId198" display="http://pbs.twimg.com/profile_images/469002662252277760/PHqDgBYy_normal.jpeg"/>
    <hyperlink ref="F41" r:id="rId199" display="http://pbs.twimg.com/profile_images/1158726675200380929/Vt1mW-if_normal.jpg"/>
    <hyperlink ref="F42" r:id="rId200" display="http://pbs.twimg.com/profile_images/1159835924227772424/vvHCUeo4_normal.jpg"/>
    <hyperlink ref="F43" r:id="rId201" display="http://pbs.twimg.com/profile_images/2365515285/9re7kx4xmc0eu9ppmado_normal.png"/>
    <hyperlink ref="F44" r:id="rId202" display="http://pbs.twimg.com/profile_images/1148172519326846976/u758lQMJ_normal.png"/>
    <hyperlink ref="F45" r:id="rId203" display="http://pbs.twimg.com/profile_images/518163803846868992/zXg15IYv_normal.jpeg"/>
    <hyperlink ref="F46" r:id="rId204" display="http://pbs.twimg.com/profile_images/1150460151297708032/5Q8pG1uD_normal.jpg"/>
    <hyperlink ref="F47" r:id="rId205" display="http://pbs.twimg.com/profile_images/378800000807382205/931d8697f0e66892dc6c62d99aa9f0d5_normal.jpeg"/>
    <hyperlink ref="F48" r:id="rId206" display="http://pbs.twimg.com/profile_images/849700875555786752/Mf2TSlBn_normal.jpg"/>
    <hyperlink ref="F49" r:id="rId207" display="http://pbs.twimg.com/profile_images/378800000570021572/c821de5c4fbbf3b4ae038f4ec83be7b3_normal.jpeg"/>
    <hyperlink ref="F50" r:id="rId208" display="http://pbs.twimg.com/profile_images/2628580386/364caeae601eafd6b97cd16d534ad510_normal.png"/>
    <hyperlink ref="F51" r:id="rId209" display="http://pbs.twimg.com/profile_images/891418459900456966/rMSC4weM_normal.jpg"/>
    <hyperlink ref="F52" r:id="rId210" display="http://pbs.twimg.com/profile_images/915398058300583937/HNwaosY8_normal.jpg"/>
    <hyperlink ref="F53" r:id="rId211" display="http://pbs.twimg.com/profile_images/1141232428557709312/w9ZLTL93_normal.jpg"/>
    <hyperlink ref="F54" r:id="rId212" display="http://pbs.twimg.com/profile_images/1040301890112770053/eFFFNL50_normal.jpg"/>
    <hyperlink ref="F55" r:id="rId213" display="http://pbs.twimg.com/profile_images/1049015549643161600/RM1I-HKk_normal.jpg"/>
    <hyperlink ref="F56" r:id="rId214" display="http://pbs.twimg.com/profile_images/853234695928254464/Cep3VDBi_normal.jpg"/>
    <hyperlink ref="F57" r:id="rId215" display="http://pbs.twimg.com/profile_images/1082459657782919168/Sh_SFUtN_normal.jpg"/>
    <hyperlink ref="F58" r:id="rId216" display="http://pbs.twimg.com/profile_images/1093056006811254784/guqY9JJ9_normal.jpg"/>
    <hyperlink ref="F59" r:id="rId217" display="http://pbs.twimg.com/profile_images/939207258994438144/HUrdaIOe_normal.jpg"/>
    <hyperlink ref="F60" r:id="rId218" display="http://pbs.twimg.com/profile_images/443186196718419969/ajg4Bo3__normal.jpeg"/>
    <hyperlink ref="F61" r:id="rId219" display="http://pbs.twimg.com/profile_images/1290675683/city_normal.jpg"/>
    <hyperlink ref="F62" r:id="rId220" display="http://pbs.twimg.com/profile_images/1155546260025167872/ENBZuN8j_normal.jpg"/>
    <hyperlink ref="F63" r:id="rId221" display="http://pbs.twimg.com/profile_images/969923743635202050/qR49xj1J_normal.jpg"/>
    <hyperlink ref="F64" r:id="rId222" display="http://pbs.twimg.com/profile_images/1826581238/Will__Julian_Opie_Style__normal.jpg"/>
    <hyperlink ref="F65" r:id="rId223" display="http://pbs.twimg.com/profile_images/1114167617684688896/5ft5npAY_normal.jpg"/>
    <hyperlink ref="F66" r:id="rId224" display="http://pbs.twimg.com/profile_images/1113005940608045056/i9yopPkx_normal.jpg"/>
    <hyperlink ref="F67" r:id="rId225" display="http://pbs.twimg.com/profile_images/952635747470839809/Zvbsd8e6_normal.jpg"/>
    <hyperlink ref="F68" r:id="rId226" display="http://pbs.twimg.com/profile_images/1127304174394322946/2-XM41NH_normal.jpg"/>
    <hyperlink ref="F69" r:id="rId227" display="http://pbs.twimg.com/profile_images/528361854846779392/4ohHzXer_normal.jpeg"/>
    <hyperlink ref="F70" r:id="rId228" display="http://pbs.twimg.com/profile_images/1102293748388646913/wOpSA3Ja_normal.jpg"/>
    <hyperlink ref="F71" r:id="rId229" display="http://pbs.twimg.com/profile_images/1128363908954083328/AG5_MY94_normal.jpg"/>
    <hyperlink ref="F72" r:id="rId230" display="http://pbs.twimg.com/profile_images/654709810949033984/d5bJn_bY_normal.jpg"/>
    <hyperlink ref="F73" r:id="rId231" display="http://pbs.twimg.com/profile_images/1056517007833812992/Luqhm17m_normal.jpg"/>
    <hyperlink ref="F74" r:id="rId232" display="http://abs.twimg.com/sticky/default_profile_images/default_profile_normal.png"/>
    <hyperlink ref="F75" r:id="rId233" display="http://pbs.twimg.com/profile_images/801980349626449921/dctHxhsP_normal.jpg"/>
    <hyperlink ref="F76" r:id="rId234" display="http://pbs.twimg.com/profile_images/3096228942/936a94d553ce4c9b453f4f6e32bbc755_normal.jpeg"/>
    <hyperlink ref="AX3" r:id="rId235" display="https://twitter.com/cenk2552"/>
    <hyperlink ref="AX4" r:id="rId236" display="https://twitter.com/patbahn"/>
    <hyperlink ref="AX5" r:id="rId237" display="https://twitter.com/spacecom"/>
    <hyperlink ref="AX6" r:id="rId238" display="https://twitter.com/ivotekindness"/>
    <hyperlink ref="AX7" r:id="rId239" display="https://twitter.com/richardbranson"/>
    <hyperlink ref="AX8" r:id="rId240" display="https://twitter.com/jeffbezos"/>
    <hyperlink ref="AX9" r:id="rId241" display="https://twitter.com/elonmusk"/>
    <hyperlink ref="AX10" r:id="rId242" display="https://twitter.com/randpaul"/>
    <hyperlink ref="AX11" r:id="rId243" display="https://twitter.com/stratolaunch"/>
    <hyperlink ref="AX12" r:id="rId244" display="https://twitter.com/ad_gerhard"/>
    <hyperlink ref="AX13" r:id="rId245" display="https://twitter.com/peter_j_beck"/>
    <hyperlink ref="AX14" r:id="rId246" display="https://twitter.com/rocketlab"/>
    <hyperlink ref="AX15" r:id="rId247" display="https://twitter.com/erdayastronaut"/>
    <hyperlink ref="AX16" r:id="rId248" display="https://twitter.com/wunderflugcom"/>
    <hyperlink ref="AX17" r:id="rId249" display="https://twitter.com/planespotiscool"/>
    <hyperlink ref="AX18" r:id="rId250" display="https://twitter.com/dds0201"/>
    <hyperlink ref="AX19" r:id="rId251" display="https://twitter.com/supra_fox"/>
    <hyperlink ref="AX20" r:id="rId252" display="https://twitter.com/aidualac"/>
    <hyperlink ref="AX21" r:id="rId253" display="https://twitter.com/queijolimiano"/>
    <hyperlink ref="AX22" r:id="rId254" display="https://twitter.com/jhal9000"/>
    <hyperlink ref="AX23" r:id="rId255" display="https://twitter.com/tsr"/>
    <hyperlink ref="AX24" r:id="rId256" display="https://twitter.com/toughsf"/>
    <hyperlink ref="AX25" r:id="rId257" display="https://twitter.com/handsoffeverywh"/>
    <hyperlink ref="AX26" r:id="rId258" display="https://twitter.com/radisson52"/>
    <hyperlink ref="AX27" r:id="rId259" display="https://twitter.com/bradyzoo"/>
    <hyperlink ref="AX28" r:id="rId260" display="https://twitter.com/bradybrewery"/>
    <hyperlink ref="AX29" r:id="rId261" display="https://twitter.com/djsnm"/>
    <hyperlink ref="AX30" r:id="rId262" display="https://twitter.com/sciguyspace"/>
    <hyperlink ref="AX31" r:id="rId263" display="https://twitter.com/remrocketeer"/>
    <hyperlink ref="AX32" r:id="rId264" display="https://twitter.com/dsfpspacefl1ght"/>
    <hyperlink ref="AX33" r:id="rId265" display="https://twitter.com/mshnlp"/>
    <hyperlink ref="AX34" r:id="rId266" display="https://twitter.com/hakkiocal"/>
    <hyperlink ref="AX35" r:id="rId267" display="https://twitter.com/garethswan"/>
    <hyperlink ref="AX36" r:id="rId268" display="https://twitter.com/planetags"/>
    <hyperlink ref="AX37" r:id="rId269" display="https://twitter.com/abcsohio"/>
    <hyperlink ref="AX38" r:id="rId270" display="https://twitter.com/spotgabbiani"/>
    <hyperlink ref="AX39" r:id="rId271" display="https://twitter.com/gado_choga"/>
    <hyperlink ref="AX40" r:id="rId272" display="https://twitter.com/premkudva"/>
    <hyperlink ref="AX41" r:id="rId273" display="https://twitter.com/life4winnlose"/>
    <hyperlink ref="AX42" r:id="rId274" display="https://twitter.com/jeffoppw"/>
    <hyperlink ref="AX43" r:id="rId275" display="https://twitter.com/spaceport_nm"/>
    <hyperlink ref="AX44" r:id="rId276" display="https://twitter.com/virgingalactic"/>
    <hyperlink ref="AX45" r:id="rId277" display="https://twitter.com/voahausa"/>
    <hyperlink ref="AX46" r:id="rId278" display="https://twitter.com/yahayadogondaj"/>
    <hyperlink ref="AX47" r:id="rId279" display="https://twitter.com/chiefofwolves"/>
    <hyperlink ref="AX48" r:id="rId280" display="https://twitter.com/intengineering"/>
    <hyperlink ref="AX49" r:id="rId281" display="https://twitter.com/anatolleo1"/>
    <hyperlink ref="AX50" r:id="rId282" display="https://twitter.com/biomedicaldude"/>
    <hyperlink ref="AX51" r:id="rId283" display="https://twitter.com/hakanuzuner"/>
    <hyperlink ref="AX52" r:id="rId284" display="https://twitter.com/newsneus"/>
    <hyperlink ref="AX53" r:id="rId285" display="https://twitter.com/engrsawand"/>
    <hyperlink ref="AX54" r:id="rId286" display="https://twitter.com/tozesilva"/>
    <hyperlink ref="AX55" r:id="rId287" display="https://twitter.com/margare98757282"/>
    <hyperlink ref="AX56" r:id="rId288" display="https://twitter.com/negro475"/>
    <hyperlink ref="AX57" r:id="rId289" display="https://twitter.com/lukevogel26"/>
    <hyperlink ref="AX58" r:id="rId290" display="https://twitter.com/dralwingeorge"/>
    <hyperlink ref="AX59" r:id="rId291" display="https://twitter.com/serg_141"/>
    <hyperlink ref="AX60" r:id="rId292" display="https://twitter.com/worldnewsrelay"/>
    <hyperlink ref="AX61" r:id="rId293" display="https://twitter.com/mirovira75"/>
    <hyperlink ref="AX62" r:id="rId294" display="https://twitter.com/nyemplungdikali"/>
    <hyperlink ref="AX63" r:id="rId295" display="https://twitter.com/mekahajdarevic"/>
    <hyperlink ref="AX64" r:id="rId296" display="https://twitter.com/wyhtang"/>
    <hyperlink ref="AX65" r:id="rId297" display="https://twitter.com/publicaccesspod"/>
    <hyperlink ref="AX66" r:id="rId298" display="https://twitter.com/ldziewiecki"/>
    <hyperlink ref="AX67" r:id="rId299" display="https://twitter.com/solfluori"/>
    <hyperlink ref="AX68" r:id="rId300" display="https://twitter.com/mikeargi"/>
    <hyperlink ref="AX69" r:id="rId301" display="https://twitter.com/anamjemwak"/>
    <hyperlink ref="AX70" r:id="rId302" display="https://twitter.com/andy95886838"/>
    <hyperlink ref="AX71" r:id="rId303" display="https://twitter.com/prashan05624710"/>
    <hyperlink ref="AX72" r:id="rId304" display="https://twitter.com/karneison1"/>
    <hyperlink ref="AX73" r:id="rId305" display="https://twitter.com/pubaldi24"/>
    <hyperlink ref="AX74" r:id="rId306" display="https://twitter.com/dariosailor86"/>
    <hyperlink ref="AX75" r:id="rId307" display="https://twitter.com/zauvtest"/>
    <hyperlink ref="AX76" r:id="rId308" display="https://twitter.com/wboricua98"/>
  </hyperlinks>
  <printOptions/>
  <pageMargins left="0.7" right="0.7" top="0.75" bottom="0.75" header="0.3" footer="0.3"/>
  <pageSetup horizontalDpi="600" verticalDpi="600" orientation="portrait" r:id="rId312"/>
  <legacyDrawing r:id="rId310"/>
  <tableParts>
    <tablePart r:id="rId3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1159</v>
      </c>
      <c r="Z2" s="13" t="s">
        <v>1174</v>
      </c>
      <c r="AA2" s="13" t="s">
        <v>1194</v>
      </c>
      <c r="AB2" s="13" t="s">
        <v>1248</v>
      </c>
      <c r="AC2" s="13" t="s">
        <v>1310</v>
      </c>
      <c r="AD2" s="13" t="s">
        <v>1341</v>
      </c>
      <c r="AE2" s="13" t="s">
        <v>1343</v>
      </c>
      <c r="AF2" s="13" t="s">
        <v>1361</v>
      </c>
      <c r="AG2" s="119" t="s">
        <v>1515</v>
      </c>
      <c r="AH2" s="119" t="s">
        <v>1516</v>
      </c>
      <c r="AI2" s="119" t="s">
        <v>1517</v>
      </c>
      <c r="AJ2" s="119" t="s">
        <v>1518</v>
      </c>
      <c r="AK2" s="119" t="s">
        <v>1519</v>
      </c>
      <c r="AL2" s="119" t="s">
        <v>1520</v>
      </c>
      <c r="AM2" s="119" t="s">
        <v>1521</v>
      </c>
      <c r="AN2" s="119" t="s">
        <v>1522</v>
      </c>
      <c r="AO2" s="119" t="s">
        <v>1525</v>
      </c>
    </row>
    <row r="3" spans="1:41" ht="15">
      <c r="A3" s="87" t="s">
        <v>1103</v>
      </c>
      <c r="B3" s="65" t="s">
        <v>1118</v>
      </c>
      <c r="C3" s="65" t="s">
        <v>56</v>
      </c>
      <c r="D3" s="103"/>
      <c r="E3" s="102"/>
      <c r="F3" s="104" t="s">
        <v>1591</v>
      </c>
      <c r="G3" s="105"/>
      <c r="H3" s="105"/>
      <c r="I3" s="106">
        <v>3</v>
      </c>
      <c r="J3" s="107"/>
      <c r="K3" s="48">
        <v>28</v>
      </c>
      <c r="L3" s="48">
        <v>51</v>
      </c>
      <c r="M3" s="48">
        <v>0</v>
      </c>
      <c r="N3" s="48">
        <v>51</v>
      </c>
      <c r="O3" s="48">
        <v>0</v>
      </c>
      <c r="P3" s="49">
        <v>0</v>
      </c>
      <c r="Q3" s="49">
        <v>0</v>
      </c>
      <c r="R3" s="48">
        <v>1</v>
      </c>
      <c r="S3" s="48">
        <v>0</v>
      </c>
      <c r="T3" s="48">
        <v>28</v>
      </c>
      <c r="U3" s="48">
        <v>51</v>
      </c>
      <c r="V3" s="48">
        <v>2</v>
      </c>
      <c r="W3" s="49">
        <v>1.798469</v>
      </c>
      <c r="X3" s="49">
        <v>0.06746031746031746</v>
      </c>
      <c r="Y3" s="78" t="s">
        <v>332</v>
      </c>
      <c r="Z3" s="78" t="s">
        <v>341</v>
      </c>
      <c r="AA3" s="78"/>
      <c r="AB3" s="84" t="s">
        <v>1249</v>
      </c>
      <c r="AC3" s="84" t="s">
        <v>1311</v>
      </c>
      <c r="AD3" s="84" t="s">
        <v>265</v>
      </c>
      <c r="AE3" s="84" t="s">
        <v>1344</v>
      </c>
      <c r="AF3" s="84" t="s">
        <v>1362</v>
      </c>
      <c r="AG3" s="116">
        <v>0</v>
      </c>
      <c r="AH3" s="120">
        <v>0</v>
      </c>
      <c r="AI3" s="116">
        <v>1</v>
      </c>
      <c r="AJ3" s="120">
        <v>0.3105590062111801</v>
      </c>
      <c r="AK3" s="116">
        <v>0</v>
      </c>
      <c r="AL3" s="120">
        <v>0</v>
      </c>
      <c r="AM3" s="116">
        <v>321</v>
      </c>
      <c r="AN3" s="120">
        <v>99.68944099378882</v>
      </c>
      <c r="AO3" s="116">
        <v>322</v>
      </c>
    </row>
    <row r="4" spans="1:41" ht="15">
      <c r="A4" s="87" t="s">
        <v>1104</v>
      </c>
      <c r="B4" s="65" t="s">
        <v>1119</v>
      </c>
      <c r="C4" s="65" t="s">
        <v>56</v>
      </c>
      <c r="D4" s="109"/>
      <c r="E4" s="108"/>
      <c r="F4" s="110" t="s">
        <v>1592</v>
      </c>
      <c r="G4" s="111"/>
      <c r="H4" s="111"/>
      <c r="I4" s="112">
        <v>4</v>
      </c>
      <c r="J4" s="113"/>
      <c r="K4" s="48">
        <v>10</v>
      </c>
      <c r="L4" s="48">
        <v>10</v>
      </c>
      <c r="M4" s="48">
        <v>0</v>
      </c>
      <c r="N4" s="48">
        <v>10</v>
      </c>
      <c r="O4" s="48">
        <v>10</v>
      </c>
      <c r="P4" s="49" t="s">
        <v>1133</v>
      </c>
      <c r="Q4" s="49" t="s">
        <v>1133</v>
      </c>
      <c r="R4" s="48">
        <v>10</v>
      </c>
      <c r="S4" s="48">
        <v>10</v>
      </c>
      <c r="T4" s="48">
        <v>1</v>
      </c>
      <c r="U4" s="48">
        <v>1</v>
      </c>
      <c r="V4" s="48">
        <v>0</v>
      </c>
      <c r="W4" s="49">
        <v>0</v>
      </c>
      <c r="X4" s="49">
        <v>0</v>
      </c>
      <c r="Y4" s="78" t="s">
        <v>1160</v>
      </c>
      <c r="Z4" s="78" t="s">
        <v>1175</v>
      </c>
      <c r="AA4" s="78" t="s">
        <v>1195</v>
      </c>
      <c r="AB4" s="84" t="s">
        <v>1250</v>
      </c>
      <c r="AC4" s="84" t="s">
        <v>1312</v>
      </c>
      <c r="AD4" s="84"/>
      <c r="AE4" s="84"/>
      <c r="AF4" s="84" t="s">
        <v>1363</v>
      </c>
      <c r="AG4" s="116">
        <v>1</v>
      </c>
      <c r="AH4" s="120">
        <v>0.78125</v>
      </c>
      <c r="AI4" s="116">
        <v>0</v>
      </c>
      <c r="AJ4" s="120">
        <v>0</v>
      </c>
      <c r="AK4" s="116">
        <v>0</v>
      </c>
      <c r="AL4" s="120">
        <v>0</v>
      </c>
      <c r="AM4" s="116">
        <v>127</v>
      </c>
      <c r="AN4" s="120">
        <v>99.21875</v>
      </c>
      <c r="AO4" s="116">
        <v>128</v>
      </c>
    </row>
    <row r="5" spans="1:41" ht="15">
      <c r="A5" s="87" t="s">
        <v>1105</v>
      </c>
      <c r="B5" s="65" t="s">
        <v>1120</v>
      </c>
      <c r="C5" s="65" t="s">
        <v>56</v>
      </c>
      <c r="D5" s="109"/>
      <c r="E5" s="108"/>
      <c r="F5" s="110" t="s">
        <v>1593</v>
      </c>
      <c r="G5" s="111"/>
      <c r="H5" s="111"/>
      <c r="I5" s="112">
        <v>5</v>
      </c>
      <c r="J5" s="113"/>
      <c r="K5" s="48">
        <v>5</v>
      </c>
      <c r="L5" s="48">
        <v>0</v>
      </c>
      <c r="M5" s="48">
        <v>21</v>
      </c>
      <c r="N5" s="48">
        <v>21</v>
      </c>
      <c r="O5" s="48">
        <v>0</v>
      </c>
      <c r="P5" s="49">
        <v>0</v>
      </c>
      <c r="Q5" s="49">
        <v>0</v>
      </c>
      <c r="R5" s="48">
        <v>1</v>
      </c>
      <c r="S5" s="48">
        <v>0</v>
      </c>
      <c r="T5" s="48">
        <v>5</v>
      </c>
      <c r="U5" s="48">
        <v>21</v>
      </c>
      <c r="V5" s="48">
        <v>2</v>
      </c>
      <c r="W5" s="49">
        <v>1.28</v>
      </c>
      <c r="X5" s="49">
        <v>0.2</v>
      </c>
      <c r="Y5" s="78"/>
      <c r="Z5" s="78"/>
      <c r="AA5" s="78"/>
      <c r="AB5" s="84" t="s">
        <v>1251</v>
      </c>
      <c r="AC5" s="84" t="s">
        <v>1313</v>
      </c>
      <c r="AD5" s="84" t="s">
        <v>271</v>
      </c>
      <c r="AE5" s="84" t="s">
        <v>1345</v>
      </c>
      <c r="AF5" s="84" t="s">
        <v>1364</v>
      </c>
      <c r="AG5" s="116">
        <v>10</v>
      </c>
      <c r="AH5" s="120">
        <v>4.273504273504273</v>
      </c>
      <c r="AI5" s="116">
        <v>6</v>
      </c>
      <c r="AJ5" s="120">
        <v>2.5641025641025643</v>
      </c>
      <c r="AK5" s="116">
        <v>0</v>
      </c>
      <c r="AL5" s="120">
        <v>0</v>
      </c>
      <c r="AM5" s="116">
        <v>218</v>
      </c>
      <c r="AN5" s="120">
        <v>93.16239316239316</v>
      </c>
      <c r="AO5" s="116">
        <v>234</v>
      </c>
    </row>
    <row r="6" spans="1:41" ht="15">
      <c r="A6" s="87" t="s">
        <v>1106</v>
      </c>
      <c r="B6" s="65" t="s">
        <v>1121</v>
      </c>
      <c r="C6" s="65" t="s">
        <v>56</v>
      </c>
      <c r="D6" s="109"/>
      <c r="E6" s="108"/>
      <c r="F6" s="110" t="s">
        <v>1594</v>
      </c>
      <c r="G6" s="111"/>
      <c r="H6" s="111"/>
      <c r="I6" s="112">
        <v>6</v>
      </c>
      <c r="J6" s="113"/>
      <c r="K6" s="48">
        <v>4</v>
      </c>
      <c r="L6" s="48">
        <v>3</v>
      </c>
      <c r="M6" s="48">
        <v>6</v>
      </c>
      <c r="N6" s="48">
        <v>9</v>
      </c>
      <c r="O6" s="48">
        <v>0</v>
      </c>
      <c r="P6" s="49">
        <v>0.2</v>
      </c>
      <c r="Q6" s="49">
        <v>0.3333333333333333</v>
      </c>
      <c r="R6" s="48">
        <v>1</v>
      </c>
      <c r="S6" s="48">
        <v>0</v>
      </c>
      <c r="T6" s="48">
        <v>4</v>
      </c>
      <c r="U6" s="48">
        <v>9</v>
      </c>
      <c r="V6" s="48">
        <v>2</v>
      </c>
      <c r="W6" s="49">
        <v>0.875</v>
      </c>
      <c r="X6" s="49">
        <v>0.5</v>
      </c>
      <c r="Y6" s="78"/>
      <c r="Z6" s="78"/>
      <c r="AA6" s="78"/>
      <c r="AB6" s="84" t="s">
        <v>1252</v>
      </c>
      <c r="AC6" s="84" t="s">
        <v>1314</v>
      </c>
      <c r="AD6" s="84" t="s">
        <v>1342</v>
      </c>
      <c r="AE6" s="84" t="s">
        <v>1346</v>
      </c>
      <c r="AF6" s="84" t="s">
        <v>1365</v>
      </c>
      <c r="AG6" s="116">
        <v>5</v>
      </c>
      <c r="AH6" s="120">
        <v>6.172839506172839</v>
      </c>
      <c r="AI6" s="116">
        <v>3</v>
      </c>
      <c r="AJ6" s="120">
        <v>3.7037037037037037</v>
      </c>
      <c r="AK6" s="116">
        <v>0</v>
      </c>
      <c r="AL6" s="120">
        <v>0</v>
      </c>
      <c r="AM6" s="116">
        <v>73</v>
      </c>
      <c r="AN6" s="120">
        <v>90.12345679012346</v>
      </c>
      <c r="AO6" s="116">
        <v>81</v>
      </c>
    </row>
    <row r="7" spans="1:41" ht="15">
      <c r="A7" s="87" t="s">
        <v>1107</v>
      </c>
      <c r="B7" s="65" t="s">
        <v>1122</v>
      </c>
      <c r="C7" s="65" t="s">
        <v>56</v>
      </c>
      <c r="D7" s="109"/>
      <c r="E7" s="108"/>
      <c r="F7" s="110" t="s">
        <v>1107</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c r="AB7" s="84" t="s">
        <v>510</v>
      </c>
      <c r="AC7" s="84" t="s">
        <v>510</v>
      </c>
      <c r="AD7" s="84" t="s">
        <v>278</v>
      </c>
      <c r="AE7" s="84" t="s">
        <v>1347</v>
      </c>
      <c r="AF7" s="84" t="s">
        <v>1366</v>
      </c>
      <c r="AG7" s="116">
        <v>0</v>
      </c>
      <c r="AH7" s="120">
        <v>0</v>
      </c>
      <c r="AI7" s="116">
        <v>0</v>
      </c>
      <c r="AJ7" s="120">
        <v>0</v>
      </c>
      <c r="AK7" s="116">
        <v>0</v>
      </c>
      <c r="AL7" s="120">
        <v>0</v>
      </c>
      <c r="AM7" s="116">
        <v>10</v>
      </c>
      <c r="AN7" s="120">
        <v>100</v>
      </c>
      <c r="AO7" s="116">
        <v>10</v>
      </c>
    </row>
    <row r="8" spans="1:41" ht="15">
      <c r="A8" s="87" t="s">
        <v>1108</v>
      </c>
      <c r="B8" s="65" t="s">
        <v>1123</v>
      </c>
      <c r="C8" s="65" t="s">
        <v>56</v>
      </c>
      <c r="D8" s="109"/>
      <c r="E8" s="108"/>
      <c r="F8" s="110" t="s">
        <v>1108</v>
      </c>
      <c r="G8" s="111"/>
      <c r="H8" s="111"/>
      <c r="I8" s="112">
        <v>8</v>
      </c>
      <c r="J8" s="113"/>
      <c r="K8" s="48">
        <v>4</v>
      </c>
      <c r="L8" s="48">
        <v>3</v>
      </c>
      <c r="M8" s="48">
        <v>0</v>
      </c>
      <c r="N8" s="48">
        <v>3</v>
      </c>
      <c r="O8" s="48">
        <v>0</v>
      </c>
      <c r="P8" s="49">
        <v>0</v>
      </c>
      <c r="Q8" s="49">
        <v>0</v>
      </c>
      <c r="R8" s="48">
        <v>1</v>
      </c>
      <c r="S8" s="48">
        <v>0</v>
      </c>
      <c r="T8" s="48">
        <v>4</v>
      </c>
      <c r="U8" s="48">
        <v>3</v>
      </c>
      <c r="V8" s="48">
        <v>2</v>
      </c>
      <c r="W8" s="49">
        <v>1.125</v>
      </c>
      <c r="X8" s="49">
        <v>0.25</v>
      </c>
      <c r="Y8" s="78"/>
      <c r="Z8" s="78"/>
      <c r="AA8" s="78"/>
      <c r="AB8" s="84" t="s">
        <v>510</v>
      </c>
      <c r="AC8" s="84" t="s">
        <v>510</v>
      </c>
      <c r="AD8" s="84" t="s">
        <v>275</v>
      </c>
      <c r="AE8" s="84" t="s">
        <v>1348</v>
      </c>
      <c r="AF8" s="84" t="s">
        <v>1367</v>
      </c>
      <c r="AG8" s="116">
        <v>0</v>
      </c>
      <c r="AH8" s="120">
        <v>0</v>
      </c>
      <c r="AI8" s="116">
        <v>0</v>
      </c>
      <c r="AJ8" s="120">
        <v>0</v>
      </c>
      <c r="AK8" s="116">
        <v>0</v>
      </c>
      <c r="AL8" s="120">
        <v>0</v>
      </c>
      <c r="AM8" s="116">
        <v>15</v>
      </c>
      <c r="AN8" s="120">
        <v>100</v>
      </c>
      <c r="AO8" s="116">
        <v>15</v>
      </c>
    </row>
    <row r="9" spans="1:41" ht="15">
      <c r="A9" s="87" t="s">
        <v>1109</v>
      </c>
      <c r="B9" s="65" t="s">
        <v>1124</v>
      </c>
      <c r="C9" s="65" t="s">
        <v>56</v>
      </c>
      <c r="D9" s="109"/>
      <c r="E9" s="108"/>
      <c r="F9" s="110" t="s">
        <v>1109</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510</v>
      </c>
      <c r="AC9" s="84" t="s">
        <v>510</v>
      </c>
      <c r="AD9" s="84" t="s">
        <v>285</v>
      </c>
      <c r="AE9" s="84" t="s">
        <v>284</v>
      </c>
      <c r="AF9" s="84" t="s">
        <v>1368</v>
      </c>
      <c r="AG9" s="116">
        <v>1</v>
      </c>
      <c r="AH9" s="120">
        <v>5.882352941176471</v>
      </c>
      <c r="AI9" s="116">
        <v>0</v>
      </c>
      <c r="AJ9" s="120">
        <v>0</v>
      </c>
      <c r="AK9" s="116">
        <v>0</v>
      </c>
      <c r="AL9" s="120">
        <v>0</v>
      </c>
      <c r="AM9" s="116">
        <v>16</v>
      </c>
      <c r="AN9" s="120">
        <v>94.11764705882354</v>
      </c>
      <c r="AO9" s="116">
        <v>17</v>
      </c>
    </row>
    <row r="10" spans="1:41" ht="14.25" customHeight="1">
      <c r="A10" s="87" t="s">
        <v>1110</v>
      </c>
      <c r="B10" s="65" t="s">
        <v>1125</v>
      </c>
      <c r="C10" s="65" t="s">
        <v>56</v>
      </c>
      <c r="D10" s="109"/>
      <c r="E10" s="108"/>
      <c r="F10" s="110" t="s">
        <v>1595</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333</v>
      </c>
      <c r="Z10" s="78" t="s">
        <v>342</v>
      </c>
      <c r="AA10" s="78"/>
      <c r="AB10" s="84" t="s">
        <v>1253</v>
      </c>
      <c r="AC10" s="84" t="s">
        <v>1315</v>
      </c>
      <c r="AD10" s="84"/>
      <c r="AE10" s="84" t="s">
        <v>235</v>
      </c>
      <c r="AF10" s="84" t="s">
        <v>1369</v>
      </c>
      <c r="AG10" s="116">
        <v>0</v>
      </c>
      <c r="AH10" s="120">
        <v>0</v>
      </c>
      <c r="AI10" s="116">
        <v>0</v>
      </c>
      <c r="AJ10" s="120">
        <v>0</v>
      </c>
      <c r="AK10" s="116">
        <v>0</v>
      </c>
      <c r="AL10" s="120">
        <v>0</v>
      </c>
      <c r="AM10" s="116">
        <v>40</v>
      </c>
      <c r="AN10" s="120">
        <v>100</v>
      </c>
      <c r="AO10" s="116">
        <v>40</v>
      </c>
    </row>
    <row r="11" spans="1:41" ht="15">
      <c r="A11" s="87" t="s">
        <v>1111</v>
      </c>
      <c r="B11" s="65" t="s">
        <v>1126</v>
      </c>
      <c r="C11" s="65" t="s">
        <v>56</v>
      </c>
      <c r="D11" s="109"/>
      <c r="E11" s="108"/>
      <c r="F11" s="110" t="s">
        <v>1111</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c r="AB11" s="84" t="s">
        <v>510</v>
      </c>
      <c r="AC11" s="84" t="s">
        <v>510</v>
      </c>
      <c r="AD11" s="84" t="s">
        <v>283</v>
      </c>
      <c r="AE11" s="84"/>
      <c r="AF11" s="84" t="s">
        <v>1370</v>
      </c>
      <c r="AG11" s="116">
        <v>0</v>
      </c>
      <c r="AH11" s="120">
        <v>0</v>
      </c>
      <c r="AI11" s="116">
        <v>0</v>
      </c>
      <c r="AJ11" s="120">
        <v>0</v>
      </c>
      <c r="AK11" s="116">
        <v>0</v>
      </c>
      <c r="AL11" s="120">
        <v>0</v>
      </c>
      <c r="AM11" s="116">
        <v>28</v>
      </c>
      <c r="AN11" s="120">
        <v>100</v>
      </c>
      <c r="AO11" s="116">
        <v>28</v>
      </c>
    </row>
    <row r="12" spans="1:41" ht="15">
      <c r="A12" s="87" t="s">
        <v>1112</v>
      </c>
      <c r="B12" s="65" t="s">
        <v>1127</v>
      </c>
      <c r="C12" s="65" t="s">
        <v>56</v>
      </c>
      <c r="D12" s="109"/>
      <c r="E12" s="108"/>
      <c r="F12" s="110" t="s">
        <v>1596</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c r="Z12" s="78"/>
      <c r="AA12" s="78" t="s">
        <v>346</v>
      </c>
      <c r="AB12" s="84" t="s">
        <v>1254</v>
      </c>
      <c r="AC12" s="84" t="s">
        <v>1316</v>
      </c>
      <c r="AD12" s="84"/>
      <c r="AE12" s="84" t="s">
        <v>228</v>
      </c>
      <c r="AF12" s="84" t="s">
        <v>1371</v>
      </c>
      <c r="AG12" s="116">
        <v>0</v>
      </c>
      <c r="AH12" s="120">
        <v>0</v>
      </c>
      <c r="AI12" s="116">
        <v>0</v>
      </c>
      <c r="AJ12" s="120">
        <v>0</v>
      </c>
      <c r="AK12" s="116">
        <v>0</v>
      </c>
      <c r="AL12" s="120">
        <v>0</v>
      </c>
      <c r="AM12" s="116">
        <v>69</v>
      </c>
      <c r="AN12" s="120">
        <v>100</v>
      </c>
      <c r="AO12" s="116">
        <v>69</v>
      </c>
    </row>
    <row r="13" spans="1:41" ht="15">
      <c r="A13" s="87" t="s">
        <v>1113</v>
      </c>
      <c r="B13" s="65" t="s">
        <v>1128</v>
      </c>
      <c r="C13" s="65" t="s">
        <v>56</v>
      </c>
      <c r="D13" s="109"/>
      <c r="E13" s="108"/>
      <c r="F13" s="110" t="s">
        <v>1113</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t="s">
        <v>272</v>
      </c>
      <c r="AB13" s="84" t="s">
        <v>510</v>
      </c>
      <c r="AC13" s="84" t="s">
        <v>510</v>
      </c>
      <c r="AD13" s="84" t="s">
        <v>282</v>
      </c>
      <c r="AE13" s="84"/>
      <c r="AF13" s="84" t="s">
        <v>1372</v>
      </c>
      <c r="AG13" s="116">
        <v>0</v>
      </c>
      <c r="AH13" s="120">
        <v>0</v>
      </c>
      <c r="AI13" s="116">
        <v>0</v>
      </c>
      <c r="AJ13" s="120">
        <v>0</v>
      </c>
      <c r="AK13" s="116">
        <v>0</v>
      </c>
      <c r="AL13" s="120">
        <v>0</v>
      </c>
      <c r="AM13" s="116">
        <v>11</v>
      </c>
      <c r="AN13" s="120">
        <v>100</v>
      </c>
      <c r="AO13" s="116">
        <v>11</v>
      </c>
    </row>
    <row r="14" spans="1:41" ht="15">
      <c r="A14" s="87" t="s">
        <v>1114</v>
      </c>
      <c r="B14" s="65" t="s">
        <v>1129</v>
      </c>
      <c r="C14" s="65" t="s">
        <v>56</v>
      </c>
      <c r="D14" s="109"/>
      <c r="E14" s="108"/>
      <c r="F14" s="110" t="s">
        <v>1114</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510</v>
      </c>
      <c r="AC14" s="84" t="s">
        <v>510</v>
      </c>
      <c r="AD14" s="84" t="s">
        <v>279</v>
      </c>
      <c r="AE14" s="84"/>
      <c r="AF14" s="84" t="s">
        <v>1373</v>
      </c>
      <c r="AG14" s="116">
        <v>0</v>
      </c>
      <c r="AH14" s="120">
        <v>0</v>
      </c>
      <c r="AI14" s="116">
        <v>0</v>
      </c>
      <c r="AJ14" s="120">
        <v>0</v>
      </c>
      <c r="AK14" s="116">
        <v>0</v>
      </c>
      <c r="AL14" s="120">
        <v>0</v>
      </c>
      <c r="AM14" s="116">
        <v>5</v>
      </c>
      <c r="AN14" s="120">
        <v>100</v>
      </c>
      <c r="AO14" s="116">
        <v>5</v>
      </c>
    </row>
    <row r="15" spans="1:41" ht="15">
      <c r="A15" s="87" t="s">
        <v>1115</v>
      </c>
      <c r="B15" s="65" t="s">
        <v>1118</v>
      </c>
      <c r="C15" s="65" t="s">
        <v>59</v>
      </c>
      <c r="D15" s="109"/>
      <c r="E15" s="108"/>
      <c r="F15" s="110" t="s">
        <v>1597</v>
      </c>
      <c r="G15" s="111"/>
      <c r="H15" s="111"/>
      <c r="I15" s="112">
        <v>15</v>
      </c>
      <c r="J15" s="113"/>
      <c r="K15" s="48">
        <v>2</v>
      </c>
      <c r="L15" s="48">
        <v>2</v>
      </c>
      <c r="M15" s="48">
        <v>0</v>
      </c>
      <c r="N15" s="48">
        <v>2</v>
      </c>
      <c r="O15" s="48">
        <v>0</v>
      </c>
      <c r="P15" s="49">
        <v>1</v>
      </c>
      <c r="Q15" s="49">
        <v>1</v>
      </c>
      <c r="R15" s="48">
        <v>1</v>
      </c>
      <c r="S15" s="48">
        <v>0</v>
      </c>
      <c r="T15" s="48">
        <v>2</v>
      </c>
      <c r="U15" s="48">
        <v>2</v>
      </c>
      <c r="V15" s="48">
        <v>1</v>
      </c>
      <c r="W15" s="49">
        <v>0.5</v>
      </c>
      <c r="X15" s="49">
        <v>1</v>
      </c>
      <c r="Y15" s="78"/>
      <c r="Z15" s="78"/>
      <c r="AA15" s="78"/>
      <c r="AB15" s="84" t="s">
        <v>1255</v>
      </c>
      <c r="AC15" s="84" t="s">
        <v>1317</v>
      </c>
      <c r="AD15" s="84" t="s">
        <v>221</v>
      </c>
      <c r="AE15" s="84" t="s">
        <v>1349</v>
      </c>
      <c r="AF15" s="84" t="s">
        <v>1374</v>
      </c>
      <c r="AG15" s="116">
        <v>0</v>
      </c>
      <c r="AH15" s="120">
        <v>0</v>
      </c>
      <c r="AI15" s="116">
        <v>2</v>
      </c>
      <c r="AJ15" s="120">
        <v>12.5</v>
      </c>
      <c r="AK15" s="116">
        <v>0</v>
      </c>
      <c r="AL15" s="120">
        <v>0</v>
      </c>
      <c r="AM15" s="116">
        <v>14</v>
      </c>
      <c r="AN15" s="120">
        <v>87.5</v>
      </c>
      <c r="AO15" s="116">
        <v>16</v>
      </c>
    </row>
    <row r="16" spans="1:41" ht="15">
      <c r="A16" s="87" t="s">
        <v>1116</v>
      </c>
      <c r="B16" s="65" t="s">
        <v>1119</v>
      </c>
      <c r="C16" s="65" t="s">
        <v>59</v>
      </c>
      <c r="D16" s="109"/>
      <c r="E16" s="108"/>
      <c r="F16" s="110" t="s">
        <v>1598</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329</v>
      </c>
      <c r="Z16" s="78" t="s">
        <v>338</v>
      </c>
      <c r="AA16" s="78" t="s">
        <v>344</v>
      </c>
      <c r="AB16" s="84" t="s">
        <v>1256</v>
      </c>
      <c r="AC16" s="84" t="s">
        <v>1318</v>
      </c>
      <c r="AD16" s="84"/>
      <c r="AE16" s="84" t="s">
        <v>216</v>
      </c>
      <c r="AF16" s="84" t="s">
        <v>1375</v>
      </c>
      <c r="AG16" s="116">
        <v>0</v>
      </c>
      <c r="AH16" s="120">
        <v>0</v>
      </c>
      <c r="AI16" s="116">
        <v>0</v>
      </c>
      <c r="AJ16" s="120">
        <v>0</v>
      </c>
      <c r="AK16" s="116">
        <v>0</v>
      </c>
      <c r="AL16" s="120">
        <v>0</v>
      </c>
      <c r="AM16" s="116">
        <v>14</v>
      </c>
      <c r="AN16" s="120">
        <v>100</v>
      </c>
      <c r="AO16" s="116">
        <v>14</v>
      </c>
    </row>
    <row r="17" spans="1:41" ht="15">
      <c r="A17" s="87" t="s">
        <v>1117</v>
      </c>
      <c r="B17" s="65" t="s">
        <v>1120</v>
      </c>
      <c r="C17" s="65" t="s">
        <v>59</v>
      </c>
      <c r="D17" s="109"/>
      <c r="E17" s="108"/>
      <c r="F17" s="110" t="s">
        <v>1117</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510</v>
      </c>
      <c r="AC17" s="84" t="s">
        <v>510</v>
      </c>
      <c r="AD17" s="84" t="s">
        <v>267</v>
      </c>
      <c r="AE17" s="84"/>
      <c r="AF17" s="84" t="s">
        <v>1376</v>
      </c>
      <c r="AG17" s="116">
        <v>0</v>
      </c>
      <c r="AH17" s="120">
        <v>0</v>
      </c>
      <c r="AI17" s="116">
        <v>0</v>
      </c>
      <c r="AJ17" s="120">
        <v>0</v>
      </c>
      <c r="AK17" s="116">
        <v>0</v>
      </c>
      <c r="AL17" s="120">
        <v>0</v>
      </c>
      <c r="AM17" s="116">
        <v>9</v>
      </c>
      <c r="AN17" s="120">
        <v>100</v>
      </c>
      <c r="AO17" s="116">
        <v>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1103</v>
      </c>
      <c r="B2" s="84" t="s">
        <v>266</v>
      </c>
      <c r="C2" s="78">
        <f>VLOOKUP(GroupVertices[[#This Row],[Vertex]],Vertices[],MATCH("ID",Vertices[[#Headers],[Vertex]:[Vertex Content Word Count]],0),FALSE)</f>
        <v>76</v>
      </c>
    </row>
    <row r="3" spans="1:3" ht="15">
      <c r="A3" s="78" t="s">
        <v>1103</v>
      </c>
      <c r="B3" s="84" t="s">
        <v>265</v>
      </c>
      <c r="C3" s="78">
        <f>VLOOKUP(GroupVertices[[#This Row],[Vertex]],Vertices[],MATCH("ID",Vertices[[#Headers],[Vertex]:[Vertex Content Word Count]],0),FALSE)</f>
        <v>48</v>
      </c>
    </row>
    <row r="4" spans="1:3" ht="15">
      <c r="A4" s="78" t="s">
        <v>1103</v>
      </c>
      <c r="B4" s="84" t="s">
        <v>272</v>
      </c>
      <c r="C4" s="78">
        <f>VLOOKUP(GroupVertices[[#This Row],[Vertex]],Vertices[],MATCH("ID",Vertices[[#Headers],[Vertex]:[Vertex Content Word Count]],0),FALSE)</f>
        <v>11</v>
      </c>
    </row>
    <row r="5" spans="1:3" ht="15">
      <c r="A5" s="78" t="s">
        <v>1103</v>
      </c>
      <c r="B5" s="84" t="s">
        <v>263</v>
      </c>
      <c r="C5" s="78">
        <f>VLOOKUP(GroupVertices[[#This Row],[Vertex]],Vertices[],MATCH("ID",Vertices[[#Headers],[Vertex]:[Vertex Content Word Count]],0),FALSE)</f>
        <v>74</v>
      </c>
    </row>
    <row r="6" spans="1:3" ht="15">
      <c r="A6" s="78" t="s">
        <v>1103</v>
      </c>
      <c r="B6" s="84" t="s">
        <v>262</v>
      </c>
      <c r="C6" s="78">
        <f>VLOOKUP(GroupVertices[[#This Row],[Vertex]],Vertices[],MATCH("ID",Vertices[[#Headers],[Vertex]:[Vertex Content Word Count]],0),FALSE)</f>
        <v>73</v>
      </c>
    </row>
    <row r="7" spans="1:3" ht="15">
      <c r="A7" s="78" t="s">
        <v>1103</v>
      </c>
      <c r="B7" s="84" t="s">
        <v>261</v>
      </c>
      <c r="C7" s="78">
        <f>VLOOKUP(GroupVertices[[#This Row],[Vertex]],Vertices[],MATCH("ID",Vertices[[#Headers],[Vertex]:[Vertex Content Word Count]],0),FALSE)</f>
        <v>72</v>
      </c>
    </row>
    <row r="8" spans="1:3" ht="15">
      <c r="A8" s="78" t="s">
        <v>1103</v>
      </c>
      <c r="B8" s="84" t="s">
        <v>260</v>
      </c>
      <c r="C8" s="78">
        <f>VLOOKUP(GroupVertices[[#This Row],[Vertex]],Vertices[],MATCH("ID",Vertices[[#Headers],[Vertex]:[Vertex Content Word Count]],0),FALSE)</f>
        <v>71</v>
      </c>
    </row>
    <row r="9" spans="1:3" ht="15">
      <c r="A9" s="78" t="s">
        <v>1103</v>
      </c>
      <c r="B9" s="84" t="s">
        <v>259</v>
      </c>
      <c r="C9" s="78">
        <f>VLOOKUP(GroupVertices[[#This Row],[Vertex]],Vertices[],MATCH("ID",Vertices[[#Headers],[Vertex]:[Vertex Content Word Count]],0),FALSE)</f>
        <v>70</v>
      </c>
    </row>
    <row r="10" spans="1:3" ht="15">
      <c r="A10" s="78" t="s">
        <v>1103</v>
      </c>
      <c r="B10" s="84" t="s">
        <v>257</v>
      </c>
      <c r="C10" s="78">
        <f>VLOOKUP(GroupVertices[[#This Row],[Vertex]],Vertices[],MATCH("ID",Vertices[[#Headers],[Vertex]:[Vertex Content Word Count]],0),FALSE)</f>
        <v>68</v>
      </c>
    </row>
    <row r="11" spans="1:3" ht="15">
      <c r="A11" s="78" t="s">
        <v>1103</v>
      </c>
      <c r="B11" s="84" t="s">
        <v>256</v>
      </c>
      <c r="C11" s="78">
        <f>VLOOKUP(GroupVertices[[#This Row],[Vertex]],Vertices[],MATCH("ID",Vertices[[#Headers],[Vertex]:[Vertex Content Word Count]],0),FALSE)</f>
        <v>67</v>
      </c>
    </row>
    <row r="12" spans="1:3" ht="15">
      <c r="A12" s="78" t="s">
        <v>1103</v>
      </c>
      <c r="B12" s="84" t="s">
        <v>253</v>
      </c>
      <c r="C12" s="78">
        <f>VLOOKUP(GroupVertices[[#This Row],[Vertex]],Vertices[],MATCH("ID",Vertices[[#Headers],[Vertex]:[Vertex Content Word Count]],0),FALSE)</f>
        <v>64</v>
      </c>
    </row>
    <row r="13" spans="1:3" ht="15">
      <c r="A13" s="78" t="s">
        <v>1103</v>
      </c>
      <c r="B13" s="84" t="s">
        <v>252</v>
      </c>
      <c r="C13" s="78">
        <f>VLOOKUP(GroupVertices[[#This Row],[Vertex]],Vertices[],MATCH("ID",Vertices[[#Headers],[Vertex]:[Vertex Content Word Count]],0),FALSE)</f>
        <v>63</v>
      </c>
    </row>
    <row r="14" spans="1:3" ht="15">
      <c r="A14" s="78" t="s">
        <v>1103</v>
      </c>
      <c r="B14" s="84" t="s">
        <v>251</v>
      </c>
      <c r="C14" s="78">
        <f>VLOOKUP(GroupVertices[[#This Row],[Vertex]],Vertices[],MATCH("ID",Vertices[[#Headers],[Vertex]:[Vertex Content Word Count]],0),FALSE)</f>
        <v>62</v>
      </c>
    </row>
    <row r="15" spans="1:3" ht="15">
      <c r="A15" s="78" t="s">
        <v>1103</v>
      </c>
      <c r="B15" s="84" t="s">
        <v>250</v>
      </c>
      <c r="C15" s="78">
        <f>VLOOKUP(GroupVertices[[#This Row],[Vertex]],Vertices[],MATCH("ID",Vertices[[#Headers],[Vertex]:[Vertex Content Word Count]],0),FALSE)</f>
        <v>61</v>
      </c>
    </row>
    <row r="16" spans="1:3" ht="15">
      <c r="A16" s="78" t="s">
        <v>1103</v>
      </c>
      <c r="B16" s="84" t="s">
        <v>249</v>
      </c>
      <c r="C16" s="78">
        <f>VLOOKUP(GroupVertices[[#This Row],[Vertex]],Vertices[],MATCH("ID",Vertices[[#Headers],[Vertex]:[Vertex Content Word Count]],0),FALSE)</f>
        <v>60</v>
      </c>
    </row>
    <row r="17" spans="1:3" ht="15">
      <c r="A17" s="78" t="s">
        <v>1103</v>
      </c>
      <c r="B17" s="84" t="s">
        <v>248</v>
      </c>
      <c r="C17" s="78">
        <f>VLOOKUP(GroupVertices[[#This Row],[Vertex]],Vertices[],MATCH("ID",Vertices[[#Headers],[Vertex]:[Vertex Content Word Count]],0),FALSE)</f>
        <v>59</v>
      </c>
    </row>
    <row r="18" spans="1:3" ht="15">
      <c r="A18" s="78" t="s">
        <v>1103</v>
      </c>
      <c r="B18" s="84" t="s">
        <v>247</v>
      </c>
      <c r="C18" s="78">
        <f>VLOOKUP(GroupVertices[[#This Row],[Vertex]],Vertices[],MATCH("ID",Vertices[[#Headers],[Vertex]:[Vertex Content Word Count]],0),FALSE)</f>
        <v>58</v>
      </c>
    </row>
    <row r="19" spans="1:3" ht="15">
      <c r="A19" s="78" t="s">
        <v>1103</v>
      </c>
      <c r="B19" s="84" t="s">
        <v>246</v>
      </c>
      <c r="C19" s="78">
        <f>VLOOKUP(GroupVertices[[#This Row],[Vertex]],Vertices[],MATCH("ID",Vertices[[#Headers],[Vertex]:[Vertex Content Word Count]],0),FALSE)</f>
        <v>57</v>
      </c>
    </row>
    <row r="20" spans="1:3" ht="15">
      <c r="A20" s="78" t="s">
        <v>1103</v>
      </c>
      <c r="B20" s="84" t="s">
        <v>245</v>
      </c>
      <c r="C20" s="78">
        <f>VLOOKUP(GroupVertices[[#This Row],[Vertex]],Vertices[],MATCH("ID",Vertices[[#Headers],[Vertex]:[Vertex Content Word Count]],0),FALSE)</f>
        <v>56</v>
      </c>
    </row>
    <row r="21" spans="1:3" ht="15">
      <c r="A21" s="78" t="s">
        <v>1103</v>
      </c>
      <c r="B21" s="84" t="s">
        <v>244</v>
      </c>
      <c r="C21" s="78">
        <f>VLOOKUP(GroupVertices[[#This Row],[Vertex]],Vertices[],MATCH("ID",Vertices[[#Headers],[Vertex]:[Vertex Content Word Count]],0),FALSE)</f>
        <v>55</v>
      </c>
    </row>
    <row r="22" spans="1:3" ht="15">
      <c r="A22" s="78" t="s">
        <v>1103</v>
      </c>
      <c r="B22" s="84" t="s">
        <v>243</v>
      </c>
      <c r="C22" s="78">
        <f>VLOOKUP(GroupVertices[[#This Row],[Vertex]],Vertices[],MATCH("ID",Vertices[[#Headers],[Vertex]:[Vertex Content Word Count]],0),FALSE)</f>
        <v>54</v>
      </c>
    </row>
    <row r="23" spans="1:3" ht="15">
      <c r="A23" s="78" t="s">
        <v>1103</v>
      </c>
      <c r="B23" s="84" t="s">
        <v>242</v>
      </c>
      <c r="C23" s="78">
        <f>VLOOKUP(GroupVertices[[#This Row],[Vertex]],Vertices[],MATCH("ID",Vertices[[#Headers],[Vertex]:[Vertex Content Word Count]],0),FALSE)</f>
        <v>53</v>
      </c>
    </row>
    <row r="24" spans="1:3" ht="15">
      <c r="A24" s="78" t="s">
        <v>1103</v>
      </c>
      <c r="B24" s="84" t="s">
        <v>241</v>
      </c>
      <c r="C24" s="78">
        <f>VLOOKUP(GroupVertices[[#This Row],[Vertex]],Vertices[],MATCH("ID",Vertices[[#Headers],[Vertex]:[Vertex Content Word Count]],0),FALSE)</f>
        <v>52</v>
      </c>
    </row>
    <row r="25" spans="1:3" ht="15">
      <c r="A25" s="78" t="s">
        <v>1103</v>
      </c>
      <c r="B25" s="84" t="s">
        <v>240</v>
      </c>
      <c r="C25" s="78">
        <f>VLOOKUP(GroupVertices[[#This Row],[Vertex]],Vertices[],MATCH("ID",Vertices[[#Headers],[Vertex]:[Vertex Content Word Count]],0),FALSE)</f>
        <v>51</v>
      </c>
    </row>
    <row r="26" spans="1:3" ht="15">
      <c r="A26" s="78" t="s">
        <v>1103</v>
      </c>
      <c r="B26" s="84" t="s">
        <v>239</v>
      </c>
      <c r="C26" s="78">
        <f>VLOOKUP(GroupVertices[[#This Row],[Vertex]],Vertices[],MATCH("ID",Vertices[[#Headers],[Vertex]:[Vertex Content Word Count]],0),FALSE)</f>
        <v>50</v>
      </c>
    </row>
    <row r="27" spans="1:3" ht="15">
      <c r="A27" s="78" t="s">
        <v>1103</v>
      </c>
      <c r="B27" s="84" t="s">
        <v>238</v>
      </c>
      <c r="C27" s="78">
        <f>VLOOKUP(GroupVertices[[#This Row],[Vertex]],Vertices[],MATCH("ID",Vertices[[#Headers],[Vertex]:[Vertex Content Word Count]],0),FALSE)</f>
        <v>49</v>
      </c>
    </row>
    <row r="28" spans="1:3" ht="15">
      <c r="A28" s="78" t="s">
        <v>1103</v>
      </c>
      <c r="B28" s="84" t="s">
        <v>237</v>
      </c>
      <c r="C28" s="78">
        <f>VLOOKUP(GroupVertices[[#This Row],[Vertex]],Vertices[],MATCH("ID",Vertices[[#Headers],[Vertex]:[Vertex Content Word Count]],0),FALSE)</f>
        <v>47</v>
      </c>
    </row>
    <row r="29" spans="1:3" ht="15">
      <c r="A29" s="78" t="s">
        <v>1103</v>
      </c>
      <c r="B29" s="84" t="s">
        <v>232</v>
      </c>
      <c r="C29" s="78">
        <f>VLOOKUP(GroupVertices[[#This Row],[Vertex]],Vertices[],MATCH("ID",Vertices[[#Headers],[Vertex]:[Vertex Content Word Count]],0),FALSE)</f>
        <v>40</v>
      </c>
    </row>
    <row r="30" spans="1:3" ht="15">
      <c r="A30" s="78" t="s">
        <v>1104</v>
      </c>
      <c r="B30" s="84" t="s">
        <v>212</v>
      </c>
      <c r="C30" s="78">
        <f>VLOOKUP(GroupVertices[[#This Row],[Vertex]],Vertices[],MATCH("ID",Vertices[[#Headers],[Vertex]:[Vertex Content Word Count]],0),FALSE)</f>
        <v>3</v>
      </c>
    </row>
    <row r="31" spans="1:3" ht="15">
      <c r="A31" s="78" t="s">
        <v>1104</v>
      </c>
      <c r="B31" s="84" t="s">
        <v>218</v>
      </c>
      <c r="C31" s="78">
        <f>VLOOKUP(GroupVertices[[#This Row],[Vertex]],Vertices[],MATCH("ID",Vertices[[#Headers],[Vertex]:[Vertex Content Word Count]],0),FALSE)</f>
        <v>18</v>
      </c>
    </row>
    <row r="32" spans="1:3" ht="15">
      <c r="A32" s="78" t="s">
        <v>1104</v>
      </c>
      <c r="B32" s="84" t="s">
        <v>219</v>
      </c>
      <c r="C32" s="78">
        <f>VLOOKUP(GroupVertices[[#This Row],[Vertex]],Vertices[],MATCH("ID",Vertices[[#Headers],[Vertex]:[Vertex Content Word Count]],0),FALSE)</f>
        <v>19</v>
      </c>
    </row>
    <row r="33" spans="1:3" ht="15">
      <c r="A33" s="78" t="s">
        <v>1104</v>
      </c>
      <c r="B33" s="84" t="s">
        <v>223</v>
      </c>
      <c r="C33" s="78">
        <f>VLOOKUP(GroupVertices[[#This Row],[Vertex]],Vertices[],MATCH("ID",Vertices[[#Headers],[Vertex]:[Vertex Content Word Count]],0),FALSE)</f>
        <v>26</v>
      </c>
    </row>
    <row r="34" spans="1:3" ht="15">
      <c r="A34" s="78" t="s">
        <v>1104</v>
      </c>
      <c r="B34" s="84" t="s">
        <v>230</v>
      </c>
      <c r="C34" s="78">
        <f>VLOOKUP(GroupVertices[[#This Row],[Vertex]],Vertices[],MATCH("ID",Vertices[[#Headers],[Vertex]:[Vertex Content Word Count]],0),FALSE)</f>
        <v>37</v>
      </c>
    </row>
    <row r="35" spans="1:3" ht="15">
      <c r="A35" s="78" t="s">
        <v>1104</v>
      </c>
      <c r="B35" s="84" t="s">
        <v>233</v>
      </c>
      <c r="C35" s="78">
        <f>VLOOKUP(GroupVertices[[#This Row],[Vertex]],Vertices[],MATCH("ID",Vertices[[#Headers],[Vertex]:[Vertex Content Word Count]],0),FALSE)</f>
        <v>41</v>
      </c>
    </row>
    <row r="36" spans="1:3" ht="15">
      <c r="A36" s="78" t="s">
        <v>1104</v>
      </c>
      <c r="B36" s="84" t="s">
        <v>254</v>
      </c>
      <c r="C36" s="78">
        <f>VLOOKUP(GroupVertices[[#This Row],[Vertex]],Vertices[],MATCH("ID",Vertices[[#Headers],[Vertex]:[Vertex Content Word Count]],0),FALSE)</f>
        <v>65</v>
      </c>
    </row>
    <row r="37" spans="1:3" ht="15">
      <c r="A37" s="78" t="s">
        <v>1104</v>
      </c>
      <c r="B37" s="84" t="s">
        <v>255</v>
      </c>
      <c r="C37" s="78">
        <f>VLOOKUP(GroupVertices[[#This Row],[Vertex]],Vertices[],MATCH("ID",Vertices[[#Headers],[Vertex]:[Vertex Content Word Count]],0),FALSE)</f>
        <v>66</v>
      </c>
    </row>
    <row r="38" spans="1:3" ht="15">
      <c r="A38" s="78" t="s">
        <v>1104</v>
      </c>
      <c r="B38" s="84" t="s">
        <v>258</v>
      </c>
      <c r="C38" s="78">
        <f>VLOOKUP(GroupVertices[[#This Row],[Vertex]],Vertices[],MATCH("ID",Vertices[[#Headers],[Vertex]:[Vertex Content Word Count]],0),FALSE)</f>
        <v>69</v>
      </c>
    </row>
    <row r="39" spans="1:3" ht="15">
      <c r="A39" s="78" t="s">
        <v>1104</v>
      </c>
      <c r="B39" s="84" t="s">
        <v>264</v>
      </c>
      <c r="C39" s="78">
        <f>VLOOKUP(GroupVertices[[#This Row],[Vertex]],Vertices[],MATCH("ID",Vertices[[#Headers],[Vertex]:[Vertex Content Word Count]],0),FALSE)</f>
        <v>75</v>
      </c>
    </row>
    <row r="40" spans="1:3" ht="15">
      <c r="A40" s="78" t="s">
        <v>1105</v>
      </c>
      <c r="B40" s="84" t="s">
        <v>214</v>
      </c>
      <c r="C40" s="78">
        <f>VLOOKUP(GroupVertices[[#This Row],[Vertex]],Vertices[],MATCH("ID",Vertices[[#Headers],[Vertex]:[Vertex Content Word Count]],0),FALSE)</f>
        <v>6</v>
      </c>
    </row>
    <row r="41" spans="1:3" ht="15">
      <c r="A41" s="78" t="s">
        <v>1105</v>
      </c>
      <c r="B41" s="84" t="s">
        <v>271</v>
      </c>
      <c r="C41" s="78">
        <f>VLOOKUP(GroupVertices[[#This Row],[Vertex]],Vertices[],MATCH("ID",Vertices[[#Headers],[Vertex]:[Vertex Content Word Count]],0),FALSE)</f>
        <v>10</v>
      </c>
    </row>
    <row r="42" spans="1:3" ht="15">
      <c r="A42" s="78" t="s">
        <v>1105</v>
      </c>
      <c r="B42" s="84" t="s">
        <v>270</v>
      </c>
      <c r="C42" s="78">
        <f>VLOOKUP(GroupVertices[[#This Row],[Vertex]],Vertices[],MATCH("ID",Vertices[[#Headers],[Vertex]:[Vertex Content Word Count]],0),FALSE)</f>
        <v>9</v>
      </c>
    </row>
    <row r="43" spans="1:3" ht="15">
      <c r="A43" s="78" t="s">
        <v>1105</v>
      </c>
      <c r="B43" s="84" t="s">
        <v>269</v>
      </c>
      <c r="C43" s="78">
        <f>VLOOKUP(GroupVertices[[#This Row],[Vertex]],Vertices[],MATCH("ID",Vertices[[#Headers],[Vertex]:[Vertex Content Word Count]],0),FALSE)</f>
        <v>8</v>
      </c>
    </row>
    <row r="44" spans="1:3" ht="15">
      <c r="A44" s="78" t="s">
        <v>1105</v>
      </c>
      <c r="B44" s="84" t="s">
        <v>268</v>
      </c>
      <c r="C44" s="78">
        <f>VLOOKUP(GroupVertices[[#This Row],[Vertex]],Vertices[],MATCH("ID",Vertices[[#Headers],[Vertex]:[Vertex Content Word Count]],0),FALSE)</f>
        <v>7</v>
      </c>
    </row>
    <row r="45" spans="1:3" ht="15">
      <c r="A45" s="78" t="s">
        <v>1106</v>
      </c>
      <c r="B45" s="84" t="s">
        <v>226</v>
      </c>
      <c r="C45" s="78">
        <f>VLOOKUP(GroupVertices[[#This Row],[Vertex]],Vertices[],MATCH("ID",Vertices[[#Headers],[Vertex]:[Vertex Content Word Count]],0),FALSE)</f>
        <v>31</v>
      </c>
    </row>
    <row r="46" spans="1:3" ht="15">
      <c r="A46" s="78" t="s">
        <v>1106</v>
      </c>
      <c r="B46" s="84" t="s">
        <v>281</v>
      </c>
      <c r="C46" s="78">
        <f>VLOOKUP(GroupVertices[[#This Row],[Vertex]],Vertices[],MATCH("ID",Vertices[[#Headers],[Vertex]:[Vertex Content Word Count]],0),FALSE)</f>
        <v>32</v>
      </c>
    </row>
    <row r="47" spans="1:3" ht="15">
      <c r="A47" s="78" t="s">
        <v>1106</v>
      </c>
      <c r="B47" s="84" t="s">
        <v>225</v>
      </c>
      <c r="C47" s="78">
        <f>VLOOKUP(GroupVertices[[#This Row],[Vertex]],Vertices[],MATCH("ID",Vertices[[#Headers],[Vertex]:[Vertex Content Word Count]],0),FALSE)</f>
        <v>29</v>
      </c>
    </row>
    <row r="48" spans="1:3" ht="15">
      <c r="A48" s="78" t="s">
        <v>1106</v>
      </c>
      <c r="B48" s="84" t="s">
        <v>280</v>
      </c>
      <c r="C48" s="78">
        <f>VLOOKUP(GroupVertices[[#This Row],[Vertex]],Vertices[],MATCH("ID",Vertices[[#Headers],[Vertex]:[Vertex Content Word Count]],0),FALSE)</f>
        <v>30</v>
      </c>
    </row>
    <row r="49" spans="1:3" ht="15">
      <c r="A49" s="78" t="s">
        <v>1107</v>
      </c>
      <c r="B49" s="84" t="s">
        <v>222</v>
      </c>
      <c r="C49" s="78">
        <f>VLOOKUP(GroupVertices[[#This Row],[Vertex]],Vertices[],MATCH("ID",Vertices[[#Headers],[Vertex]:[Vertex Content Word Count]],0),FALSE)</f>
        <v>22</v>
      </c>
    </row>
    <row r="50" spans="1:3" ht="15">
      <c r="A50" s="78" t="s">
        <v>1107</v>
      </c>
      <c r="B50" s="84" t="s">
        <v>278</v>
      </c>
      <c r="C50" s="78">
        <f>VLOOKUP(GroupVertices[[#This Row],[Vertex]],Vertices[],MATCH("ID",Vertices[[#Headers],[Vertex]:[Vertex Content Word Count]],0),FALSE)</f>
        <v>25</v>
      </c>
    </row>
    <row r="51" spans="1:3" ht="15">
      <c r="A51" s="78" t="s">
        <v>1107</v>
      </c>
      <c r="B51" s="84" t="s">
        <v>277</v>
      </c>
      <c r="C51" s="78">
        <f>VLOOKUP(GroupVertices[[#This Row],[Vertex]],Vertices[],MATCH("ID",Vertices[[#Headers],[Vertex]:[Vertex Content Word Count]],0),FALSE)</f>
        <v>24</v>
      </c>
    </row>
    <row r="52" spans="1:3" ht="15">
      <c r="A52" s="78" t="s">
        <v>1107</v>
      </c>
      <c r="B52" s="84" t="s">
        <v>276</v>
      </c>
      <c r="C52" s="78">
        <f>VLOOKUP(GroupVertices[[#This Row],[Vertex]],Vertices[],MATCH("ID",Vertices[[#Headers],[Vertex]:[Vertex Content Word Count]],0),FALSE)</f>
        <v>23</v>
      </c>
    </row>
    <row r="53" spans="1:3" ht="15">
      <c r="A53" s="78" t="s">
        <v>1108</v>
      </c>
      <c r="B53" s="84" t="s">
        <v>215</v>
      </c>
      <c r="C53" s="78">
        <f>VLOOKUP(GroupVertices[[#This Row],[Vertex]],Vertices[],MATCH("ID",Vertices[[#Headers],[Vertex]:[Vertex Content Word Count]],0),FALSE)</f>
        <v>12</v>
      </c>
    </row>
    <row r="54" spans="1:3" ht="15">
      <c r="A54" s="78" t="s">
        <v>1108</v>
      </c>
      <c r="B54" s="84" t="s">
        <v>275</v>
      </c>
      <c r="C54" s="78">
        <f>VLOOKUP(GroupVertices[[#This Row],[Vertex]],Vertices[],MATCH("ID",Vertices[[#Headers],[Vertex]:[Vertex Content Word Count]],0),FALSE)</f>
        <v>15</v>
      </c>
    </row>
    <row r="55" spans="1:3" ht="15">
      <c r="A55" s="78" t="s">
        <v>1108</v>
      </c>
      <c r="B55" s="84" t="s">
        <v>274</v>
      </c>
      <c r="C55" s="78">
        <f>VLOOKUP(GroupVertices[[#This Row],[Vertex]],Vertices[],MATCH("ID",Vertices[[#Headers],[Vertex]:[Vertex Content Word Count]],0),FALSE)</f>
        <v>14</v>
      </c>
    </row>
    <row r="56" spans="1:3" ht="15">
      <c r="A56" s="78" t="s">
        <v>1108</v>
      </c>
      <c r="B56" s="84" t="s">
        <v>273</v>
      </c>
      <c r="C56" s="78">
        <f>VLOOKUP(GroupVertices[[#This Row],[Vertex]],Vertices[],MATCH("ID",Vertices[[#Headers],[Vertex]:[Vertex Content Word Count]],0),FALSE)</f>
        <v>13</v>
      </c>
    </row>
    <row r="57" spans="1:3" ht="15">
      <c r="A57" s="78" t="s">
        <v>1109</v>
      </c>
      <c r="B57" s="84" t="s">
        <v>234</v>
      </c>
      <c r="C57" s="78">
        <f>VLOOKUP(GroupVertices[[#This Row],[Vertex]],Vertices[],MATCH("ID",Vertices[[#Headers],[Vertex]:[Vertex Content Word Count]],0),FALSE)</f>
        <v>42</v>
      </c>
    </row>
    <row r="58" spans="1:3" ht="15">
      <c r="A58" s="78" t="s">
        <v>1109</v>
      </c>
      <c r="B58" s="84" t="s">
        <v>285</v>
      </c>
      <c r="C58" s="78">
        <f>VLOOKUP(GroupVertices[[#This Row],[Vertex]],Vertices[],MATCH("ID",Vertices[[#Headers],[Vertex]:[Vertex Content Word Count]],0),FALSE)</f>
        <v>44</v>
      </c>
    </row>
    <row r="59" spans="1:3" ht="15">
      <c r="A59" s="78" t="s">
        <v>1109</v>
      </c>
      <c r="B59" s="84" t="s">
        <v>284</v>
      </c>
      <c r="C59" s="78">
        <f>VLOOKUP(GroupVertices[[#This Row],[Vertex]],Vertices[],MATCH("ID",Vertices[[#Headers],[Vertex]:[Vertex Content Word Count]],0),FALSE)</f>
        <v>43</v>
      </c>
    </row>
    <row r="60" spans="1:3" ht="15">
      <c r="A60" s="78" t="s">
        <v>1110</v>
      </c>
      <c r="B60" s="84" t="s">
        <v>236</v>
      </c>
      <c r="C60" s="78">
        <f>VLOOKUP(GroupVertices[[#This Row],[Vertex]],Vertices[],MATCH("ID",Vertices[[#Headers],[Vertex]:[Vertex Content Word Count]],0),FALSE)</f>
        <v>46</v>
      </c>
    </row>
    <row r="61" spans="1:3" ht="15">
      <c r="A61" s="78" t="s">
        <v>1110</v>
      </c>
      <c r="B61" s="84" t="s">
        <v>235</v>
      </c>
      <c r="C61" s="78">
        <f>VLOOKUP(GroupVertices[[#This Row],[Vertex]],Vertices[],MATCH("ID",Vertices[[#Headers],[Vertex]:[Vertex Content Word Count]],0),FALSE)</f>
        <v>45</v>
      </c>
    </row>
    <row r="62" spans="1:3" ht="15">
      <c r="A62" s="78" t="s">
        <v>1111</v>
      </c>
      <c r="B62" s="84" t="s">
        <v>231</v>
      </c>
      <c r="C62" s="78">
        <f>VLOOKUP(GroupVertices[[#This Row],[Vertex]],Vertices[],MATCH("ID",Vertices[[#Headers],[Vertex]:[Vertex Content Word Count]],0),FALSE)</f>
        <v>38</v>
      </c>
    </row>
    <row r="63" spans="1:3" ht="15">
      <c r="A63" s="78" t="s">
        <v>1111</v>
      </c>
      <c r="B63" s="84" t="s">
        <v>283</v>
      </c>
      <c r="C63" s="78">
        <f>VLOOKUP(GroupVertices[[#This Row],[Vertex]],Vertices[],MATCH("ID",Vertices[[#Headers],[Vertex]:[Vertex Content Word Count]],0),FALSE)</f>
        <v>39</v>
      </c>
    </row>
    <row r="64" spans="1:3" ht="15">
      <c r="A64" s="78" t="s">
        <v>1112</v>
      </c>
      <c r="B64" s="84" t="s">
        <v>229</v>
      </c>
      <c r="C64" s="78">
        <f>VLOOKUP(GroupVertices[[#This Row],[Vertex]],Vertices[],MATCH("ID",Vertices[[#Headers],[Vertex]:[Vertex Content Word Count]],0),FALSE)</f>
        <v>36</v>
      </c>
    </row>
    <row r="65" spans="1:3" ht="15">
      <c r="A65" s="78" t="s">
        <v>1112</v>
      </c>
      <c r="B65" s="84" t="s">
        <v>228</v>
      </c>
      <c r="C65" s="78">
        <f>VLOOKUP(GroupVertices[[#This Row],[Vertex]],Vertices[],MATCH("ID",Vertices[[#Headers],[Vertex]:[Vertex Content Word Count]],0),FALSE)</f>
        <v>35</v>
      </c>
    </row>
    <row r="66" spans="1:3" ht="15">
      <c r="A66" s="78" t="s">
        <v>1113</v>
      </c>
      <c r="B66" s="84" t="s">
        <v>227</v>
      </c>
      <c r="C66" s="78">
        <f>VLOOKUP(GroupVertices[[#This Row],[Vertex]],Vertices[],MATCH("ID",Vertices[[#Headers],[Vertex]:[Vertex Content Word Count]],0),FALSE)</f>
        <v>33</v>
      </c>
    </row>
    <row r="67" spans="1:3" ht="15">
      <c r="A67" s="78" t="s">
        <v>1113</v>
      </c>
      <c r="B67" s="84" t="s">
        <v>282</v>
      </c>
      <c r="C67" s="78">
        <f>VLOOKUP(GroupVertices[[#This Row],[Vertex]],Vertices[],MATCH("ID",Vertices[[#Headers],[Vertex]:[Vertex Content Word Count]],0),FALSE)</f>
        <v>34</v>
      </c>
    </row>
    <row r="68" spans="1:3" ht="15">
      <c r="A68" s="78" t="s">
        <v>1114</v>
      </c>
      <c r="B68" s="84" t="s">
        <v>224</v>
      </c>
      <c r="C68" s="78">
        <f>VLOOKUP(GroupVertices[[#This Row],[Vertex]],Vertices[],MATCH("ID",Vertices[[#Headers],[Vertex]:[Vertex Content Word Count]],0),FALSE)</f>
        <v>27</v>
      </c>
    </row>
    <row r="69" spans="1:3" ht="15">
      <c r="A69" s="78" t="s">
        <v>1114</v>
      </c>
      <c r="B69" s="84" t="s">
        <v>279</v>
      </c>
      <c r="C69" s="78">
        <f>VLOOKUP(GroupVertices[[#This Row],[Vertex]],Vertices[],MATCH("ID",Vertices[[#Headers],[Vertex]:[Vertex Content Word Count]],0),FALSE)</f>
        <v>28</v>
      </c>
    </row>
    <row r="70" spans="1:3" ht="15">
      <c r="A70" s="78" t="s">
        <v>1115</v>
      </c>
      <c r="B70" s="84" t="s">
        <v>221</v>
      </c>
      <c r="C70" s="78">
        <f>VLOOKUP(GroupVertices[[#This Row],[Vertex]],Vertices[],MATCH("ID",Vertices[[#Headers],[Vertex]:[Vertex Content Word Count]],0),FALSE)</f>
        <v>21</v>
      </c>
    </row>
    <row r="71" spans="1:3" ht="15">
      <c r="A71" s="78" t="s">
        <v>1115</v>
      </c>
      <c r="B71" s="84" t="s">
        <v>220</v>
      </c>
      <c r="C71" s="78">
        <f>VLOOKUP(GroupVertices[[#This Row],[Vertex]],Vertices[],MATCH("ID",Vertices[[#Headers],[Vertex]:[Vertex Content Word Count]],0),FALSE)</f>
        <v>20</v>
      </c>
    </row>
    <row r="72" spans="1:3" ht="15">
      <c r="A72" s="78" t="s">
        <v>1116</v>
      </c>
      <c r="B72" s="84" t="s">
        <v>217</v>
      </c>
      <c r="C72" s="78">
        <f>VLOOKUP(GroupVertices[[#This Row],[Vertex]],Vertices[],MATCH("ID",Vertices[[#Headers],[Vertex]:[Vertex Content Word Count]],0),FALSE)</f>
        <v>17</v>
      </c>
    </row>
    <row r="73" spans="1:3" ht="15">
      <c r="A73" s="78" t="s">
        <v>1116</v>
      </c>
      <c r="B73" s="84" t="s">
        <v>216</v>
      </c>
      <c r="C73" s="78">
        <f>VLOOKUP(GroupVertices[[#This Row],[Vertex]],Vertices[],MATCH("ID",Vertices[[#Headers],[Vertex]:[Vertex Content Word Count]],0),FALSE)</f>
        <v>16</v>
      </c>
    </row>
    <row r="74" spans="1:3" ht="15">
      <c r="A74" s="78" t="s">
        <v>1117</v>
      </c>
      <c r="B74" s="84" t="s">
        <v>213</v>
      </c>
      <c r="C74" s="78">
        <f>VLOOKUP(GroupVertices[[#This Row],[Vertex]],Vertices[],MATCH("ID",Vertices[[#Headers],[Vertex]:[Vertex Content Word Count]],0),FALSE)</f>
        <v>4</v>
      </c>
    </row>
    <row r="75" spans="1:3" ht="15">
      <c r="A75" s="78" t="s">
        <v>1117</v>
      </c>
      <c r="B75" s="84" t="s">
        <v>267</v>
      </c>
      <c r="C75"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1529</v>
      </c>
      <c r="B2" s="34" t="s">
        <v>1064</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71</v>
      </c>
      <c r="L2" s="37">
        <f>MIN(Vertices[Closeness Centrality])</f>
        <v>0</v>
      </c>
      <c r="M2" s="38">
        <f>COUNTIF(Vertices[Closeness Centrality],"&gt;= "&amp;L2)-COUNTIF(Vertices[Closeness Centrality],"&gt;="&amp;L3)</f>
        <v>41</v>
      </c>
      <c r="N2" s="37">
        <f>MIN(Vertices[Eigenvector Centrality])</f>
        <v>0</v>
      </c>
      <c r="O2" s="38">
        <f>COUNTIF(Vertices[Eigenvector Centrality],"&gt;= "&amp;N2)-COUNTIF(Vertices[Eigenvector Centrality],"&gt;="&amp;N3)</f>
        <v>41</v>
      </c>
      <c r="P2" s="37">
        <f>MIN(Vertices[PageRank])</f>
        <v>0.375406</v>
      </c>
      <c r="Q2" s="38">
        <f>COUNTIF(Vertices[PageRank],"&gt;= "&amp;P2)-COUNTIF(Vertices[PageRank],"&gt;="&amp;P3)</f>
        <v>2</v>
      </c>
      <c r="R2" s="37">
        <f>MIN(Vertices[Clustering Coefficient])</f>
        <v>0</v>
      </c>
      <c r="S2" s="43">
        <f>COUNTIF(Vertices[Clustering Coefficient],"&gt;= "&amp;R2)-COUNTIF(Vertices[Clustering Coefficient],"&gt;="&amp;R3)</f>
        <v>44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30</v>
      </c>
      <c r="H3" s="39">
        <f aca="true" t="shared" si="3" ref="H3:H26">H2+($H$57-$H$2)/BinDivisor</f>
        <v>0.09090909090909091</v>
      </c>
      <c r="I3" s="40">
        <f>COUNTIF(Vertices[Out-Degree],"&gt;= "&amp;H3)-COUNTIF(Vertices[Out-Degree],"&gt;="&amp;H4)</f>
        <v>0</v>
      </c>
      <c r="J3" s="39">
        <f aca="true" t="shared" si="4" ref="J3:J26">J2+($J$57-$J$2)/BinDivisor</f>
        <v>11.781818181818181</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2</v>
      </c>
      <c r="N3" s="39">
        <f aca="true" t="shared" si="6" ref="N3:N26">N2+($N$57-$N$2)/BinDivisor</f>
        <v>0.0021058363636363635</v>
      </c>
      <c r="O3" s="40">
        <f>COUNTIF(Vertices[Eigenvector Centrality],"&gt;= "&amp;N3)-COUNTIF(Vertices[Eigenvector Centrality],"&gt;="&amp;N4)</f>
        <v>4</v>
      </c>
      <c r="P3" s="39">
        <f aca="true" t="shared" si="7" ref="P3:P26">P2+($P$57-$P$2)/BinDivisor</f>
        <v>0.5035829090909091</v>
      </c>
      <c r="Q3" s="40">
        <f>COUNTIF(Vertices[PageRank],"&gt;= "&amp;P3)-COUNTIF(Vertices[PageRank],"&gt;="&amp;P4)</f>
        <v>28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1.018181818181818</v>
      </c>
      <c r="G4" s="38">
        <f>COUNTIF(Vertices[In-Degree],"&gt;= "&amp;F4)-COUNTIF(Vertices[In-Degree],"&gt;="&amp;F5)</f>
        <v>0</v>
      </c>
      <c r="H4" s="37">
        <f t="shared" si="3"/>
        <v>0.18181818181818182</v>
      </c>
      <c r="I4" s="38">
        <f>COUNTIF(Vertices[Out-Degree],"&gt;= "&amp;H4)-COUNTIF(Vertices[Out-Degree],"&gt;="&amp;H5)</f>
        <v>0</v>
      </c>
      <c r="J4" s="37">
        <f t="shared" si="4"/>
        <v>23.563636363636363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0.004211672727272727</v>
      </c>
      <c r="O4" s="38">
        <f>COUNTIF(Vertices[Eigenvector Centrality],"&gt;= "&amp;N4)-COUNTIF(Vertices[Eigenvector Centrality],"&gt;="&amp;N5)</f>
        <v>0</v>
      </c>
      <c r="P4" s="37">
        <f t="shared" si="7"/>
        <v>0.6317598181818181</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5</v>
      </c>
      <c r="H5" s="39">
        <f t="shared" si="3"/>
        <v>0.2727272727272727</v>
      </c>
      <c r="I5" s="40">
        <f>COUNTIF(Vertices[Out-Degree],"&gt;= "&amp;H5)-COUNTIF(Vertices[Out-Degree],"&gt;="&amp;H6)</f>
        <v>0</v>
      </c>
      <c r="J5" s="39">
        <f t="shared" si="4"/>
        <v>35.345454545454544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0.00631750909090909</v>
      </c>
      <c r="O5" s="40">
        <f>COUNTIF(Vertices[Eigenvector Centrality],"&gt;= "&amp;N5)-COUNTIF(Vertices[Eigenvector Centrality],"&gt;="&amp;N6)</f>
        <v>0</v>
      </c>
      <c r="P5" s="39">
        <f t="shared" si="7"/>
        <v>0.7599367272727272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84</v>
      </c>
      <c r="D6" s="32">
        <f t="shared" si="1"/>
        <v>0</v>
      </c>
      <c r="E6" s="3">
        <f>COUNTIF(Vertices[Degree],"&gt;= "&amp;D6)-COUNTIF(Vertices[Degree],"&gt;="&amp;D7)</f>
        <v>0</v>
      </c>
      <c r="F6" s="37">
        <f t="shared" si="2"/>
        <v>2.036363636363636</v>
      </c>
      <c r="G6" s="38">
        <f>COUNTIF(Vertices[In-Degree],"&gt;= "&amp;F6)-COUNTIF(Vertices[In-Degree],"&gt;="&amp;F7)</f>
        <v>0</v>
      </c>
      <c r="H6" s="37">
        <f t="shared" si="3"/>
        <v>0.36363636363636365</v>
      </c>
      <c r="I6" s="38">
        <f>COUNTIF(Vertices[Out-Degree],"&gt;= "&amp;H6)-COUNTIF(Vertices[Out-Degree],"&gt;="&amp;H7)</f>
        <v>0</v>
      </c>
      <c r="J6" s="37">
        <f t="shared" si="4"/>
        <v>47.127272727272725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0.008423345454545454</v>
      </c>
      <c r="O6" s="38">
        <f>COUNTIF(Vertices[Eigenvector Centrality],"&gt;= "&amp;N6)-COUNTIF(Vertices[Eigenvector Centrality],"&gt;="&amp;N7)</f>
        <v>0</v>
      </c>
      <c r="P6" s="37">
        <f t="shared" si="7"/>
        <v>0.8881136363636363</v>
      </c>
      <c r="Q6" s="38">
        <f>COUNTIF(Vertices[PageRank],"&gt;= "&amp;P6)-COUNTIF(Vertices[PageRank],"&gt;="&amp;P7)</f>
        <v>20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32</v>
      </c>
      <c r="D7" s="32">
        <f t="shared" si="1"/>
        <v>0</v>
      </c>
      <c r="E7" s="3">
        <f>COUNTIF(Vertices[Degree],"&gt;= "&amp;D7)-COUNTIF(Vertices[Degree],"&gt;="&amp;D8)</f>
        <v>0</v>
      </c>
      <c r="F7" s="39">
        <f t="shared" si="2"/>
        <v>2.545454545454545</v>
      </c>
      <c r="G7" s="40">
        <f>COUNTIF(Vertices[In-Degree],"&gt;= "&amp;F7)-COUNTIF(Vertices[In-Degree],"&gt;="&amp;F8)</f>
        <v>0</v>
      </c>
      <c r="H7" s="39">
        <f t="shared" si="3"/>
        <v>0.4545454545454546</v>
      </c>
      <c r="I7" s="40">
        <f>COUNTIF(Vertices[Out-Degree],"&gt;= "&amp;H7)-COUNTIF(Vertices[Out-Degree],"&gt;="&amp;H8)</f>
        <v>0</v>
      </c>
      <c r="J7" s="39">
        <f t="shared" si="4"/>
        <v>58.90909090909091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0.010529181818181818</v>
      </c>
      <c r="O7" s="40">
        <f>COUNTIF(Vertices[Eigenvector Centrality],"&gt;= "&amp;N7)-COUNTIF(Vertices[Eigenvector Centrality],"&gt;="&amp;N8)</f>
        <v>0</v>
      </c>
      <c r="P7" s="39">
        <f t="shared" si="7"/>
        <v>1.0162905454545454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116</v>
      </c>
      <c r="D8" s="32">
        <f t="shared" si="1"/>
        <v>0</v>
      </c>
      <c r="E8" s="3">
        <f>COUNTIF(Vertices[Degree],"&gt;= "&amp;D8)-COUNTIF(Vertices[Degree],"&gt;="&amp;D9)</f>
        <v>0</v>
      </c>
      <c r="F8" s="37">
        <f t="shared" si="2"/>
        <v>3.054545454545454</v>
      </c>
      <c r="G8" s="38">
        <f>COUNTIF(Vertices[In-Degree],"&gt;= "&amp;F8)-COUNTIF(Vertices[In-Degree],"&gt;="&amp;F9)</f>
        <v>0</v>
      </c>
      <c r="H8" s="37">
        <f t="shared" si="3"/>
        <v>0.5454545454545455</v>
      </c>
      <c r="I8" s="38">
        <f>COUNTIF(Vertices[Out-Degree],"&gt;= "&amp;H8)-COUNTIF(Vertices[Out-Degree],"&gt;="&amp;H9)</f>
        <v>0</v>
      </c>
      <c r="J8" s="37">
        <f t="shared" si="4"/>
        <v>70.69090909090909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0.012635018181818182</v>
      </c>
      <c r="O8" s="38">
        <f>COUNTIF(Vertices[Eigenvector Centrality],"&gt;= "&amp;N8)-COUNTIF(Vertices[Eigenvector Centrality],"&gt;="&amp;N9)</f>
        <v>0</v>
      </c>
      <c r="P8" s="37">
        <f t="shared" si="7"/>
        <v>1.1444674545454545</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0</v>
      </c>
      <c r="H9" s="39">
        <f t="shared" si="3"/>
        <v>0.6363636363636365</v>
      </c>
      <c r="I9" s="40">
        <f>COUNTIF(Vertices[Out-Degree],"&gt;= "&amp;H9)-COUNTIF(Vertices[Out-Degree],"&gt;="&amp;H10)</f>
        <v>0</v>
      </c>
      <c r="J9" s="39">
        <f t="shared" si="4"/>
        <v>82.47272727272727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0.014740854545454546</v>
      </c>
      <c r="O9" s="40">
        <f>COUNTIF(Vertices[Eigenvector Centrality],"&gt;= "&amp;N9)-COUNTIF(Vertices[Eigenvector Centrality],"&gt;="&amp;N10)</f>
        <v>3</v>
      </c>
      <c r="P9" s="39">
        <f t="shared" si="7"/>
        <v>1.2726443636363636</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1530</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0.7272727272727274</v>
      </c>
      <c r="I10" s="38">
        <f>COUNTIF(Vertices[Out-Degree],"&gt;= "&amp;H10)-COUNTIF(Vertices[Out-Degree],"&gt;="&amp;H11)</f>
        <v>0</v>
      </c>
      <c r="J10" s="37">
        <f t="shared" si="4"/>
        <v>94.25454545454545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0.016846690909090908</v>
      </c>
      <c r="O10" s="38">
        <f>COUNTIF(Vertices[Eigenvector Centrality],"&gt;= "&amp;N10)-COUNTIF(Vertices[Eigenvector Centrality],"&gt;="&amp;N11)</f>
        <v>0</v>
      </c>
      <c r="P10" s="37">
        <f t="shared" si="7"/>
        <v>1.4008212727272726</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0</v>
      </c>
      <c r="H11" s="39">
        <f t="shared" si="3"/>
        <v>0.8181818181818183</v>
      </c>
      <c r="I11" s="40">
        <f>COUNTIF(Vertices[Out-Degree],"&gt;= "&amp;H11)-COUNTIF(Vertices[Out-Degree],"&gt;="&amp;H12)</f>
        <v>0</v>
      </c>
      <c r="J11" s="39">
        <f t="shared" si="4"/>
        <v>106.03636363636363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0.01895252727272727</v>
      </c>
      <c r="O11" s="40">
        <f>COUNTIF(Vertices[Eigenvector Centrality],"&gt;= "&amp;N11)-COUNTIF(Vertices[Eigenvector Centrality],"&gt;="&amp;N12)</f>
        <v>0</v>
      </c>
      <c r="P11" s="39">
        <f t="shared" si="7"/>
        <v>1.5289981818181817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287</v>
      </c>
      <c r="B12" s="34">
        <v>87</v>
      </c>
      <c r="D12" s="32">
        <f t="shared" si="1"/>
        <v>0</v>
      </c>
      <c r="E12" s="3">
        <f>COUNTIF(Vertices[Degree],"&gt;= "&amp;D12)-COUNTIF(Vertices[Degree],"&gt;="&amp;D13)</f>
        <v>0</v>
      </c>
      <c r="F12" s="37">
        <f t="shared" si="2"/>
        <v>5.090909090909089</v>
      </c>
      <c r="G12" s="38">
        <f>COUNTIF(Vertices[In-Degree],"&gt;= "&amp;F12)-COUNTIF(Vertices[In-Degree],"&gt;="&amp;F13)</f>
        <v>0</v>
      </c>
      <c r="H12" s="37">
        <f t="shared" si="3"/>
        <v>0.9090909090909093</v>
      </c>
      <c r="I12" s="38">
        <f>COUNTIF(Vertices[Out-Degree],"&gt;= "&amp;H12)-COUNTIF(Vertices[Out-Degree],"&gt;="&amp;H13)</f>
        <v>0</v>
      </c>
      <c r="J12" s="37">
        <f t="shared" si="4"/>
        <v>117.81818181818181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0.021058363636363635</v>
      </c>
      <c r="O12" s="38">
        <f>COUNTIF(Vertices[Eigenvector Centrality],"&gt;= "&amp;N12)-COUNTIF(Vertices[Eigenvector Centrality],"&gt;="&amp;N13)</f>
        <v>0</v>
      </c>
      <c r="P12" s="37">
        <f t="shared" si="7"/>
        <v>1.6571750909090908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13</v>
      </c>
      <c r="D13" s="32">
        <f t="shared" si="1"/>
        <v>0</v>
      </c>
      <c r="E13" s="3">
        <f>COUNTIF(Vertices[Degree],"&gt;= "&amp;D13)-COUNTIF(Vertices[Degree],"&gt;="&amp;D14)</f>
        <v>0</v>
      </c>
      <c r="F13" s="39">
        <f t="shared" si="2"/>
        <v>5.599999999999998</v>
      </c>
      <c r="G13" s="40">
        <f>COUNTIF(Vertices[In-Degree],"&gt;= "&amp;F13)-COUNTIF(Vertices[In-Degree],"&gt;="&amp;F14)</f>
        <v>0</v>
      </c>
      <c r="H13" s="39">
        <f t="shared" si="3"/>
        <v>1.0000000000000002</v>
      </c>
      <c r="I13" s="40">
        <f>COUNTIF(Vertices[Out-Degree],"&gt;= "&amp;H13)-COUNTIF(Vertices[Out-Degree],"&gt;="&amp;H14)</f>
        <v>25</v>
      </c>
      <c r="J13" s="39">
        <f t="shared" si="4"/>
        <v>129.6</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0.0231642</v>
      </c>
      <c r="O13" s="40">
        <f>COUNTIF(Vertices[Eigenvector Centrality],"&gt;= "&amp;N13)-COUNTIF(Vertices[Eigenvector Centrality],"&gt;="&amp;N14)</f>
        <v>0</v>
      </c>
      <c r="P13" s="39">
        <f t="shared" si="7"/>
        <v>1.7853519999999998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286</v>
      </c>
      <c r="B14" s="34">
        <v>16</v>
      </c>
      <c r="D14" s="32">
        <f t="shared" si="1"/>
        <v>0</v>
      </c>
      <c r="E14" s="3">
        <f>COUNTIF(Vertices[Degree],"&gt;= "&amp;D14)-COUNTIF(Vertices[Degree],"&gt;="&amp;D15)</f>
        <v>0</v>
      </c>
      <c r="F14" s="37">
        <f t="shared" si="2"/>
        <v>6.109090909090907</v>
      </c>
      <c r="G14" s="38">
        <f>COUNTIF(Vertices[In-Degree],"&gt;= "&amp;F14)-COUNTIF(Vertices[In-Degree],"&gt;="&amp;F15)</f>
        <v>0</v>
      </c>
      <c r="H14" s="37">
        <f t="shared" si="3"/>
        <v>1.090909090909091</v>
      </c>
      <c r="I14" s="38">
        <f>COUNTIF(Vertices[Out-Degree],"&gt;= "&amp;H14)-COUNTIF(Vertices[Out-Degree],"&gt;="&amp;H15)</f>
        <v>0</v>
      </c>
      <c r="J14" s="37">
        <f t="shared" si="4"/>
        <v>141.38181818181818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0.025270036363636363</v>
      </c>
      <c r="O14" s="38">
        <f>COUNTIF(Vertices[Eigenvector Centrality],"&gt;= "&amp;N14)-COUNTIF(Vertices[Eigenvector Centrality],"&gt;="&amp;N15)</f>
        <v>0</v>
      </c>
      <c r="P14" s="37">
        <f t="shared" si="7"/>
        <v>1.913528909090909</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0</v>
      </c>
      <c r="H15" s="39">
        <f t="shared" si="3"/>
        <v>1.1818181818181819</v>
      </c>
      <c r="I15" s="40">
        <f>COUNTIF(Vertices[Out-Degree],"&gt;= "&amp;H15)-COUNTIF(Vertices[Out-Degree],"&gt;="&amp;H16)</f>
        <v>0</v>
      </c>
      <c r="J15" s="39">
        <f t="shared" si="4"/>
        <v>153.16363636363636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0.027375872727272727</v>
      </c>
      <c r="O15" s="40">
        <f>COUNTIF(Vertices[Eigenvector Centrality],"&gt;= "&amp;N15)-COUNTIF(Vertices[Eigenvector Centrality],"&gt;="&amp;N16)</f>
        <v>0</v>
      </c>
      <c r="P15" s="39">
        <f t="shared" si="7"/>
        <v>2.041705818181818</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13</v>
      </c>
      <c r="D16" s="32">
        <f t="shared" si="1"/>
        <v>0</v>
      </c>
      <c r="E16" s="3">
        <f>COUNTIF(Vertices[Degree],"&gt;= "&amp;D16)-COUNTIF(Vertices[Degree],"&gt;="&amp;D17)</f>
        <v>0</v>
      </c>
      <c r="F16" s="37">
        <f t="shared" si="2"/>
        <v>7.127272727272724</v>
      </c>
      <c r="G16" s="38">
        <f>COUNTIF(Vertices[In-Degree],"&gt;= "&amp;F16)-COUNTIF(Vertices[In-Degree],"&gt;="&amp;F17)</f>
        <v>0</v>
      </c>
      <c r="H16" s="37">
        <f t="shared" si="3"/>
        <v>1.2727272727272727</v>
      </c>
      <c r="I16" s="38">
        <f>COUNTIF(Vertices[Out-Degree],"&gt;= "&amp;H16)-COUNTIF(Vertices[Out-Degree],"&gt;="&amp;H17)</f>
        <v>0</v>
      </c>
      <c r="J16" s="37">
        <f t="shared" si="4"/>
        <v>164.94545454545454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0.02948170909090909</v>
      </c>
      <c r="O16" s="38">
        <f>COUNTIF(Vertices[Eigenvector Centrality],"&gt;= "&amp;N16)-COUNTIF(Vertices[Eigenvector Centrality],"&gt;="&amp;N17)</f>
        <v>24</v>
      </c>
      <c r="P16" s="37">
        <f t="shared" si="7"/>
        <v>2.1698827272727272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0</v>
      </c>
      <c r="H17" s="39">
        <f t="shared" si="3"/>
        <v>1.3636363636363635</v>
      </c>
      <c r="I17" s="40">
        <f>COUNTIF(Vertices[Out-Degree],"&gt;= "&amp;H17)-COUNTIF(Vertices[Out-Degree],"&gt;="&amp;H18)</f>
        <v>0</v>
      </c>
      <c r="J17" s="39">
        <f t="shared" si="4"/>
        <v>176.72727272727272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0.03158754545454545</v>
      </c>
      <c r="O17" s="40">
        <f>COUNTIF(Vertices[Eigenvector Centrality],"&gt;= "&amp;N17)-COUNTIF(Vertices[Eigenvector Centrality],"&gt;="&amp;N18)</f>
        <v>0</v>
      </c>
      <c r="P17" s="39">
        <f t="shared" si="7"/>
        <v>2.2980596363636363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0.025974025974025976</v>
      </c>
      <c r="D18" s="32">
        <f t="shared" si="1"/>
        <v>0</v>
      </c>
      <c r="E18" s="3">
        <f>COUNTIF(Vertices[Degree],"&gt;= "&amp;D18)-COUNTIF(Vertices[Degree],"&gt;="&amp;D19)</f>
        <v>0</v>
      </c>
      <c r="F18" s="37">
        <f t="shared" si="2"/>
        <v>8.145454545454543</v>
      </c>
      <c r="G18" s="38">
        <f>COUNTIF(Vertices[In-Degree],"&gt;= "&amp;F18)-COUNTIF(Vertices[In-Degree],"&gt;="&amp;F19)</f>
        <v>0</v>
      </c>
      <c r="H18" s="37">
        <f t="shared" si="3"/>
        <v>1.4545454545454544</v>
      </c>
      <c r="I18" s="38">
        <f>COUNTIF(Vertices[Out-Degree],"&gt;= "&amp;H18)-COUNTIF(Vertices[Out-Degree],"&gt;="&amp;H19)</f>
        <v>0</v>
      </c>
      <c r="J18" s="37">
        <f t="shared" si="4"/>
        <v>188.5090909090909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0.033693381818181815</v>
      </c>
      <c r="O18" s="38">
        <f>COUNTIF(Vertices[Eigenvector Centrality],"&gt;= "&amp;N18)-COUNTIF(Vertices[Eigenvector Centrality],"&gt;="&amp;N19)</f>
        <v>0</v>
      </c>
      <c r="P18" s="37">
        <f t="shared" si="7"/>
        <v>2.4262365454545454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0.05063291139240506</v>
      </c>
      <c r="D19" s="32">
        <f t="shared" si="1"/>
        <v>0</v>
      </c>
      <c r="E19" s="3">
        <f>COUNTIF(Vertices[Degree],"&gt;= "&amp;D19)-COUNTIF(Vertices[Degree],"&gt;="&amp;D20)</f>
        <v>0</v>
      </c>
      <c r="F19" s="39">
        <f t="shared" si="2"/>
        <v>8.654545454545453</v>
      </c>
      <c r="G19" s="40">
        <f>COUNTIF(Vertices[In-Degree],"&gt;= "&amp;F19)-COUNTIF(Vertices[In-Degree],"&gt;="&amp;F20)</f>
        <v>0</v>
      </c>
      <c r="H19" s="39">
        <f t="shared" si="3"/>
        <v>1.5454545454545452</v>
      </c>
      <c r="I19" s="40">
        <f>COUNTIF(Vertices[Out-Degree],"&gt;= "&amp;H19)-COUNTIF(Vertices[Out-Degree],"&gt;="&amp;H20)</f>
        <v>0</v>
      </c>
      <c r="J19" s="39">
        <f t="shared" si="4"/>
        <v>200.29090909090908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0.03579921818181818</v>
      </c>
      <c r="O19" s="40">
        <f>COUNTIF(Vertices[Eigenvector Centrality],"&gt;= "&amp;N19)-COUNTIF(Vertices[Eigenvector Centrality],"&gt;="&amp;N20)</f>
        <v>0</v>
      </c>
      <c r="P19" s="39">
        <f t="shared" si="7"/>
        <v>2.5544134545454544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1.636363636363636</v>
      </c>
      <c r="I20" s="38">
        <f>COUNTIF(Vertices[Out-Degree],"&gt;= "&amp;H20)-COUNTIF(Vertices[Out-Degree],"&gt;="&amp;H21)</f>
        <v>0</v>
      </c>
      <c r="J20" s="37">
        <f t="shared" si="4"/>
        <v>212.07272727272726</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0.03790505454545454</v>
      </c>
      <c r="O20" s="38">
        <f>COUNTIF(Vertices[Eigenvector Centrality],"&gt;= "&amp;N20)-COUNTIF(Vertices[Eigenvector Centrality],"&gt;="&amp;N21)</f>
        <v>0</v>
      </c>
      <c r="P20" s="37">
        <f t="shared" si="7"/>
        <v>2.6825903636363635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23</v>
      </c>
      <c r="D21" s="32">
        <f t="shared" si="1"/>
        <v>0</v>
      </c>
      <c r="E21" s="3">
        <f>COUNTIF(Vertices[Degree],"&gt;= "&amp;D21)-COUNTIF(Vertices[Degree],"&gt;="&amp;D22)</f>
        <v>0</v>
      </c>
      <c r="F21" s="39">
        <f t="shared" si="2"/>
        <v>9.672727272727272</v>
      </c>
      <c r="G21" s="40">
        <f>COUNTIF(Vertices[In-Degree],"&gt;= "&amp;F21)-COUNTIF(Vertices[In-Degree],"&gt;="&amp;F22)</f>
        <v>0</v>
      </c>
      <c r="H21" s="39">
        <f t="shared" si="3"/>
        <v>1.7272727272727268</v>
      </c>
      <c r="I21" s="40">
        <f>COUNTIF(Vertices[Out-Degree],"&gt;= "&amp;H21)-COUNTIF(Vertices[Out-Degree],"&gt;="&amp;H22)</f>
        <v>0</v>
      </c>
      <c r="J21" s="39">
        <f t="shared" si="4"/>
        <v>223.85454545454544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0.04001089090909091</v>
      </c>
      <c r="O21" s="40">
        <f>COUNTIF(Vertices[Eigenvector Centrality],"&gt;= "&amp;N21)-COUNTIF(Vertices[Eigenvector Centrality],"&gt;="&amp;N22)</f>
        <v>0</v>
      </c>
      <c r="P21" s="39">
        <f t="shared" si="7"/>
        <v>2.8107672727272726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10.181818181818182</v>
      </c>
      <c r="G22" s="38">
        <f>COUNTIF(Vertices[In-Degree],"&gt;= "&amp;F22)-COUNTIF(Vertices[In-Degree],"&gt;="&amp;F23)</f>
        <v>0</v>
      </c>
      <c r="H22" s="37">
        <f t="shared" si="3"/>
        <v>1.8181818181818177</v>
      </c>
      <c r="I22" s="38">
        <f>COUNTIF(Vertices[Out-Degree],"&gt;= "&amp;H22)-COUNTIF(Vertices[Out-Degree],"&gt;="&amp;H23)</f>
        <v>0</v>
      </c>
      <c r="J22" s="37">
        <f t="shared" si="4"/>
        <v>235.63636363636363</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0.04211672727272727</v>
      </c>
      <c r="O22" s="38">
        <f>COUNTIF(Vertices[Eigenvector Centrality],"&gt;= "&amp;N22)-COUNTIF(Vertices[Eigenvector Centrality],"&gt;="&amp;N23)</f>
        <v>0</v>
      </c>
      <c r="P22" s="37">
        <f t="shared" si="7"/>
        <v>2.9389441818181816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33</v>
      </c>
      <c r="D23" s="32">
        <f t="shared" si="1"/>
        <v>0</v>
      </c>
      <c r="E23" s="3">
        <f>COUNTIF(Vertices[Degree],"&gt;= "&amp;D23)-COUNTIF(Vertices[Degree],"&gt;="&amp;D24)</f>
        <v>0</v>
      </c>
      <c r="F23" s="39">
        <f t="shared" si="2"/>
        <v>10.690909090909091</v>
      </c>
      <c r="G23" s="40">
        <f>COUNTIF(Vertices[In-Degree],"&gt;= "&amp;F23)-COUNTIF(Vertices[In-Degree],"&gt;="&amp;F24)</f>
        <v>0</v>
      </c>
      <c r="H23" s="39">
        <f t="shared" si="3"/>
        <v>1.9090909090909085</v>
      </c>
      <c r="I23" s="40">
        <f>COUNTIF(Vertices[Out-Degree],"&gt;= "&amp;H23)-COUNTIF(Vertices[Out-Degree],"&gt;="&amp;H24)</f>
        <v>0</v>
      </c>
      <c r="J23" s="39">
        <f t="shared" si="4"/>
        <v>247.4181818181818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0.044222563636363635</v>
      </c>
      <c r="O23" s="40">
        <f>COUNTIF(Vertices[Eigenvector Centrality],"&gt;= "&amp;N23)-COUNTIF(Vertices[Eigenvector Centrality],"&gt;="&amp;N24)</f>
        <v>0</v>
      </c>
      <c r="P23" s="39">
        <f t="shared" si="7"/>
        <v>3.0671210909090907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77</v>
      </c>
      <c r="D24" s="32">
        <f t="shared" si="1"/>
        <v>0</v>
      </c>
      <c r="E24" s="3">
        <f>COUNTIF(Vertices[Degree],"&gt;= "&amp;D24)-COUNTIF(Vertices[Degree],"&gt;="&amp;D25)</f>
        <v>0</v>
      </c>
      <c r="F24" s="37">
        <f t="shared" si="2"/>
        <v>11.200000000000001</v>
      </c>
      <c r="G24" s="38">
        <f>COUNTIF(Vertices[In-Degree],"&gt;= "&amp;F24)-COUNTIF(Vertices[In-Degree],"&gt;="&amp;F25)</f>
        <v>0</v>
      </c>
      <c r="H24" s="37">
        <f t="shared" si="3"/>
        <v>1.9999999999999993</v>
      </c>
      <c r="I24" s="38">
        <f>COUNTIF(Vertices[Out-Degree],"&gt;= "&amp;H24)-COUNTIF(Vertices[Out-Degree],"&gt;="&amp;H25)</f>
        <v>25</v>
      </c>
      <c r="J24" s="37">
        <f t="shared" si="4"/>
        <v>259.2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0.0463284</v>
      </c>
      <c r="O24" s="38">
        <f>COUNTIF(Vertices[Eigenvector Centrality],"&gt;= "&amp;N24)-COUNTIF(Vertices[Eigenvector Centrality],"&gt;="&amp;N25)</f>
        <v>0</v>
      </c>
      <c r="P24" s="37">
        <f t="shared" si="7"/>
        <v>3.1952979999999997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2.0909090909090904</v>
      </c>
      <c r="I25" s="40">
        <f>COUNTIF(Vertices[Out-Degree],"&gt;= "&amp;H25)-COUNTIF(Vertices[Out-Degree],"&gt;="&amp;H26)</f>
        <v>0</v>
      </c>
      <c r="J25" s="39">
        <f t="shared" si="4"/>
        <v>270.9818181818182</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0.04843423636363636</v>
      </c>
      <c r="O25" s="40">
        <f>COUNTIF(Vertices[Eigenvector Centrality],"&gt;= "&amp;N25)-COUNTIF(Vertices[Eigenvector Centrality],"&gt;="&amp;N26)</f>
        <v>0</v>
      </c>
      <c r="P25" s="39">
        <f t="shared" si="7"/>
        <v>3.323474909090909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12.21818181818182</v>
      </c>
      <c r="G26" s="38">
        <f>COUNTIF(Vertices[In-Degree],"&gt;= "&amp;F26)-COUNTIF(Vertices[In-Degree],"&gt;="&amp;F28)</f>
        <v>0</v>
      </c>
      <c r="H26" s="37">
        <f t="shared" si="3"/>
        <v>2.181818181818181</v>
      </c>
      <c r="I26" s="38">
        <f>COUNTIF(Vertices[Out-Degree],"&gt;= "&amp;H26)-COUNTIF(Vertices[Out-Degree],"&gt;="&amp;H28)</f>
        <v>0</v>
      </c>
      <c r="J26" s="37">
        <f t="shared" si="4"/>
        <v>282.76363636363635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0.05054007272727273</v>
      </c>
      <c r="O26" s="38">
        <f>COUNTIF(Vertices[Eigenvector Centrality],"&gt;= "&amp;N26)-COUNTIF(Vertices[Eigenvector Centrality],"&gt;="&amp;N28)</f>
        <v>0</v>
      </c>
      <c r="P26" s="37">
        <f t="shared" si="7"/>
        <v>3.451651818181818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1.927609</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2.272727272727272</v>
      </c>
      <c r="I28" s="40">
        <f>COUNTIF(Vertices[Out-Degree],"&gt;= "&amp;H28)-COUNTIF(Vertices[Out-Degree],"&gt;="&amp;H40)</f>
        <v>0</v>
      </c>
      <c r="J28" s="39">
        <f>J26+($J$57-$J$2)/BinDivisor</f>
        <v>294.5454545454545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0.05264590909090909</v>
      </c>
      <c r="O28" s="40">
        <f>COUNTIF(Vertices[Eigenvector Centrality],"&gt;= "&amp;N28)-COUNTIF(Vertices[Eigenvector Centrality],"&gt;="&amp;N40)</f>
        <v>0</v>
      </c>
      <c r="P28" s="39">
        <f>P26+($P$57-$P$2)/BinDivisor</f>
        <v>3.579828727272727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0.014624213254350241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1531</v>
      </c>
      <c r="B30" s="34">
        <v>0.506373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1532</v>
      </c>
      <c r="B32" s="34" t="s">
        <v>1533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2.363636363636363</v>
      </c>
      <c r="I40" s="38">
        <f>COUNTIF(Vertices[Out-Degree],"&gt;= "&amp;H40)-COUNTIF(Vertices[Out-Degree],"&gt;="&amp;H41)</f>
        <v>0</v>
      </c>
      <c r="J40" s="37">
        <f>J28+($J$57-$J$2)/BinDivisor</f>
        <v>306.32727272727266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0.054751745454545454</v>
      </c>
      <c r="O40" s="38">
        <f>COUNTIF(Vertices[Eigenvector Centrality],"&gt;= "&amp;N40)-COUNTIF(Vertices[Eigenvector Centrality],"&gt;="&amp;N41)</f>
        <v>0</v>
      </c>
      <c r="P40" s="37">
        <f>P28+($P$57-$P$2)/BinDivisor</f>
        <v>3.708005636363636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318.1090909090908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0.05685758181818182</v>
      </c>
      <c r="O41" s="40">
        <f>COUNTIF(Vertices[Eigenvector Centrality],"&gt;= "&amp;N41)-COUNTIF(Vertices[Eigenvector Centrality],"&gt;="&amp;N42)</f>
        <v>0</v>
      </c>
      <c r="P41" s="39">
        <f aca="true" t="shared" si="16" ref="P41:P56">P40+($P$57-$P$2)/BinDivisor</f>
        <v>3.836182545454545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14.25454545454546</v>
      </c>
      <c r="G42" s="38">
        <f>COUNTIF(Vertices[In-Degree],"&gt;= "&amp;F42)-COUNTIF(Vertices[In-Degree],"&gt;="&amp;F43)</f>
        <v>0</v>
      </c>
      <c r="H42" s="37">
        <f t="shared" si="12"/>
        <v>2.5454545454545445</v>
      </c>
      <c r="I42" s="38">
        <f>COUNTIF(Vertices[Out-Degree],"&gt;= "&amp;H42)-COUNTIF(Vertices[Out-Degree],"&gt;="&amp;H43)</f>
        <v>0</v>
      </c>
      <c r="J42" s="37">
        <f t="shared" si="13"/>
        <v>329.89090909090896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0.05896341818181818</v>
      </c>
      <c r="O42" s="38">
        <f>COUNTIF(Vertices[Eigenvector Centrality],"&gt;= "&amp;N42)-COUNTIF(Vertices[Eigenvector Centrality],"&gt;="&amp;N43)</f>
        <v>0</v>
      </c>
      <c r="P42" s="37">
        <f t="shared" si="16"/>
        <v>3.964359454545454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14.763636363636369</v>
      </c>
      <c r="G43" s="40">
        <f>COUNTIF(Vertices[In-Degree],"&gt;= "&amp;F43)-COUNTIF(Vertices[In-Degree],"&gt;="&amp;F44)</f>
        <v>0</v>
      </c>
      <c r="H43" s="39">
        <f t="shared" si="12"/>
        <v>2.6363636363636354</v>
      </c>
      <c r="I43" s="40">
        <f>COUNTIF(Vertices[Out-Degree],"&gt;= "&amp;H43)-COUNTIF(Vertices[Out-Degree],"&gt;="&amp;H44)</f>
        <v>0</v>
      </c>
      <c r="J43" s="39">
        <f t="shared" si="13"/>
        <v>341.6727272727271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0.061069254545454546</v>
      </c>
      <c r="O43" s="40">
        <f>COUNTIF(Vertices[Eigenvector Centrality],"&gt;= "&amp;N43)-COUNTIF(Vertices[Eigenvector Centrality],"&gt;="&amp;N44)</f>
        <v>0</v>
      </c>
      <c r="P43" s="39">
        <f t="shared" si="16"/>
        <v>4.092536363636364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15.272727272727279</v>
      </c>
      <c r="G44" s="38">
        <f>COUNTIF(Vertices[In-Degree],"&gt;= "&amp;F44)-COUNTIF(Vertices[In-Degree],"&gt;="&amp;F45)</f>
        <v>0</v>
      </c>
      <c r="H44" s="37">
        <f t="shared" si="12"/>
        <v>2.727272727272726</v>
      </c>
      <c r="I44" s="38">
        <f>COUNTIF(Vertices[Out-Degree],"&gt;= "&amp;H44)-COUNTIF(Vertices[Out-Degree],"&gt;="&amp;H45)</f>
        <v>0</v>
      </c>
      <c r="J44" s="37">
        <f t="shared" si="13"/>
        <v>353.45454545454527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0.0631750909090909</v>
      </c>
      <c r="O44" s="38">
        <f>COUNTIF(Vertices[Eigenvector Centrality],"&gt;= "&amp;N44)-COUNTIF(Vertices[Eigenvector Centrality],"&gt;="&amp;N45)</f>
        <v>0</v>
      </c>
      <c r="P44" s="37">
        <f t="shared" si="16"/>
        <v>4.220713272727273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15.781818181818188</v>
      </c>
      <c r="G45" s="40">
        <f>COUNTIF(Vertices[In-Degree],"&gt;= "&amp;F45)-COUNTIF(Vertices[In-Degree],"&gt;="&amp;F46)</f>
        <v>0</v>
      </c>
      <c r="H45" s="39">
        <f t="shared" si="12"/>
        <v>2.818181818181817</v>
      </c>
      <c r="I45" s="40">
        <f>COUNTIF(Vertices[Out-Degree],"&gt;= "&amp;H45)-COUNTIF(Vertices[Out-Degree],"&gt;="&amp;H46)</f>
        <v>0</v>
      </c>
      <c r="J45" s="39">
        <f t="shared" si="13"/>
        <v>365.2363636363634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0.06528092727272726</v>
      </c>
      <c r="O45" s="40">
        <f>COUNTIF(Vertices[Eigenvector Centrality],"&gt;= "&amp;N45)-COUNTIF(Vertices[Eigenvector Centrality],"&gt;="&amp;N46)</f>
        <v>0</v>
      </c>
      <c r="P45" s="39">
        <f t="shared" si="16"/>
        <v>4.348890181818182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16.290909090909096</v>
      </c>
      <c r="G46" s="38">
        <f>COUNTIF(Vertices[In-Degree],"&gt;= "&amp;F46)-COUNTIF(Vertices[In-Degree],"&gt;="&amp;F47)</f>
        <v>0</v>
      </c>
      <c r="H46" s="37">
        <f t="shared" si="12"/>
        <v>2.909090909090908</v>
      </c>
      <c r="I46" s="38">
        <f>COUNTIF(Vertices[Out-Degree],"&gt;= "&amp;H46)-COUNTIF(Vertices[Out-Degree],"&gt;="&amp;H47)</f>
        <v>0</v>
      </c>
      <c r="J46" s="37">
        <f t="shared" si="13"/>
        <v>377.0181818181816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0.06738676363636362</v>
      </c>
      <c r="O46" s="38">
        <f>COUNTIF(Vertices[Eigenvector Centrality],"&gt;= "&amp;N46)-COUNTIF(Vertices[Eigenvector Centrality],"&gt;="&amp;N47)</f>
        <v>0</v>
      </c>
      <c r="P46" s="37">
        <f t="shared" si="16"/>
        <v>4.477067090909091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16.800000000000004</v>
      </c>
      <c r="G47" s="40">
        <f>COUNTIF(Vertices[In-Degree],"&gt;= "&amp;F47)-COUNTIF(Vertices[In-Degree],"&gt;="&amp;F48)</f>
        <v>0</v>
      </c>
      <c r="H47" s="39">
        <f t="shared" si="12"/>
        <v>2.9999999999999987</v>
      </c>
      <c r="I47" s="40">
        <f>COUNTIF(Vertices[Out-Degree],"&gt;= "&amp;H47)-COUNTIF(Vertices[Out-Degree],"&gt;="&amp;H48)</f>
        <v>4</v>
      </c>
      <c r="J47" s="39">
        <f t="shared" si="13"/>
        <v>388.7999999999997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0.06949259999999997</v>
      </c>
      <c r="O47" s="40">
        <f>COUNTIF(Vertices[Eigenvector Centrality],"&gt;= "&amp;N47)-COUNTIF(Vertices[Eigenvector Centrality],"&gt;="&amp;N48)</f>
        <v>0</v>
      </c>
      <c r="P47" s="39">
        <f t="shared" si="16"/>
        <v>4.605244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17.309090909090912</v>
      </c>
      <c r="G48" s="38">
        <f>COUNTIF(Vertices[In-Degree],"&gt;= "&amp;F48)-COUNTIF(Vertices[In-Degree],"&gt;="&amp;F49)</f>
        <v>0</v>
      </c>
      <c r="H48" s="37">
        <f t="shared" si="12"/>
        <v>3.0909090909090895</v>
      </c>
      <c r="I48" s="38">
        <f>COUNTIF(Vertices[Out-Degree],"&gt;= "&amp;H48)-COUNTIF(Vertices[Out-Degree],"&gt;="&amp;H49)</f>
        <v>0</v>
      </c>
      <c r="J48" s="37">
        <f t="shared" si="13"/>
        <v>400.5818181818179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0.07159843636363633</v>
      </c>
      <c r="O48" s="38">
        <f>COUNTIF(Vertices[Eigenvector Centrality],"&gt;= "&amp;N48)-COUNTIF(Vertices[Eigenvector Centrality],"&gt;="&amp;N49)</f>
        <v>0</v>
      </c>
      <c r="P48" s="37">
        <f t="shared" si="16"/>
        <v>4.733420909090909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17.81818181818182</v>
      </c>
      <c r="G49" s="40">
        <f>COUNTIF(Vertices[In-Degree],"&gt;= "&amp;F49)-COUNTIF(Vertices[In-Degree],"&gt;="&amp;F50)</f>
        <v>0</v>
      </c>
      <c r="H49" s="39">
        <f t="shared" si="12"/>
        <v>3.1818181818181803</v>
      </c>
      <c r="I49" s="40">
        <f>COUNTIF(Vertices[Out-Degree],"&gt;= "&amp;H49)-COUNTIF(Vertices[Out-Degree],"&gt;="&amp;H50)</f>
        <v>0</v>
      </c>
      <c r="J49" s="39">
        <f t="shared" si="13"/>
        <v>412.36363636363603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0.07370427272727269</v>
      </c>
      <c r="O49" s="40">
        <f>COUNTIF(Vertices[Eigenvector Centrality],"&gt;= "&amp;N49)-COUNTIF(Vertices[Eigenvector Centrality],"&gt;="&amp;N50)</f>
        <v>0</v>
      </c>
      <c r="P49" s="39">
        <f t="shared" si="16"/>
        <v>4.861597818181818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18.327272727272728</v>
      </c>
      <c r="G50" s="38">
        <f>COUNTIF(Vertices[In-Degree],"&gt;= "&amp;F50)-COUNTIF(Vertices[In-Degree],"&gt;="&amp;F51)</f>
        <v>0</v>
      </c>
      <c r="H50" s="37">
        <f t="shared" si="12"/>
        <v>3.272727272727271</v>
      </c>
      <c r="I50" s="38">
        <f>COUNTIF(Vertices[Out-Degree],"&gt;= "&amp;H50)-COUNTIF(Vertices[Out-Degree],"&gt;="&amp;H51)</f>
        <v>0</v>
      </c>
      <c r="J50" s="37">
        <f t="shared" si="13"/>
        <v>424.1454545454542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0.07581010909090904</v>
      </c>
      <c r="O50" s="38">
        <f>COUNTIF(Vertices[Eigenvector Centrality],"&gt;= "&amp;N50)-COUNTIF(Vertices[Eigenvector Centrality],"&gt;="&amp;N51)</f>
        <v>0</v>
      </c>
      <c r="P50" s="37">
        <f t="shared" si="16"/>
        <v>4.989774727272727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18.836363636363636</v>
      </c>
      <c r="G51" s="40">
        <f>COUNTIF(Vertices[In-Degree],"&gt;= "&amp;F51)-COUNTIF(Vertices[In-Degree],"&gt;="&amp;F52)</f>
        <v>0</v>
      </c>
      <c r="H51" s="39">
        <f t="shared" si="12"/>
        <v>3.363636363636362</v>
      </c>
      <c r="I51" s="40">
        <f>COUNTIF(Vertices[Out-Degree],"&gt;= "&amp;H51)-COUNTIF(Vertices[Out-Degree],"&gt;="&amp;H52)</f>
        <v>0</v>
      </c>
      <c r="J51" s="39">
        <f t="shared" si="13"/>
        <v>435.92727272727234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0.0779159454545454</v>
      </c>
      <c r="O51" s="40">
        <f>COUNTIF(Vertices[Eigenvector Centrality],"&gt;= "&amp;N51)-COUNTIF(Vertices[Eigenvector Centrality],"&gt;="&amp;N52)</f>
        <v>0</v>
      </c>
      <c r="P51" s="39">
        <f t="shared" si="16"/>
        <v>5.117951636363636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19.345454545454544</v>
      </c>
      <c r="G52" s="38">
        <f>COUNTIF(Vertices[In-Degree],"&gt;= "&amp;F52)-COUNTIF(Vertices[In-Degree],"&gt;="&amp;F53)</f>
        <v>0</v>
      </c>
      <c r="H52" s="37">
        <f t="shared" si="12"/>
        <v>3.454545454545453</v>
      </c>
      <c r="I52" s="38">
        <f>COUNTIF(Vertices[Out-Degree],"&gt;= "&amp;H52)-COUNTIF(Vertices[Out-Degree],"&gt;="&amp;H53)</f>
        <v>0</v>
      </c>
      <c r="J52" s="37">
        <f t="shared" si="13"/>
        <v>447.7090909090905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0.08002178181818176</v>
      </c>
      <c r="O52" s="38">
        <f>COUNTIF(Vertices[Eigenvector Centrality],"&gt;= "&amp;N52)-COUNTIF(Vertices[Eigenvector Centrality],"&gt;="&amp;N53)</f>
        <v>0</v>
      </c>
      <c r="P52" s="37">
        <f t="shared" si="16"/>
        <v>5.246128545454545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3.5454545454545436</v>
      </c>
      <c r="I53" s="40">
        <f>COUNTIF(Vertices[Out-Degree],"&gt;= "&amp;H53)-COUNTIF(Vertices[Out-Degree],"&gt;="&amp;H54)</f>
        <v>0</v>
      </c>
      <c r="J53" s="39">
        <f t="shared" si="13"/>
        <v>459.49090909090864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0.08212761818181812</v>
      </c>
      <c r="O53" s="40">
        <f>COUNTIF(Vertices[Eigenvector Centrality],"&gt;= "&amp;N53)-COUNTIF(Vertices[Eigenvector Centrality],"&gt;="&amp;N54)</f>
        <v>0</v>
      </c>
      <c r="P53" s="39">
        <f t="shared" si="16"/>
        <v>5.374305454545454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3.6363636363636345</v>
      </c>
      <c r="I54" s="38">
        <f>COUNTIF(Vertices[Out-Degree],"&gt;= "&amp;H54)-COUNTIF(Vertices[Out-Degree],"&gt;="&amp;H55)</f>
        <v>0</v>
      </c>
      <c r="J54" s="37">
        <f t="shared" si="13"/>
        <v>471.2727272727268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0.08423345454545447</v>
      </c>
      <c r="O54" s="38">
        <f>COUNTIF(Vertices[Eigenvector Centrality],"&gt;= "&amp;N54)-COUNTIF(Vertices[Eigenvector Centrality],"&gt;="&amp;N55)</f>
        <v>0</v>
      </c>
      <c r="P54" s="37">
        <f t="shared" si="16"/>
        <v>5.502482363636363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20.872727272727268</v>
      </c>
      <c r="G55" s="40">
        <f>COUNTIF(Vertices[In-Degree],"&gt;= "&amp;F55)-COUNTIF(Vertices[In-Degree],"&gt;="&amp;F56)</f>
        <v>0</v>
      </c>
      <c r="H55" s="39">
        <f t="shared" si="12"/>
        <v>3.7272727272727253</v>
      </c>
      <c r="I55" s="40">
        <f>COUNTIF(Vertices[Out-Degree],"&gt;= "&amp;H55)-COUNTIF(Vertices[Out-Degree],"&gt;="&amp;H56)</f>
        <v>0</v>
      </c>
      <c r="J55" s="39">
        <f t="shared" si="13"/>
        <v>483.05454545454495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0.08633929090909083</v>
      </c>
      <c r="O55" s="40">
        <f>COUNTIF(Vertices[Eigenvector Centrality],"&gt;= "&amp;N55)-COUNTIF(Vertices[Eigenvector Centrality],"&gt;="&amp;N56)</f>
        <v>0</v>
      </c>
      <c r="P55" s="39">
        <f t="shared" si="16"/>
        <v>5.630659272727272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21.381818181818176</v>
      </c>
      <c r="G56" s="38">
        <f>COUNTIF(Vertices[In-Degree],"&gt;= "&amp;F56)-COUNTIF(Vertices[In-Degree],"&gt;="&amp;F57)</f>
        <v>1</v>
      </c>
      <c r="H56" s="37">
        <f t="shared" si="12"/>
        <v>3.818181818181816</v>
      </c>
      <c r="I56" s="38">
        <f>COUNTIF(Vertices[Out-Degree],"&gt;= "&amp;H56)-COUNTIF(Vertices[Out-Degree],"&gt;="&amp;H57)</f>
        <v>0</v>
      </c>
      <c r="J56" s="37">
        <f t="shared" si="13"/>
        <v>494.8363636363631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0.08844512727272719</v>
      </c>
      <c r="O56" s="38">
        <f>COUNTIF(Vertices[Eigenvector Centrality],"&gt;= "&amp;N56)-COUNTIF(Vertices[Eigenvector Centrality],"&gt;="&amp;N57)</f>
        <v>1</v>
      </c>
      <c r="P56" s="37">
        <f t="shared" si="16"/>
        <v>5.7588361818181815</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28</v>
      </c>
      <c r="G57" s="42">
        <f>COUNTIF(Vertices[In-Degree],"&gt;= "&amp;F57)-COUNTIF(Vertices[In-Degree],"&gt;="&amp;F58)</f>
        <v>1</v>
      </c>
      <c r="H57" s="41">
        <f>MAX(Vertices[Out-Degree])</f>
        <v>5</v>
      </c>
      <c r="I57" s="42">
        <f>COUNTIF(Vertices[Out-Degree],"&gt;= "&amp;H57)-COUNTIF(Vertices[Out-Degree],"&gt;="&amp;H58)</f>
        <v>1</v>
      </c>
      <c r="J57" s="41">
        <f>MAX(Vertices[Betweenness Centrality])</f>
        <v>648</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0.115821</v>
      </c>
      <c r="O57" s="42">
        <f>COUNTIF(Vertices[Eigenvector Centrality],"&gt;= "&amp;N57)-COUNTIF(Vertices[Eigenvector Centrality],"&gt;="&amp;N58)</f>
        <v>1</v>
      </c>
      <c r="P57" s="41">
        <f>MAX(Vertices[PageRank])</f>
        <v>7.425136</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28</v>
      </c>
    </row>
    <row r="71" spans="1:2" ht="15">
      <c r="A71" s="33" t="s">
        <v>90</v>
      </c>
      <c r="B71" s="47">
        <f>_xlfn.IFERROR(AVERAGE(Vertices[In-Degree]),NoMetricMessage)</f>
        <v>1.2432432432432432</v>
      </c>
    </row>
    <row r="72" spans="1:2" ht="15">
      <c r="A72" s="33" t="s">
        <v>91</v>
      </c>
      <c r="B72" s="47">
        <f>_xlfn.IFERROR(MEDIAN(Vertices[In-Degree]),NoMetricMessage)</f>
        <v>0.5</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1.2432432432432432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648</v>
      </c>
    </row>
    <row r="99" spans="1:2" ht="15">
      <c r="A99" s="33" t="s">
        <v>102</v>
      </c>
      <c r="B99" s="47">
        <f>_xlfn.IFERROR(AVERAGE(Vertices[Betweenness Centrality]),NoMetricMessage)</f>
        <v>15.891891891891891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0.2798097702702705</v>
      </c>
    </row>
    <row r="114" spans="1:2" ht="15">
      <c r="A114" s="33" t="s">
        <v>109</v>
      </c>
      <c r="B114" s="47">
        <f>_xlfn.IFERROR(MEDIAN(Vertices[Closeness Centrality]),NoMetricMessage)</f>
        <v>0.015152</v>
      </c>
    </row>
    <row r="125" spans="1:2" ht="15">
      <c r="A125" s="33" t="s">
        <v>112</v>
      </c>
      <c r="B125" s="47">
        <f>IF(COUNT(Vertices[Eigenvector Centrality])&gt;0,N2,NoMetricMessage)</f>
        <v>0</v>
      </c>
    </row>
    <row r="126" spans="1:2" ht="15">
      <c r="A126" s="33" t="s">
        <v>113</v>
      </c>
      <c r="B126" s="47">
        <f>IF(COUNT(Vertices[Eigenvector Centrality])&gt;0,N57,NoMetricMessage)</f>
        <v>0.115821</v>
      </c>
    </row>
    <row r="127" spans="1:2" ht="15">
      <c r="A127" s="33" t="s">
        <v>114</v>
      </c>
      <c r="B127" s="47">
        <f>_xlfn.IFERROR(AVERAGE(Vertices[Eigenvector Centrality]),NoMetricMessage)</f>
        <v>0.013513675675675674</v>
      </c>
    </row>
    <row r="128" spans="1:2" ht="15">
      <c r="A128" s="33" t="s">
        <v>115</v>
      </c>
      <c r="B128" s="47">
        <f>_xlfn.IFERROR(MEDIAN(Vertices[Eigenvector Centrality]),NoMetricMessage)</f>
        <v>0</v>
      </c>
    </row>
    <row r="139" spans="1:2" ht="15">
      <c r="A139" s="33" t="s">
        <v>140</v>
      </c>
      <c r="B139" s="47">
        <f>IF(COUNT(Vertices[PageRank])&gt;0,P2,NoMetricMessage)</f>
        <v>0.375406</v>
      </c>
    </row>
    <row r="140" spans="1:2" ht="15">
      <c r="A140" s="33" t="s">
        <v>141</v>
      </c>
      <c r="B140" s="47">
        <f>IF(COUNT(Vertices[PageRank])&gt;0,P57,NoMetricMessage)</f>
        <v>7.425136</v>
      </c>
    </row>
    <row r="141" spans="1:2" ht="15">
      <c r="A141" s="33" t="s">
        <v>142</v>
      </c>
      <c r="B141" s="47">
        <f>_xlfn.IFERROR(AVERAGE(Vertices[PageRank]),NoMetricMessage)</f>
        <v>0.9999929594594595</v>
      </c>
    </row>
    <row r="142" spans="1:2" ht="15">
      <c r="A142" s="33" t="s">
        <v>143</v>
      </c>
      <c r="B142" s="47">
        <f>_xlfn.IFERROR(MEDIAN(Vertices[PageRank]),NoMetricMessage)</f>
        <v>0.70175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0.19916773916773917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1066</v>
      </c>
      <c r="K7" s="13" t="s">
        <v>1067</v>
      </c>
    </row>
    <row r="8" spans="1:11" ht="409.5">
      <c r="A8"/>
      <c r="B8">
        <v>2</v>
      </c>
      <c r="C8">
        <v>2</v>
      </c>
      <c r="D8" t="s">
        <v>61</v>
      </c>
      <c r="E8" t="s">
        <v>61</v>
      </c>
      <c r="H8" t="s">
        <v>73</v>
      </c>
      <c r="J8" t="s">
        <v>1068</v>
      </c>
      <c r="K8" s="13" t="s">
        <v>1069</v>
      </c>
    </row>
    <row r="9" spans="1:11" ht="409.5">
      <c r="A9"/>
      <c r="B9">
        <v>3</v>
      </c>
      <c r="C9">
        <v>4</v>
      </c>
      <c r="D9" t="s">
        <v>62</v>
      </c>
      <c r="E9" t="s">
        <v>62</v>
      </c>
      <c r="H9" t="s">
        <v>74</v>
      </c>
      <c r="J9" t="s">
        <v>1070</v>
      </c>
      <c r="K9" s="13" t="s">
        <v>1071</v>
      </c>
    </row>
    <row r="10" spans="1:11" ht="409.5">
      <c r="A10"/>
      <c r="B10">
        <v>4</v>
      </c>
      <c r="D10" t="s">
        <v>63</v>
      </c>
      <c r="E10" t="s">
        <v>63</v>
      </c>
      <c r="H10" t="s">
        <v>75</v>
      </c>
      <c r="J10" t="s">
        <v>1072</v>
      </c>
      <c r="K10" s="13" t="s">
        <v>1073</v>
      </c>
    </row>
    <row r="11" spans="1:11" ht="15">
      <c r="A11"/>
      <c r="B11">
        <v>5</v>
      </c>
      <c r="D11" t="s">
        <v>46</v>
      </c>
      <c r="E11">
        <v>1</v>
      </c>
      <c r="H11" t="s">
        <v>76</v>
      </c>
      <c r="J11" t="s">
        <v>1074</v>
      </c>
      <c r="K11" t="s">
        <v>1075</v>
      </c>
    </row>
    <row r="12" spans="1:11" ht="15">
      <c r="A12"/>
      <c r="B12"/>
      <c r="D12" t="s">
        <v>64</v>
      </c>
      <c r="E12">
        <v>2</v>
      </c>
      <c r="H12">
        <v>0</v>
      </c>
      <c r="J12" t="s">
        <v>1076</v>
      </c>
      <c r="K12" t="s">
        <v>1077</v>
      </c>
    </row>
    <row r="13" spans="1:11" ht="15">
      <c r="A13"/>
      <c r="B13"/>
      <c r="D13">
        <v>1</v>
      </c>
      <c r="E13">
        <v>3</v>
      </c>
      <c r="H13">
        <v>1</v>
      </c>
      <c r="J13" t="s">
        <v>1078</v>
      </c>
      <c r="K13" t="s">
        <v>1079</v>
      </c>
    </row>
    <row r="14" spans="4:11" ht="15">
      <c r="D14">
        <v>2</v>
      </c>
      <c r="E14">
        <v>4</v>
      </c>
      <c r="H14">
        <v>2</v>
      </c>
      <c r="J14" t="s">
        <v>1080</v>
      </c>
      <c r="K14" t="s">
        <v>1081</v>
      </c>
    </row>
    <row r="15" spans="4:11" ht="15">
      <c r="D15">
        <v>3</v>
      </c>
      <c r="E15">
        <v>5</v>
      </c>
      <c r="H15">
        <v>3</v>
      </c>
      <c r="J15" t="s">
        <v>1082</v>
      </c>
      <c r="K15" t="s">
        <v>1083</v>
      </c>
    </row>
    <row r="16" spans="4:11" ht="15">
      <c r="D16">
        <v>4</v>
      </c>
      <c r="E16">
        <v>6</v>
      </c>
      <c r="H16">
        <v>4</v>
      </c>
      <c r="J16" t="s">
        <v>1084</v>
      </c>
      <c r="K16" t="s">
        <v>1085</v>
      </c>
    </row>
    <row r="17" spans="4:11" ht="15">
      <c r="D17">
        <v>5</v>
      </c>
      <c r="E17">
        <v>7</v>
      </c>
      <c r="H17">
        <v>5</v>
      </c>
      <c r="J17" t="s">
        <v>1086</v>
      </c>
      <c r="K17" t="s">
        <v>1087</v>
      </c>
    </row>
    <row r="18" spans="4:11" ht="15">
      <c r="D18">
        <v>6</v>
      </c>
      <c r="E18">
        <v>8</v>
      </c>
      <c r="H18">
        <v>6</v>
      </c>
      <c r="J18" t="s">
        <v>1088</v>
      </c>
      <c r="K18" t="s">
        <v>1089</v>
      </c>
    </row>
    <row r="19" spans="4:11" ht="15">
      <c r="D19">
        <v>7</v>
      </c>
      <c r="E19">
        <v>9</v>
      </c>
      <c r="H19">
        <v>7</v>
      </c>
      <c r="J19" t="s">
        <v>1090</v>
      </c>
      <c r="K19" t="s">
        <v>1091</v>
      </c>
    </row>
    <row r="20" spans="4:11" ht="15">
      <c r="D20">
        <v>8</v>
      </c>
      <c r="H20">
        <v>8</v>
      </c>
      <c r="J20" t="s">
        <v>1092</v>
      </c>
      <c r="K20" t="s">
        <v>1093</v>
      </c>
    </row>
    <row r="21" spans="4:11" ht="409.5">
      <c r="D21">
        <v>9</v>
      </c>
      <c r="H21">
        <v>9</v>
      </c>
      <c r="J21" t="s">
        <v>1094</v>
      </c>
      <c r="K21" s="13" t="s">
        <v>1095</v>
      </c>
    </row>
    <row r="22" spans="4:11" ht="409.5">
      <c r="D22">
        <v>10</v>
      </c>
      <c r="J22" t="s">
        <v>1096</v>
      </c>
      <c r="K22" s="13" t="s">
        <v>1097</v>
      </c>
    </row>
    <row r="23" spans="4:11" ht="409.5">
      <c r="D23">
        <v>11</v>
      </c>
      <c r="J23" t="s">
        <v>1098</v>
      </c>
      <c r="K23" s="13" t="s">
        <v>1099</v>
      </c>
    </row>
    <row r="24" spans="10:11" ht="409.5">
      <c r="J24" t="s">
        <v>1100</v>
      </c>
      <c r="K24" s="13" t="s">
        <v>1601</v>
      </c>
    </row>
    <row r="25" spans="10:11" ht="15">
      <c r="J25" t="s">
        <v>1101</v>
      </c>
      <c r="K25" t="b">
        <v>0</v>
      </c>
    </row>
    <row r="26" spans="10:11" ht="15">
      <c r="J26" t="s">
        <v>1599</v>
      </c>
      <c r="K26" t="s">
        <v>1600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1134</v>
      </c>
      <c r="B1" s="13" t="s">
        <v>1138</v>
      </c>
      <c r="C1" s="13" t="s">
        <v>1139</v>
      </c>
      <c r="D1" s="13" t="s">
        <v>1141</v>
      </c>
      <c r="E1" s="13" t="s">
        <v>1140</v>
      </c>
      <c r="F1" s="13" t="s">
        <v>1143</v>
      </c>
      <c r="G1" s="78" t="s">
        <v>1142</v>
      </c>
      <c r="H1" s="78" t="s">
        <v>1145</v>
      </c>
      <c r="I1" s="78" t="s">
        <v>1144</v>
      </c>
      <c r="J1" s="78" t="s">
        <v>1147</v>
      </c>
      <c r="K1" s="78" t="s">
        <v>1146</v>
      </c>
      <c r="L1" s="78" t="s">
        <v>1149</v>
      </c>
      <c r="M1" s="78" t="s">
        <v>1148</v>
      </c>
      <c r="N1" s="78" t="s">
        <v>1151</v>
      </c>
      <c r="O1" s="78" t="s">
        <v>1150</v>
      </c>
      <c r="P1" s="78" t="s">
        <v>1153</v>
      </c>
      <c r="Q1" s="13" t="s">
        <v>1152</v>
      </c>
      <c r="R1" s="13" t="s">
        <v>1155</v>
      </c>
      <c r="S1" s="78" t="s">
        <v>1154</v>
      </c>
      <c r="T1" s="78" t="s">
        <v>1157</v>
      </c>
      <c r="U1" s="78" t="s">
        <v>1156</v>
      </c>
      <c r="V1" s="78" t="s">
        <v>1158</v>
      </c>
    </row>
    <row r="2" spans="1:22" ht="15">
      <c r="A2" s="82" t="s">
        <v>329</v>
      </c>
      <c r="B2" s="78">
        <v>3</v>
      </c>
      <c r="C2" s="82" t="s">
        <v>332</v>
      </c>
      <c r="D2" s="78">
        <v>1</v>
      </c>
      <c r="E2" s="82" t="s">
        <v>1135</v>
      </c>
      <c r="F2" s="78">
        <v>2</v>
      </c>
      <c r="G2" s="78"/>
      <c r="H2" s="78"/>
      <c r="I2" s="78"/>
      <c r="J2" s="78"/>
      <c r="K2" s="78"/>
      <c r="L2" s="78"/>
      <c r="M2" s="78"/>
      <c r="N2" s="78"/>
      <c r="O2" s="78"/>
      <c r="P2" s="78"/>
      <c r="Q2" s="82" t="s">
        <v>333</v>
      </c>
      <c r="R2" s="78">
        <v>1</v>
      </c>
      <c r="S2" s="78"/>
      <c r="T2" s="78"/>
      <c r="U2" s="78"/>
      <c r="V2" s="78"/>
    </row>
    <row r="3" spans="1:22" ht="15">
      <c r="A3" s="82" t="s">
        <v>1135</v>
      </c>
      <c r="B3" s="78">
        <v>2</v>
      </c>
      <c r="C3" s="78"/>
      <c r="D3" s="78"/>
      <c r="E3" s="82" t="s">
        <v>328</v>
      </c>
      <c r="F3" s="78">
        <v>1</v>
      </c>
      <c r="G3" s="78"/>
      <c r="H3" s="78"/>
      <c r="I3" s="78"/>
      <c r="J3" s="78"/>
      <c r="K3" s="78"/>
      <c r="L3" s="78"/>
      <c r="M3" s="78"/>
      <c r="N3" s="78"/>
      <c r="O3" s="78"/>
      <c r="P3" s="78"/>
      <c r="Q3" s="78"/>
      <c r="R3" s="78"/>
      <c r="S3" s="78"/>
      <c r="T3" s="78"/>
      <c r="U3" s="78"/>
      <c r="V3" s="78"/>
    </row>
    <row r="4" spans="1:22" ht="15">
      <c r="A4" s="82" t="s">
        <v>1136</v>
      </c>
      <c r="B4" s="78">
        <v>1</v>
      </c>
      <c r="C4" s="78"/>
      <c r="D4" s="78"/>
      <c r="E4" s="82" t="s">
        <v>329</v>
      </c>
      <c r="F4" s="78">
        <v>1</v>
      </c>
      <c r="G4" s="78"/>
      <c r="H4" s="78"/>
      <c r="I4" s="78"/>
      <c r="J4" s="78"/>
      <c r="K4" s="78"/>
      <c r="L4" s="78"/>
      <c r="M4" s="78"/>
      <c r="N4" s="78"/>
      <c r="O4" s="78"/>
      <c r="P4" s="78"/>
      <c r="Q4" s="78"/>
      <c r="R4" s="78"/>
      <c r="S4" s="78"/>
      <c r="T4" s="78"/>
      <c r="U4" s="78"/>
      <c r="V4" s="78"/>
    </row>
    <row r="5" spans="1:22" ht="15">
      <c r="A5" s="82" t="s">
        <v>1137</v>
      </c>
      <c r="B5" s="78">
        <v>1</v>
      </c>
      <c r="C5" s="78"/>
      <c r="D5" s="78"/>
      <c r="E5" s="82" t="s">
        <v>330</v>
      </c>
      <c r="F5" s="78">
        <v>1</v>
      </c>
      <c r="G5" s="78"/>
      <c r="H5" s="78"/>
      <c r="I5" s="78"/>
      <c r="J5" s="78"/>
      <c r="K5" s="78"/>
      <c r="L5" s="78"/>
      <c r="M5" s="78"/>
      <c r="N5" s="78"/>
      <c r="O5" s="78"/>
      <c r="P5" s="78"/>
      <c r="Q5" s="78"/>
      <c r="R5" s="78"/>
      <c r="S5" s="78"/>
      <c r="T5" s="78"/>
      <c r="U5" s="78"/>
      <c r="V5" s="78"/>
    </row>
    <row r="6" spans="1:22" ht="15">
      <c r="A6" s="82" t="s">
        <v>335</v>
      </c>
      <c r="B6" s="78">
        <v>1</v>
      </c>
      <c r="C6" s="78"/>
      <c r="D6" s="78"/>
      <c r="E6" s="82" t="s">
        <v>334</v>
      </c>
      <c r="F6" s="78">
        <v>1</v>
      </c>
      <c r="G6" s="78"/>
      <c r="H6" s="78"/>
      <c r="I6" s="78"/>
      <c r="J6" s="78"/>
      <c r="K6" s="78"/>
      <c r="L6" s="78"/>
      <c r="M6" s="78"/>
      <c r="N6" s="78"/>
      <c r="O6" s="78"/>
      <c r="P6" s="78"/>
      <c r="Q6" s="78"/>
      <c r="R6" s="78"/>
      <c r="S6" s="78"/>
      <c r="T6" s="78"/>
      <c r="U6" s="78"/>
      <c r="V6" s="78"/>
    </row>
    <row r="7" spans="1:22" ht="15">
      <c r="A7" s="82" t="s">
        <v>334</v>
      </c>
      <c r="B7" s="78">
        <v>1</v>
      </c>
      <c r="C7" s="78"/>
      <c r="D7" s="78"/>
      <c r="E7" s="82" t="s">
        <v>335</v>
      </c>
      <c r="F7" s="78">
        <v>1</v>
      </c>
      <c r="G7" s="78"/>
      <c r="H7" s="78"/>
      <c r="I7" s="78"/>
      <c r="J7" s="78"/>
      <c r="K7" s="78"/>
      <c r="L7" s="78"/>
      <c r="M7" s="78"/>
      <c r="N7" s="78"/>
      <c r="O7" s="78"/>
      <c r="P7" s="78"/>
      <c r="Q7" s="78"/>
      <c r="R7" s="78"/>
      <c r="S7" s="78"/>
      <c r="T7" s="78"/>
      <c r="U7" s="78"/>
      <c r="V7" s="78"/>
    </row>
    <row r="8" spans="1:22" ht="15">
      <c r="A8" s="82" t="s">
        <v>333</v>
      </c>
      <c r="B8" s="78">
        <v>1</v>
      </c>
      <c r="C8" s="78"/>
      <c r="D8" s="78"/>
      <c r="E8" s="82" t="s">
        <v>1136</v>
      </c>
      <c r="F8" s="78">
        <v>1</v>
      </c>
      <c r="G8" s="78"/>
      <c r="H8" s="78"/>
      <c r="I8" s="78"/>
      <c r="J8" s="78"/>
      <c r="K8" s="78"/>
      <c r="L8" s="78"/>
      <c r="M8" s="78"/>
      <c r="N8" s="78"/>
      <c r="O8" s="78"/>
      <c r="P8" s="78"/>
      <c r="Q8" s="78"/>
      <c r="R8" s="78"/>
      <c r="S8" s="78"/>
      <c r="T8" s="78"/>
      <c r="U8" s="78"/>
      <c r="V8" s="78"/>
    </row>
    <row r="9" spans="1:22" ht="15">
      <c r="A9" s="82" t="s">
        <v>332</v>
      </c>
      <c r="B9" s="78">
        <v>1</v>
      </c>
      <c r="C9" s="78"/>
      <c r="D9" s="78"/>
      <c r="E9" s="82" t="s">
        <v>1137</v>
      </c>
      <c r="F9" s="78">
        <v>1</v>
      </c>
      <c r="G9" s="78"/>
      <c r="H9" s="78"/>
      <c r="I9" s="78"/>
      <c r="J9" s="78"/>
      <c r="K9" s="78"/>
      <c r="L9" s="78"/>
      <c r="M9" s="78"/>
      <c r="N9" s="78"/>
      <c r="O9" s="78"/>
      <c r="P9" s="78"/>
      <c r="Q9" s="78"/>
      <c r="R9" s="78"/>
      <c r="S9" s="78"/>
      <c r="T9" s="78"/>
      <c r="U9" s="78"/>
      <c r="V9" s="78"/>
    </row>
    <row r="10" spans="1:22" ht="15">
      <c r="A10" s="82" t="s">
        <v>330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328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1161</v>
      </c>
      <c r="B14" s="13" t="s">
        <v>1138</v>
      </c>
      <c r="C14" s="13" t="s">
        <v>1164</v>
      </c>
      <c r="D14" s="13" t="s">
        <v>1141</v>
      </c>
      <c r="E14" s="13" t="s">
        <v>1165</v>
      </c>
      <c r="F14" s="13" t="s">
        <v>1143</v>
      </c>
      <c r="G14" s="78" t="s">
        <v>1166</v>
      </c>
      <c r="H14" s="78" t="s">
        <v>1145</v>
      </c>
      <c r="I14" s="78" t="s">
        <v>1167</v>
      </c>
      <c r="J14" s="78" t="s">
        <v>1147</v>
      </c>
      <c r="K14" s="78" t="s">
        <v>1168</v>
      </c>
      <c r="L14" s="78" t="s">
        <v>1149</v>
      </c>
      <c r="M14" s="78" t="s">
        <v>1169</v>
      </c>
      <c r="N14" s="78" t="s">
        <v>1151</v>
      </c>
      <c r="O14" s="78" t="s">
        <v>1170</v>
      </c>
      <c r="P14" s="78" t="s">
        <v>1153</v>
      </c>
      <c r="Q14" s="13" t="s">
        <v>1171</v>
      </c>
      <c r="R14" s="13" t="s">
        <v>1155</v>
      </c>
      <c r="S14" s="78" t="s">
        <v>1172</v>
      </c>
      <c r="T14" s="78" t="s">
        <v>1157</v>
      </c>
      <c r="U14" s="78" t="s">
        <v>1173</v>
      </c>
      <c r="V14" s="78" t="s">
        <v>1158</v>
      </c>
    </row>
    <row r="15" spans="1:22" ht="15">
      <c r="A15" s="78" t="s">
        <v>342</v>
      </c>
      <c r="B15" s="78">
        <v>3</v>
      </c>
      <c r="C15" s="78" t="s">
        <v>341</v>
      </c>
      <c r="D15" s="78">
        <v>1</v>
      </c>
      <c r="E15" s="78" t="s">
        <v>1162</v>
      </c>
      <c r="F15" s="78">
        <v>2</v>
      </c>
      <c r="G15" s="78"/>
      <c r="H15" s="78"/>
      <c r="I15" s="78"/>
      <c r="J15" s="78"/>
      <c r="K15" s="78"/>
      <c r="L15" s="78"/>
      <c r="M15" s="78"/>
      <c r="N15" s="78"/>
      <c r="O15" s="78"/>
      <c r="P15" s="78"/>
      <c r="Q15" s="78" t="s">
        <v>342</v>
      </c>
      <c r="R15" s="78">
        <v>1</v>
      </c>
      <c r="S15" s="78"/>
      <c r="T15" s="78"/>
      <c r="U15" s="78"/>
      <c r="V15" s="78"/>
    </row>
    <row r="16" spans="1:22" ht="15">
      <c r="A16" s="78" t="s">
        <v>338</v>
      </c>
      <c r="B16" s="78">
        <v>3</v>
      </c>
      <c r="C16" s="78"/>
      <c r="D16" s="78"/>
      <c r="E16" s="78" t="s">
        <v>342</v>
      </c>
      <c r="F16" s="78">
        <v>2</v>
      </c>
      <c r="G16" s="78"/>
      <c r="H16" s="78"/>
      <c r="I16" s="78"/>
      <c r="J16" s="78"/>
      <c r="K16" s="78"/>
      <c r="L16" s="78"/>
      <c r="M16" s="78"/>
      <c r="N16" s="78"/>
      <c r="O16" s="78"/>
      <c r="P16" s="78"/>
      <c r="Q16" s="78"/>
      <c r="R16" s="78"/>
      <c r="S16" s="78"/>
      <c r="T16" s="78"/>
      <c r="U16" s="78"/>
      <c r="V16" s="78"/>
    </row>
    <row r="17" spans="1:22" ht="15">
      <c r="A17" s="78" t="s">
        <v>341</v>
      </c>
      <c r="B17" s="78">
        <v>2</v>
      </c>
      <c r="C17" s="78"/>
      <c r="D17" s="78"/>
      <c r="E17" s="78" t="s">
        <v>337</v>
      </c>
      <c r="F17" s="78">
        <v>1</v>
      </c>
      <c r="G17" s="78"/>
      <c r="H17" s="78"/>
      <c r="I17" s="78"/>
      <c r="J17" s="78"/>
      <c r="K17" s="78"/>
      <c r="L17" s="78"/>
      <c r="M17" s="78"/>
      <c r="N17" s="78"/>
      <c r="O17" s="78"/>
      <c r="P17" s="78"/>
      <c r="Q17" s="78"/>
      <c r="R17" s="78"/>
      <c r="S17" s="78"/>
      <c r="T17" s="78"/>
      <c r="U17" s="78"/>
      <c r="V17" s="78"/>
    </row>
    <row r="18" spans="1:22" ht="15">
      <c r="A18" s="78" t="s">
        <v>1162</v>
      </c>
      <c r="B18" s="78">
        <v>2</v>
      </c>
      <c r="C18" s="78"/>
      <c r="D18" s="78"/>
      <c r="E18" s="78" t="s">
        <v>338</v>
      </c>
      <c r="F18" s="78">
        <v>1</v>
      </c>
      <c r="G18" s="78"/>
      <c r="H18" s="78"/>
      <c r="I18" s="78"/>
      <c r="J18" s="78"/>
      <c r="K18" s="78"/>
      <c r="L18" s="78"/>
      <c r="M18" s="78"/>
      <c r="N18" s="78"/>
      <c r="O18" s="78"/>
      <c r="P18" s="78"/>
      <c r="Q18" s="78"/>
      <c r="R18" s="78"/>
      <c r="S18" s="78"/>
      <c r="T18" s="78"/>
      <c r="U18" s="78"/>
      <c r="V18" s="78"/>
    </row>
    <row r="19" spans="1:22" ht="15">
      <c r="A19" s="78" t="s">
        <v>1163</v>
      </c>
      <c r="B19" s="78">
        <v>1</v>
      </c>
      <c r="C19" s="78"/>
      <c r="D19" s="78"/>
      <c r="E19" s="78" t="s">
        <v>339</v>
      </c>
      <c r="F19" s="78">
        <v>1</v>
      </c>
      <c r="G19" s="78"/>
      <c r="H19" s="78"/>
      <c r="I19" s="78"/>
      <c r="J19" s="78"/>
      <c r="K19" s="78"/>
      <c r="L19" s="78"/>
      <c r="M19" s="78"/>
      <c r="N19" s="78"/>
      <c r="O19" s="78"/>
      <c r="P19" s="78"/>
      <c r="Q19" s="78"/>
      <c r="R19" s="78"/>
      <c r="S19" s="78"/>
      <c r="T19" s="78"/>
      <c r="U19" s="78"/>
      <c r="V19" s="78"/>
    </row>
    <row r="20" spans="1:22" ht="15">
      <c r="A20" s="78" t="s">
        <v>339</v>
      </c>
      <c r="B20" s="78">
        <v>1</v>
      </c>
      <c r="C20" s="78"/>
      <c r="D20" s="78"/>
      <c r="E20" s="78" t="s">
        <v>341</v>
      </c>
      <c r="F20" s="78">
        <v>1</v>
      </c>
      <c r="G20" s="78"/>
      <c r="H20" s="78"/>
      <c r="I20" s="78"/>
      <c r="J20" s="78"/>
      <c r="K20" s="78"/>
      <c r="L20" s="78"/>
      <c r="M20" s="78"/>
      <c r="N20" s="78"/>
      <c r="O20" s="78"/>
      <c r="P20" s="78"/>
      <c r="Q20" s="78"/>
      <c r="R20" s="78"/>
      <c r="S20" s="78"/>
      <c r="T20" s="78"/>
      <c r="U20" s="78"/>
      <c r="V20" s="78"/>
    </row>
    <row r="21" spans="1:22" ht="15">
      <c r="A21" s="78" t="s">
        <v>337</v>
      </c>
      <c r="B21" s="78">
        <v>1</v>
      </c>
      <c r="C21" s="78"/>
      <c r="D21" s="78"/>
      <c r="E21" s="78" t="s">
        <v>1163</v>
      </c>
      <c r="F21" s="78">
        <v>1</v>
      </c>
      <c r="G21" s="78"/>
      <c r="H21" s="78"/>
      <c r="I21" s="78"/>
      <c r="J21" s="78"/>
      <c r="K21" s="78"/>
      <c r="L21" s="78"/>
      <c r="M21" s="78"/>
      <c r="N21" s="78"/>
      <c r="O21" s="78"/>
      <c r="P21" s="78"/>
      <c r="Q21" s="78"/>
      <c r="R21" s="78"/>
      <c r="S21" s="78"/>
      <c r="T21" s="78"/>
      <c r="U21" s="78"/>
      <c r="V21" s="78"/>
    </row>
    <row r="24" spans="1:22" ht="15" customHeight="1">
      <c r="A24" s="13" t="s">
        <v>1176</v>
      </c>
      <c r="B24" s="13" t="s">
        <v>1138</v>
      </c>
      <c r="C24" s="78" t="s">
        <v>1184</v>
      </c>
      <c r="D24" s="78" t="s">
        <v>1141</v>
      </c>
      <c r="E24" s="13" t="s">
        <v>1185</v>
      </c>
      <c r="F24" s="13" t="s">
        <v>1143</v>
      </c>
      <c r="G24" s="78" t="s">
        <v>1186</v>
      </c>
      <c r="H24" s="78" t="s">
        <v>1145</v>
      </c>
      <c r="I24" s="78" t="s">
        <v>1187</v>
      </c>
      <c r="J24" s="78" t="s">
        <v>1147</v>
      </c>
      <c r="K24" s="78" t="s">
        <v>1188</v>
      </c>
      <c r="L24" s="78" t="s">
        <v>1149</v>
      </c>
      <c r="M24" s="78" t="s">
        <v>1189</v>
      </c>
      <c r="N24" s="78" t="s">
        <v>1151</v>
      </c>
      <c r="O24" s="78" t="s">
        <v>1190</v>
      </c>
      <c r="P24" s="78" t="s">
        <v>1153</v>
      </c>
      <c r="Q24" s="78" t="s">
        <v>1191</v>
      </c>
      <c r="R24" s="78" t="s">
        <v>1155</v>
      </c>
      <c r="S24" s="78" t="s">
        <v>1192</v>
      </c>
      <c r="T24" s="78" t="s">
        <v>1157</v>
      </c>
      <c r="U24" s="13" t="s">
        <v>1193</v>
      </c>
      <c r="V24" s="13" t="s">
        <v>1158</v>
      </c>
    </row>
    <row r="25" spans="1:22" ht="15">
      <c r="A25" s="78" t="s">
        <v>272</v>
      </c>
      <c r="B25" s="78">
        <v>3</v>
      </c>
      <c r="C25" s="78"/>
      <c r="D25" s="78"/>
      <c r="E25" s="78" t="s">
        <v>272</v>
      </c>
      <c r="F25" s="78">
        <v>2</v>
      </c>
      <c r="G25" s="78"/>
      <c r="H25" s="78"/>
      <c r="I25" s="78"/>
      <c r="J25" s="78"/>
      <c r="K25" s="78"/>
      <c r="L25" s="78"/>
      <c r="M25" s="78"/>
      <c r="N25" s="78"/>
      <c r="O25" s="78"/>
      <c r="P25" s="78"/>
      <c r="Q25" s="78"/>
      <c r="R25" s="78"/>
      <c r="S25" s="78"/>
      <c r="T25" s="78"/>
      <c r="U25" s="78" t="s">
        <v>1180</v>
      </c>
      <c r="V25" s="78">
        <v>1</v>
      </c>
    </row>
    <row r="26" spans="1:22" ht="15">
      <c r="A26" s="78" t="s">
        <v>1177</v>
      </c>
      <c r="B26" s="78">
        <v>3</v>
      </c>
      <c r="C26" s="78"/>
      <c r="D26" s="78"/>
      <c r="E26" s="78" t="s">
        <v>1177</v>
      </c>
      <c r="F26" s="78">
        <v>1</v>
      </c>
      <c r="G26" s="78"/>
      <c r="H26" s="78"/>
      <c r="I26" s="78"/>
      <c r="J26" s="78"/>
      <c r="K26" s="78"/>
      <c r="L26" s="78"/>
      <c r="M26" s="78"/>
      <c r="N26" s="78"/>
      <c r="O26" s="78"/>
      <c r="P26" s="78"/>
      <c r="Q26" s="78"/>
      <c r="R26" s="78"/>
      <c r="S26" s="78"/>
      <c r="T26" s="78"/>
      <c r="U26" s="78" t="s">
        <v>229</v>
      </c>
      <c r="V26" s="78">
        <v>1</v>
      </c>
    </row>
    <row r="27" spans="1:22" ht="15">
      <c r="A27" s="78" t="s">
        <v>1178</v>
      </c>
      <c r="B27" s="78">
        <v>3</v>
      </c>
      <c r="C27" s="78"/>
      <c r="D27" s="78"/>
      <c r="E27" s="78" t="s">
        <v>1178</v>
      </c>
      <c r="F27" s="78">
        <v>1</v>
      </c>
      <c r="G27" s="78"/>
      <c r="H27" s="78"/>
      <c r="I27" s="78"/>
      <c r="J27" s="78"/>
      <c r="K27" s="78"/>
      <c r="L27" s="78"/>
      <c r="M27" s="78"/>
      <c r="N27" s="78"/>
      <c r="O27" s="78"/>
      <c r="P27" s="78"/>
      <c r="Q27" s="78"/>
      <c r="R27" s="78"/>
      <c r="S27" s="78"/>
      <c r="T27" s="78"/>
      <c r="U27" s="78"/>
      <c r="V27" s="78"/>
    </row>
    <row r="28" spans="1:22" ht="15">
      <c r="A28" s="78" t="s">
        <v>1179</v>
      </c>
      <c r="B28" s="78">
        <v>3</v>
      </c>
      <c r="C28" s="78"/>
      <c r="D28" s="78"/>
      <c r="E28" s="78" t="s">
        <v>1179</v>
      </c>
      <c r="F28" s="78">
        <v>1</v>
      </c>
      <c r="G28" s="78"/>
      <c r="H28" s="78"/>
      <c r="I28" s="78"/>
      <c r="J28" s="78"/>
      <c r="K28" s="78"/>
      <c r="L28" s="78"/>
      <c r="M28" s="78"/>
      <c r="N28" s="78"/>
      <c r="O28" s="78"/>
      <c r="P28" s="78"/>
      <c r="Q28" s="78"/>
      <c r="R28" s="78"/>
      <c r="S28" s="78"/>
      <c r="T28" s="78"/>
      <c r="U28" s="78"/>
      <c r="V28" s="78"/>
    </row>
    <row r="29" spans="1:22" ht="15">
      <c r="A29" s="78" t="s">
        <v>1180</v>
      </c>
      <c r="B29" s="78">
        <v>1</v>
      </c>
      <c r="C29" s="78"/>
      <c r="D29" s="78"/>
      <c r="E29" s="78" t="s">
        <v>1181</v>
      </c>
      <c r="F29" s="78">
        <v>1</v>
      </c>
      <c r="G29" s="78"/>
      <c r="H29" s="78"/>
      <c r="I29" s="78"/>
      <c r="J29" s="78"/>
      <c r="K29" s="78"/>
      <c r="L29" s="78"/>
      <c r="M29" s="78"/>
      <c r="N29" s="78"/>
      <c r="O29" s="78"/>
      <c r="P29" s="78"/>
      <c r="Q29" s="78"/>
      <c r="R29" s="78"/>
      <c r="S29" s="78"/>
      <c r="T29" s="78"/>
      <c r="U29" s="78"/>
      <c r="V29" s="78"/>
    </row>
    <row r="30" spans="1:22" ht="15">
      <c r="A30" s="78" t="s">
        <v>229</v>
      </c>
      <c r="B30" s="78">
        <v>1</v>
      </c>
      <c r="C30" s="78"/>
      <c r="D30" s="78"/>
      <c r="E30" s="78" t="s">
        <v>1182</v>
      </c>
      <c r="F30" s="78">
        <v>1</v>
      </c>
      <c r="G30" s="78"/>
      <c r="H30" s="78"/>
      <c r="I30" s="78"/>
      <c r="J30" s="78"/>
      <c r="K30" s="78"/>
      <c r="L30" s="78"/>
      <c r="M30" s="78"/>
      <c r="N30" s="78"/>
      <c r="O30" s="78"/>
      <c r="P30" s="78"/>
      <c r="Q30" s="78"/>
      <c r="R30" s="78"/>
      <c r="S30" s="78"/>
      <c r="T30" s="78"/>
      <c r="U30" s="78"/>
      <c r="V30" s="78"/>
    </row>
    <row r="31" spans="1:22" ht="15">
      <c r="A31" s="78" t="s">
        <v>1181</v>
      </c>
      <c r="B31" s="78">
        <v>1</v>
      </c>
      <c r="C31" s="78"/>
      <c r="D31" s="78"/>
      <c r="E31" s="78" t="s">
        <v>1183</v>
      </c>
      <c r="F31" s="78">
        <v>1</v>
      </c>
      <c r="G31" s="78"/>
      <c r="H31" s="78"/>
      <c r="I31" s="78"/>
      <c r="J31" s="78"/>
      <c r="K31" s="78"/>
      <c r="L31" s="78"/>
      <c r="M31" s="78"/>
      <c r="N31" s="78"/>
      <c r="O31" s="78"/>
      <c r="P31" s="78"/>
      <c r="Q31" s="78"/>
      <c r="R31" s="78"/>
      <c r="S31" s="78"/>
      <c r="T31" s="78"/>
      <c r="U31" s="78"/>
      <c r="V31" s="78"/>
    </row>
    <row r="32" spans="1:22" ht="15">
      <c r="A32" s="78" t="s">
        <v>1182</v>
      </c>
      <c r="B32" s="78">
        <v>1</v>
      </c>
      <c r="C32" s="78"/>
      <c r="D32" s="78"/>
      <c r="E32" s="78"/>
      <c r="F32" s="78"/>
      <c r="G32" s="78"/>
      <c r="H32" s="78"/>
      <c r="I32" s="78"/>
      <c r="J32" s="78"/>
      <c r="K32" s="78"/>
      <c r="L32" s="78"/>
      <c r="M32" s="78"/>
      <c r="N32" s="78"/>
      <c r="O32" s="78"/>
      <c r="P32" s="78"/>
      <c r="Q32" s="78"/>
      <c r="R32" s="78"/>
      <c r="S32" s="78"/>
      <c r="T32" s="78"/>
      <c r="U32" s="78"/>
      <c r="V32" s="78"/>
    </row>
    <row r="33" spans="1:22" ht="15">
      <c r="A33" s="78" t="s">
        <v>1183</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1196</v>
      </c>
      <c r="B36" s="13" t="s">
        <v>1138</v>
      </c>
      <c r="C36" s="13" t="s">
        <v>1206</v>
      </c>
      <c r="D36" s="13" t="s">
        <v>1141</v>
      </c>
      <c r="E36" s="13" t="s">
        <v>1209</v>
      </c>
      <c r="F36" s="13" t="s">
        <v>1143</v>
      </c>
      <c r="G36" s="13" t="s">
        <v>1215</v>
      </c>
      <c r="H36" s="13" t="s">
        <v>1145</v>
      </c>
      <c r="I36" s="13" t="s">
        <v>1220</v>
      </c>
      <c r="J36" s="13" t="s">
        <v>1147</v>
      </c>
      <c r="K36" s="78" t="s">
        <v>1223</v>
      </c>
      <c r="L36" s="78" t="s">
        <v>1149</v>
      </c>
      <c r="M36" s="78" t="s">
        <v>1224</v>
      </c>
      <c r="N36" s="78" t="s">
        <v>1151</v>
      </c>
      <c r="O36" s="78" t="s">
        <v>1225</v>
      </c>
      <c r="P36" s="78" t="s">
        <v>1153</v>
      </c>
      <c r="Q36" s="13" t="s">
        <v>1226</v>
      </c>
      <c r="R36" s="13" t="s">
        <v>1155</v>
      </c>
      <c r="S36" s="78" t="s">
        <v>1236</v>
      </c>
      <c r="T36" s="78" t="s">
        <v>1157</v>
      </c>
      <c r="U36" s="13" t="s">
        <v>1237</v>
      </c>
      <c r="V36" s="13" t="s">
        <v>1158</v>
      </c>
    </row>
    <row r="37" spans="1:22" ht="15">
      <c r="A37" s="84" t="s">
        <v>1197</v>
      </c>
      <c r="B37" s="84">
        <v>17</v>
      </c>
      <c r="C37" s="84" t="s">
        <v>272</v>
      </c>
      <c r="D37" s="84">
        <v>27</v>
      </c>
      <c r="E37" s="84" t="s">
        <v>272</v>
      </c>
      <c r="F37" s="84">
        <v>5</v>
      </c>
      <c r="G37" s="84" t="s">
        <v>271</v>
      </c>
      <c r="H37" s="84">
        <v>6</v>
      </c>
      <c r="I37" s="84" t="s">
        <v>281</v>
      </c>
      <c r="J37" s="84">
        <v>3</v>
      </c>
      <c r="K37" s="84"/>
      <c r="L37" s="84"/>
      <c r="M37" s="84"/>
      <c r="N37" s="84"/>
      <c r="O37" s="84"/>
      <c r="P37" s="84"/>
      <c r="Q37" s="84" t="s">
        <v>1227</v>
      </c>
      <c r="R37" s="84">
        <v>4</v>
      </c>
      <c r="S37" s="84"/>
      <c r="T37" s="84"/>
      <c r="U37" s="84" t="s">
        <v>1238</v>
      </c>
      <c r="V37" s="84">
        <v>3</v>
      </c>
    </row>
    <row r="38" spans="1:22" ht="15">
      <c r="A38" s="84" t="s">
        <v>1198</v>
      </c>
      <c r="B38" s="84">
        <v>12</v>
      </c>
      <c r="C38" s="84" t="s">
        <v>265</v>
      </c>
      <c r="D38" s="84">
        <v>24</v>
      </c>
      <c r="E38" s="84" t="s">
        <v>1203</v>
      </c>
      <c r="F38" s="84">
        <v>4</v>
      </c>
      <c r="G38" s="84" t="s">
        <v>270</v>
      </c>
      <c r="H38" s="84">
        <v>5</v>
      </c>
      <c r="I38" s="84" t="s">
        <v>280</v>
      </c>
      <c r="J38" s="84">
        <v>3</v>
      </c>
      <c r="K38" s="84"/>
      <c r="L38" s="84"/>
      <c r="M38" s="84"/>
      <c r="N38" s="84"/>
      <c r="O38" s="84"/>
      <c r="P38" s="84"/>
      <c r="Q38" s="84" t="s">
        <v>1228</v>
      </c>
      <c r="R38" s="84">
        <v>2</v>
      </c>
      <c r="S38" s="84"/>
      <c r="T38" s="84"/>
      <c r="U38" s="84" t="s">
        <v>1239</v>
      </c>
      <c r="V38" s="84">
        <v>2</v>
      </c>
    </row>
    <row r="39" spans="1:22" ht="15">
      <c r="A39" s="84" t="s">
        <v>1199</v>
      </c>
      <c r="B39" s="84">
        <v>0</v>
      </c>
      <c r="C39" s="84" t="s">
        <v>1204</v>
      </c>
      <c r="D39" s="84">
        <v>24</v>
      </c>
      <c r="E39" s="84" t="s">
        <v>1202</v>
      </c>
      <c r="F39" s="84">
        <v>4</v>
      </c>
      <c r="G39" s="84" t="s">
        <v>269</v>
      </c>
      <c r="H39" s="84">
        <v>5</v>
      </c>
      <c r="I39" s="84" t="s">
        <v>272</v>
      </c>
      <c r="J39" s="84">
        <v>3</v>
      </c>
      <c r="K39" s="84"/>
      <c r="L39" s="84"/>
      <c r="M39" s="84"/>
      <c r="N39" s="84"/>
      <c r="O39" s="84"/>
      <c r="P39" s="84"/>
      <c r="Q39" s="84" t="s">
        <v>1229</v>
      </c>
      <c r="R39" s="84">
        <v>2</v>
      </c>
      <c r="S39" s="84"/>
      <c r="T39" s="84"/>
      <c r="U39" s="84" t="s">
        <v>1240</v>
      </c>
      <c r="V39" s="84">
        <v>2</v>
      </c>
    </row>
    <row r="40" spans="1:22" ht="15">
      <c r="A40" s="84" t="s">
        <v>1200</v>
      </c>
      <c r="B40" s="84">
        <v>970</v>
      </c>
      <c r="C40" s="84" t="s">
        <v>1207</v>
      </c>
      <c r="D40" s="84">
        <v>24</v>
      </c>
      <c r="E40" s="84" t="s">
        <v>1205</v>
      </c>
      <c r="F40" s="84">
        <v>3</v>
      </c>
      <c r="G40" s="84" t="s">
        <v>268</v>
      </c>
      <c r="H40" s="84">
        <v>5</v>
      </c>
      <c r="I40" s="84" t="s">
        <v>1221</v>
      </c>
      <c r="J40" s="84">
        <v>2</v>
      </c>
      <c r="K40" s="84"/>
      <c r="L40" s="84"/>
      <c r="M40" s="84"/>
      <c r="N40" s="84"/>
      <c r="O40" s="84"/>
      <c r="P40" s="84"/>
      <c r="Q40" s="84" t="s">
        <v>272</v>
      </c>
      <c r="R40" s="84">
        <v>2</v>
      </c>
      <c r="S40" s="84"/>
      <c r="T40" s="84"/>
      <c r="U40" s="84" t="s">
        <v>1241</v>
      </c>
      <c r="V40" s="84">
        <v>2</v>
      </c>
    </row>
    <row r="41" spans="1:22" ht="15">
      <c r="A41" s="84" t="s">
        <v>1201</v>
      </c>
      <c r="B41" s="84">
        <v>999</v>
      </c>
      <c r="C41" s="84" t="s">
        <v>1202</v>
      </c>
      <c r="D41" s="84">
        <v>24</v>
      </c>
      <c r="E41" s="84" t="s">
        <v>1210</v>
      </c>
      <c r="F41" s="84">
        <v>3</v>
      </c>
      <c r="G41" s="84" t="s">
        <v>272</v>
      </c>
      <c r="H41" s="84">
        <v>5</v>
      </c>
      <c r="I41" s="84" t="s">
        <v>1222</v>
      </c>
      <c r="J41" s="84">
        <v>2</v>
      </c>
      <c r="K41" s="84"/>
      <c r="L41" s="84"/>
      <c r="M41" s="84"/>
      <c r="N41" s="84"/>
      <c r="O41" s="84"/>
      <c r="P41" s="84"/>
      <c r="Q41" s="84" t="s">
        <v>1230</v>
      </c>
      <c r="R41" s="84">
        <v>2</v>
      </c>
      <c r="S41" s="84"/>
      <c r="T41" s="84"/>
      <c r="U41" s="84" t="s">
        <v>1242</v>
      </c>
      <c r="V41" s="84">
        <v>2</v>
      </c>
    </row>
    <row r="42" spans="1:22" ht="15">
      <c r="A42" s="84" t="s">
        <v>272</v>
      </c>
      <c r="B42" s="84">
        <v>53</v>
      </c>
      <c r="C42" s="84" t="s">
        <v>1208</v>
      </c>
      <c r="D42" s="84">
        <v>24</v>
      </c>
      <c r="E42" s="84" t="s">
        <v>1204</v>
      </c>
      <c r="F42" s="84">
        <v>3</v>
      </c>
      <c r="G42" s="84" t="s">
        <v>1216</v>
      </c>
      <c r="H42" s="84">
        <v>4</v>
      </c>
      <c r="I42" s="84" t="s">
        <v>226</v>
      </c>
      <c r="J42" s="84">
        <v>2</v>
      </c>
      <c r="K42" s="84"/>
      <c r="L42" s="84"/>
      <c r="M42" s="84"/>
      <c r="N42" s="84"/>
      <c r="O42" s="84"/>
      <c r="P42" s="84"/>
      <c r="Q42" s="84" t="s">
        <v>1231</v>
      </c>
      <c r="R42" s="84">
        <v>2</v>
      </c>
      <c r="S42" s="84"/>
      <c r="T42" s="84"/>
      <c r="U42" s="84" t="s">
        <v>1243</v>
      </c>
      <c r="V42" s="84">
        <v>2</v>
      </c>
    </row>
    <row r="43" spans="1:22" ht="15">
      <c r="A43" s="84" t="s">
        <v>1202</v>
      </c>
      <c r="B43" s="84">
        <v>28</v>
      </c>
      <c r="C43" s="84" t="s">
        <v>1203</v>
      </c>
      <c r="D43" s="84">
        <v>24</v>
      </c>
      <c r="E43" s="84" t="s">
        <v>1211</v>
      </c>
      <c r="F43" s="84">
        <v>2</v>
      </c>
      <c r="G43" s="84" t="s">
        <v>214</v>
      </c>
      <c r="H43" s="84">
        <v>3</v>
      </c>
      <c r="I43" s="84"/>
      <c r="J43" s="84"/>
      <c r="K43" s="84"/>
      <c r="L43" s="84"/>
      <c r="M43" s="84"/>
      <c r="N43" s="84"/>
      <c r="O43" s="84"/>
      <c r="P43" s="84"/>
      <c r="Q43" s="84" t="s">
        <v>1232</v>
      </c>
      <c r="R43" s="84">
        <v>2</v>
      </c>
      <c r="S43" s="84"/>
      <c r="T43" s="84"/>
      <c r="U43" s="84" t="s">
        <v>1244</v>
      </c>
      <c r="V43" s="84">
        <v>2</v>
      </c>
    </row>
    <row r="44" spans="1:22" ht="15">
      <c r="A44" s="84" t="s">
        <v>1203</v>
      </c>
      <c r="B44" s="84">
        <v>28</v>
      </c>
      <c r="C44" s="84" t="s">
        <v>1205</v>
      </c>
      <c r="D44" s="84">
        <v>24</v>
      </c>
      <c r="E44" s="84" t="s">
        <v>1212</v>
      </c>
      <c r="F44" s="84">
        <v>2</v>
      </c>
      <c r="G44" s="84" t="s">
        <v>1217</v>
      </c>
      <c r="H44" s="84">
        <v>3</v>
      </c>
      <c r="I44" s="84"/>
      <c r="J44" s="84"/>
      <c r="K44" s="84"/>
      <c r="L44" s="84"/>
      <c r="M44" s="84"/>
      <c r="N44" s="84"/>
      <c r="O44" s="84"/>
      <c r="P44" s="84"/>
      <c r="Q44" s="84" t="s">
        <v>1233</v>
      </c>
      <c r="R44" s="84">
        <v>2</v>
      </c>
      <c r="S44" s="84"/>
      <c r="T44" s="84"/>
      <c r="U44" s="84" t="s">
        <v>1245</v>
      </c>
      <c r="V44" s="84">
        <v>2</v>
      </c>
    </row>
    <row r="45" spans="1:22" ht="15">
      <c r="A45" s="84" t="s">
        <v>1204</v>
      </c>
      <c r="B45" s="84">
        <v>27</v>
      </c>
      <c r="C45" s="84"/>
      <c r="D45" s="84"/>
      <c r="E45" s="84" t="s">
        <v>1213</v>
      </c>
      <c r="F45" s="84">
        <v>2</v>
      </c>
      <c r="G45" s="84" t="s">
        <v>1218</v>
      </c>
      <c r="H45" s="84">
        <v>3</v>
      </c>
      <c r="I45" s="84"/>
      <c r="J45" s="84"/>
      <c r="K45" s="84"/>
      <c r="L45" s="84"/>
      <c r="M45" s="84"/>
      <c r="N45" s="84"/>
      <c r="O45" s="84"/>
      <c r="P45" s="84"/>
      <c r="Q45" s="84" t="s">
        <v>1234</v>
      </c>
      <c r="R45" s="84">
        <v>2</v>
      </c>
      <c r="S45" s="84"/>
      <c r="T45" s="84"/>
      <c r="U45" s="84" t="s">
        <v>1246</v>
      </c>
      <c r="V45" s="84">
        <v>2</v>
      </c>
    </row>
    <row r="46" spans="1:22" ht="15">
      <c r="A46" s="84" t="s">
        <v>1205</v>
      </c>
      <c r="B46" s="84">
        <v>27</v>
      </c>
      <c r="C46" s="84"/>
      <c r="D46" s="84"/>
      <c r="E46" s="84" t="s">
        <v>1214</v>
      </c>
      <c r="F46" s="84">
        <v>2</v>
      </c>
      <c r="G46" s="84" t="s">
        <v>1219</v>
      </c>
      <c r="H46" s="84">
        <v>3</v>
      </c>
      <c r="I46" s="84"/>
      <c r="J46" s="84"/>
      <c r="K46" s="84"/>
      <c r="L46" s="84"/>
      <c r="M46" s="84"/>
      <c r="N46" s="84"/>
      <c r="O46" s="84"/>
      <c r="P46" s="84"/>
      <c r="Q46" s="84" t="s">
        <v>1235</v>
      </c>
      <c r="R46" s="84">
        <v>2</v>
      </c>
      <c r="S46" s="84"/>
      <c r="T46" s="84"/>
      <c r="U46" s="84" t="s">
        <v>1247</v>
      </c>
      <c r="V46" s="84">
        <v>2</v>
      </c>
    </row>
    <row r="49" spans="1:22" ht="15" customHeight="1">
      <c r="A49" s="13" t="s">
        <v>1257</v>
      </c>
      <c r="B49" s="13" t="s">
        <v>1138</v>
      </c>
      <c r="C49" s="13" t="s">
        <v>1268</v>
      </c>
      <c r="D49" s="13" t="s">
        <v>1141</v>
      </c>
      <c r="E49" s="13" t="s">
        <v>1270</v>
      </c>
      <c r="F49" s="13" t="s">
        <v>1143</v>
      </c>
      <c r="G49" s="13" t="s">
        <v>1272</v>
      </c>
      <c r="H49" s="13" t="s">
        <v>1145</v>
      </c>
      <c r="I49" s="13" t="s">
        <v>1280</v>
      </c>
      <c r="J49" s="13" t="s">
        <v>1147</v>
      </c>
      <c r="K49" s="78" t="s">
        <v>1284</v>
      </c>
      <c r="L49" s="78" t="s">
        <v>1149</v>
      </c>
      <c r="M49" s="78" t="s">
        <v>1285</v>
      </c>
      <c r="N49" s="78" t="s">
        <v>1151</v>
      </c>
      <c r="O49" s="78" t="s">
        <v>1286</v>
      </c>
      <c r="P49" s="78" t="s">
        <v>1153</v>
      </c>
      <c r="Q49" s="13" t="s">
        <v>1287</v>
      </c>
      <c r="R49" s="13" t="s">
        <v>1155</v>
      </c>
      <c r="S49" s="78" t="s">
        <v>1298</v>
      </c>
      <c r="T49" s="78" t="s">
        <v>1157</v>
      </c>
      <c r="U49" s="13" t="s">
        <v>1299</v>
      </c>
      <c r="V49" s="13" t="s">
        <v>1158</v>
      </c>
    </row>
    <row r="50" spans="1:22" ht="15">
      <c r="A50" s="84" t="s">
        <v>1258</v>
      </c>
      <c r="B50" s="84">
        <v>26</v>
      </c>
      <c r="C50" s="84" t="s">
        <v>1258</v>
      </c>
      <c r="D50" s="84">
        <v>24</v>
      </c>
      <c r="E50" s="84" t="s">
        <v>1271</v>
      </c>
      <c r="F50" s="84">
        <v>2</v>
      </c>
      <c r="G50" s="84" t="s">
        <v>1265</v>
      </c>
      <c r="H50" s="84">
        <v>5</v>
      </c>
      <c r="I50" s="84" t="s">
        <v>1281</v>
      </c>
      <c r="J50" s="84">
        <v>2</v>
      </c>
      <c r="K50" s="84"/>
      <c r="L50" s="84"/>
      <c r="M50" s="84"/>
      <c r="N50" s="84"/>
      <c r="O50" s="84"/>
      <c r="P50" s="84"/>
      <c r="Q50" s="84" t="s">
        <v>1288</v>
      </c>
      <c r="R50" s="84">
        <v>2</v>
      </c>
      <c r="S50" s="84"/>
      <c r="T50" s="84"/>
      <c r="U50" s="84" t="s">
        <v>1300</v>
      </c>
      <c r="V50" s="84">
        <v>2</v>
      </c>
    </row>
    <row r="51" spans="1:22" ht="15">
      <c r="A51" s="84" t="s">
        <v>1259</v>
      </c>
      <c r="B51" s="84">
        <v>26</v>
      </c>
      <c r="C51" s="84" t="s">
        <v>1259</v>
      </c>
      <c r="D51" s="84">
        <v>24</v>
      </c>
      <c r="E51" s="84" t="s">
        <v>1258</v>
      </c>
      <c r="F51" s="84">
        <v>2</v>
      </c>
      <c r="G51" s="84" t="s">
        <v>1266</v>
      </c>
      <c r="H51" s="84">
        <v>5</v>
      </c>
      <c r="I51" s="84" t="s">
        <v>1282</v>
      </c>
      <c r="J51" s="84">
        <v>2</v>
      </c>
      <c r="K51" s="84"/>
      <c r="L51" s="84"/>
      <c r="M51" s="84"/>
      <c r="N51" s="84"/>
      <c r="O51" s="84"/>
      <c r="P51" s="84"/>
      <c r="Q51" s="84" t="s">
        <v>1289</v>
      </c>
      <c r="R51" s="84">
        <v>2</v>
      </c>
      <c r="S51" s="84"/>
      <c r="T51" s="84"/>
      <c r="U51" s="84" t="s">
        <v>1301</v>
      </c>
      <c r="V51" s="84">
        <v>2</v>
      </c>
    </row>
    <row r="52" spans="1:22" ht="15">
      <c r="A52" s="84" t="s">
        <v>1260</v>
      </c>
      <c r="B52" s="84">
        <v>26</v>
      </c>
      <c r="C52" s="84" t="s">
        <v>1260</v>
      </c>
      <c r="D52" s="84">
        <v>24</v>
      </c>
      <c r="E52" s="84" t="s">
        <v>1259</v>
      </c>
      <c r="F52" s="84">
        <v>2</v>
      </c>
      <c r="G52" s="84" t="s">
        <v>1267</v>
      </c>
      <c r="H52" s="84">
        <v>5</v>
      </c>
      <c r="I52" s="84" t="s">
        <v>1283</v>
      </c>
      <c r="J52" s="84">
        <v>2</v>
      </c>
      <c r="K52" s="84"/>
      <c r="L52" s="84"/>
      <c r="M52" s="84"/>
      <c r="N52" s="84"/>
      <c r="O52" s="84"/>
      <c r="P52" s="84"/>
      <c r="Q52" s="84" t="s">
        <v>1290</v>
      </c>
      <c r="R52" s="84">
        <v>2</v>
      </c>
      <c r="S52" s="84"/>
      <c r="T52" s="84"/>
      <c r="U52" s="84" t="s">
        <v>1302</v>
      </c>
      <c r="V52" s="84">
        <v>2</v>
      </c>
    </row>
    <row r="53" spans="1:22" ht="15">
      <c r="A53" s="84" t="s">
        <v>1261</v>
      </c>
      <c r="B53" s="84">
        <v>26</v>
      </c>
      <c r="C53" s="84" t="s">
        <v>1261</v>
      </c>
      <c r="D53" s="84">
        <v>24</v>
      </c>
      <c r="E53" s="84" t="s">
        <v>1260</v>
      </c>
      <c r="F53" s="84">
        <v>2</v>
      </c>
      <c r="G53" s="84" t="s">
        <v>1273</v>
      </c>
      <c r="H53" s="84">
        <v>4</v>
      </c>
      <c r="I53" s="84"/>
      <c r="J53" s="84"/>
      <c r="K53" s="84"/>
      <c r="L53" s="84"/>
      <c r="M53" s="84"/>
      <c r="N53" s="84"/>
      <c r="O53" s="84"/>
      <c r="P53" s="84"/>
      <c r="Q53" s="84" t="s">
        <v>1291</v>
      </c>
      <c r="R53" s="84">
        <v>2</v>
      </c>
      <c r="S53" s="84"/>
      <c r="T53" s="84"/>
      <c r="U53" s="84" t="s">
        <v>1303</v>
      </c>
      <c r="V53" s="84">
        <v>2</v>
      </c>
    </row>
    <row r="54" spans="1:22" ht="15">
      <c r="A54" s="84" t="s">
        <v>1262</v>
      </c>
      <c r="B54" s="84">
        <v>26</v>
      </c>
      <c r="C54" s="84" t="s">
        <v>1262</v>
      </c>
      <c r="D54" s="84">
        <v>24</v>
      </c>
      <c r="E54" s="84" t="s">
        <v>1261</v>
      </c>
      <c r="F54" s="84">
        <v>2</v>
      </c>
      <c r="G54" s="84" t="s">
        <v>1274</v>
      </c>
      <c r="H54" s="84">
        <v>3</v>
      </c>
      <c r="I54" s="84"/>
      <c r="J54" s="84"/>
      <c r="K54" s="84"/>
      <c r="L54" s="84"/>
      <c r="M54" s="84"/>
      <c r="N54" s="84"/>
      <c r="O54" s="84"/>
      <c r="P54" s="84"/>
      <c r="Q54" s="84" t="s">
        <v>1292</v>
      </c>
      <c r="R54" s="84">
        <v>2</v>
      </c>
      <c r="S54" s="84"/>
      <c r="T54" s="84"/>
      <c r="U54" s="84" t="s">
        <v>1304</v>
      </c>
      <c r="V54" s="84">
        <v>2</v>
      </c>
    </row>
    <row r="55" spans="1:22" ht="15">
      <c r="A55" s="84" t="s">
        <v>1263</v>
      </c>
      <c r="B55" s="84">
        <v>26</v>
      </c>
      <c r="C55" s="84" t="s">
        <v>1263</v>
      </c>
      <c r="D55" s="84">
        <v>24</v>
      </c>
      <c r="E55" s="84" t="s">
        <v>1262</v>
      </c>
      <c r="F55" s="84">
        <v>2</v>
      </c>
      <c r="G55" s="84" t="s">
        <v>1275</v>
      </c>
      <c r="H55" s="84">
        <v>2</v>
      </c>
      <c r="I55" s="84"/>
      <c r="J55" s="84"/>
      <c r="K55" s="84"/>
      <c r="L55" s="84"/>
      <c r="M55" s="84"/>
      <c r="N55" s="84"/>
      <c r="O55" s="84"/>
      <c r="P55" s="84"/>
      <c r="Q55" s="84" t="s">
        <v>1293</v>
      </c>
      <c r="R55" s="84">
        <v>2</v>
      </c>
      <c r="S55" s="84"/>
      <c r="T55" s="84"/>
      <c r="U55" s="84" t="s">
        <v>1305</v>
      </c>
      <c r="V55" s="84">
        <v>2</v>
      </c>
    </row>
    <row r="56" spans="1:22" ht="15">
      <c r="A56" s="84" t="s">
        <v>1264</v>
      </c>
      <c r="B56" s="84">
        <v>23</v>
      </c>
      <c r="C56" s="84" t="s">
        <v>1264</v>
      </c>
      <c r="D56" s="84">
        <v>22</v>
      </c>
      <c r="E56" s="84" t="s">
        <v>1263</v>
      </c>
      <c r="F56" s="84">
        <v>2</v>
      </c>
      <c r="G56" s="84" t="s">
        <v>1276</v>
      </c>
      <c r="H56" s="84">
        <v>2</v>
      </c>
      <c r="I56" s="84"/>
      <c r="J56" s="84"/>
      <c r="K56" s="84"/>
      <c r="L56" s="84"/>
      <c r="M56" s="84"/>
      <c r="N56" s="84"/>
      <c r="O56" s="84"/>
      <c r="P56" s="84"/>
      <c r="Q56" s="84" t="s">
        <v>1294</v>
      </c>
      <c r="R56" s="84">
        <v>2</v>
      </c>
      <c r="S56" s="84"/>
      <c r="T56" s="84"/>
      <c r="U56" s="84" t="s">
        <v>1306</v>
      </c>
      <c r="V56" s="84">
        <v>2</v>
      </c>
    </row>
    <row r="57" spans="1:22" ht="15">
      <c r="A57" s="84" t="s">
        <v>1265</v>
      </c>
      <c r="B57" s="84">
        <v>5</v>
      </c>
      <c r="C57" s="84" t="s">
        <v>1269</v>
      </c>
      <c r="D57" s="84">
        <v>2</v>
      </c>
      <c r="E57" s="84"/>
      <c r="F57" s="84"/>
      <c r="G57" s="84" t="s">
        <v>1277</v>
      </c>
      <c r="H57" s="84">
        <v>2</v>
      </c>
      <c r="I57" s="84"/>
      <c r="J57" s="84"/>
      <c r="K57" s="84"/>
      <c r="L57" s="84"/>
      <c r="M57" s="84"/>
      <c r="N57" s="84"/>
      <c r="O57" s="84"/>
      <c r="P57" s="84"/>
      <c r="Q57" s="84" t="s">
        <v>1295</v>
      </c>
      <c r="R57" s="84">
        <v>2</v>
      </c>
      <c r="S57" s="84"/>
      <c r="T57" s="84"/>
      <c r="U57" s="84" t="s">
        <v>1307</v>
      </c>
      <c r="V57" s="84">
        <v>2</v>
      </c>
    </row>
    <row r="58" spans="1:22" ht="15">
      <c r="A58" s="84" t="s">
        <v>1266</v>
      </c>
      <c r="B58" s="84">
        <v>5</v>
      </c>
      <c r="C58" s="84"/>
      <c r="D58" s="84"/>
      <c r="E58" s="84"/>
      <c r="F58" s="84"/>
      <c r="G58" s="84" t="s">
        <v>1278</v>
      </c>
      <c r="H58" s="84">
        <v>2</v>
      </c>
      <c r="I58" s="84"/>
      <c r="J58" s="84"/>
      <c r="K58" s="84"/>
      <c r="L58" s="84"/>
      <c r="M58" s="84"/>
      <c r="N58" s="84"/>
      <c r="O58" s="84"/>
      <c r="P58" s="84"/>
      <c r="Q58" s="84" t="s">
        <v>1296</v>
      </c>
      <c r="R58" s="84">
        <v>2</v>
      </c>
      <c r="S58" s="84"/>
      <c r="T58" s="84"/>
      <c r="U58" s="84" t="s">
        <v>1308</v>
      </c>
      <c r="V58" s="84">
        <v>2</v>
      </c>
    </row>
    <row r="59" spans="1:22" ht="15">
      <c r="A59" s="84" t="s">
        <v>1267</v>
      </c>
      <c r="B59" s="84">
        <v>5</v>
      </c>
      <c r="C59" s="84"/>
      <c r="D59" s="84"/>
      <c r="E59" s="84"/>
      <c r="F59" s="84"/>
      <c r="G59" s="84" t="s">
        <v>1279</v>
      </c>
      <c r="H59" s="84">
        <v>2</v>
      </c>
      <c r="I59" s="84"/>
      <c r="J59" s="84"/>
      <c r="K59" s="84"/>
      <c r="L59" s="84"/>
      <c r="M59" s="84"/>
      <c r="N59" s="84"/>
      <c r="O59" s="84"/>
      <c r="P59" s="84"/>
      <c r="Q59" s="84" t="s">
        <v>1297</v>
      </c>
      <c r="R59" s="84">
        <v>2</v>
      </c>
      <c r="S59" s="84"/>
      <c r="T59" s="84"/>
      <c r="U59" s="84" t="s">
        <v>1309</v>
      </c>
      <c r="V59" s="84">
        <v>2</v>
      </c>
    </row>
    <row r="62" spans="1:22" ht="15" customHeight="1">
      <c r="A62" s="13" t="s">
        <v>1319</v>
      </c>
      <c r="B62" s="13" t="s">
        <v>1138</v>
      </c>
      <c r="C62" s="13" t="s">
        <v>1321</v>
      </c>
      <c r="D62" s="13" t="s">
        <v>1141</v>
      </c>
      <c r="E62" s="78" t="s">
        <v>1322</v>
      </c>
      <c r="F62" s="78" t="s">
        <v>1143</v>
      </c>
      <c r="G62" s="13" t="s">
        <v>1325</v>
      </c>
      <c r="H62" s="13" t="s">
        <v>1145</v>
      </c>
      <c r="I62" s="13" t="s">
        <v>1327</v>
      </c>
      <c r="J62" s="13" t="s">
        <v>1147</v>
      </c>
      <c r="K62" s="13" t="s">
        <v>1329</v>
      </c>
      <c r="L62" s="13" t="s">
        <v>1149</v>
      </c>
      <c r="M62" s="13" t="s">
        <v>1331</v>
      </c>
      <c r="N62" s="13" t="s">
        <v>1151</v>
      </c>
      <c r="O62" s="13" t="s">
        <v>1333</v>
      </c>
      <c r="P62" s="13" t="s">
        <v>1153</v>
      </c>
      <c r="Q62" s="78" t="s">
        <v>1335</v>
      </c>
      <c r="R62" s="78" t="s">
        <v>1155</v>
      </c>
      <c r="S62" s="13" t="s">
        <v>1337</v>
      </c>
      <c r="T62" s="13" t="s">
        <v>1157</v>
      </c>
      <c r="U62" s="78" t="s">
        <v>1339</v>
      </c>
      <c r="V62" s="78" t="s">
        <v>1158</v>
      </c>
    </row>
    <row r="63" spans="1:22" ht="15">
      <c r="A63" s="78" t="s">
        <v>271</v>
      </c>
      <c r="B63" s="78">
        <v>3</v>
      </c>
      <c r="C63" s="78" t="s">
        <v>265</v>
      </c>
      <c r="D63" s="78">
        <v>2</v>
      </c>
      <c r="E63" s="78"/>
      <c r="F63" s="78"/>
      <c r="G63" s="78" t="s">
        <v>271</v>
      </c>
      <c r="H63" s="78">
        <v>3</v>
      </c>
      <c r="I63" s="78" t="s">
        <v>281</v>
      </c>
      <c r="J63" s="78">
        <v>2</v>
      </c>
      <c r="K63" s="78" t="s">
        <v>278</v>
      </c>
      <c r="L63" s="78">
        <v>1</v>
      </c>
      <c r="M63" s="78" t="s">
        <v>275</v>
      </c>
      <c r="N63" s="78">
        <v>1</v>
      </c>
      <c r="O63" s="78" t="s">
        <v>285</v>
      </c>
      <c r="P63" s="78">
        <v>1</v>
      </c>
      <c r="Q63" s="78"/>
      <c r="R63" s="78"/>
      <c r="S63" s="78" t="s">
        <v>283</v>
      </c>
      <c r="T63" s="78">
        <v>1</v>
      </c>
      <c r="U63" s="78"/>
      <c r="V63" s="78"/>
    </row>
    <row r="64" spans="1:22" ht="15">
      <c r="A64" s="78" t="s">
        <v>265</v>
      </c>
      <c r="B64" s="78">
        <v>2</v>
      </c>
      <c r="C64" s="78"/>
      <c r="D64" s="78"/>
      <c r="E64" s="78"/>
      <c r="F64" s="78"/>
      <c r="G64" s="78"/>
      <c r="H64" s="78"/>
      <c r="I64" s="78" t="s">
        <v>225</v>
      </c>
      <c r="J64" s="78">
        <v>1</v>
      </c>
      <c r="K64" s="78"/>
      <c r="L64" s="78"/>
      <c r="M64" s="78"/>
      <c r="N64" s="78"/>
      <c r="O64" s="78"/>
      <c r="P64" s="78"/>
      <c r="Q64" s="78"/>
      <c r="R64" s="78"/>
      <c r="S64" s="78"/>
      <c r="T64" s="78"/>
      <c r="U64" s="78"/>
      <c r="V64" s="78"/>
    </row>
    <row r="65" spans="1:22" ht="15">
      <c r="A65" s="78" t="s">
        <v>281</v>
      </c>
      <c r="B65" s="78">
        <v>2</v>
      </c>
      <c r="C65" s="78"/>
      <c r="D65" s="78"/>
      <c r="E65" s="78"/>
      <c r="F65" s="78"/>
      <c r="G65" s="78"/>
      <c r="H65" s="78"/>
      <c r="I65" s="78"/>
      <c r="J65" s="78"/>
      <c r="K65" s="78"/>
      <c r="L65" s="78"/>
      <c r="M65" s="78"/>
      <c r="N65" s="78"/>
      <c r="O65" s="78"/>
      <c r="P65" s="78"/>
      <c r="Q65" s="78"/>
      <c r="R65" s="78"/>
      <c r="S65" s="78"/>
      <c r="T65" s="78"/>
      <c r="U65" s="78"/>
      <c r="V65" s="78"/>
    </row>
    <row r="66" spans="1:22" ht="15">
      <c r="A66" s="78" t="s">
        <v>285</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283</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282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225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279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1320</v>
      </c>
      <c r="B75" s="13" t="s">
        <v>1138</v>
      </c>
      <c r="C75" s="13" t="s">
        <v>1323</v>
      </c>
      <c r="D75" s="13" t="s">
        <v>1141</v>
      </c>
      <c r="E75" s="78" t="s">
        <v>1324</v>
      </c>
      <c r="F75" s="78" t="s">
        <v>1143</v>
      </c>
      <c r="G75" s="13" t="s">
        <v>1326</v>
      </c>
      <c r="H75" s="13" t="s">
        <v>1145</v>
      </c>
      <c r="I75" s="13" t="s">
        <v>1328</v>
      </c>
      <c r="J75" s="13" t="s">
        <v>1147</v>
      </c>
      <c r="K75" s="13" t="s">
        <v>1330</v>
      </c>
      <c r="L75" s="13" t="s">
        <v>1149</v>
      </c>
      <c r="M75" s="13" t="s">
        <v>1332</v>
      </c>
      <c r="N75" s="13" t="s">
        <v>1151</v>
      </c>
      <c r="O75" s="13" t="s">
        <v>1334</v>
      </c>
      <c r="P75" s="13" t="s">
        <v>1153</v>
      </c>
      <c r="Q75" s="13" t="s">
        <v>1336</v>
      </c>
      <c r="R75" s="13" t="s">
        <v>1155</v>
      </c>
      <c r="S75" s="78" t="s">
        <v>1338</v>
      </c>
      <c r="T75" s="78" t="s">
        <v>1157</v>
      </c>
      <c r="U75" s="13" t="s">
        <v>1340</v>
      </c>
      <c r="V75" s="13" t="s">
        <v>1158</v>
      </c>
    </row>
    <row r="76" spans="1:22" ht="15">
      <c r="A76" s="78" t="s">
        <v>272</v>
      </c>
      <c r="B76" s="78">
        <v>32</v>
      </c>
      <c r="C76" s="78" t="s">
        <v>272</v>
      </c>
      <c r="D76" s="78">
        <v>27</v>
      </c>
      <c r="E76" s="78"/>
      <c r="F76" s="78"/>
      <c r="G76" s="78" t="s">
        <v>270</v>
      </c>
      <c r="H76" s="78">
        <v>5</v>
      </c>
      <c r="I76" s="78" t="s">
        <v>280</v>
      </c>
      <c r="J76" s="78">
        <v>3</v>
      </c>
      <c r="K76" s="78" t="s">
        <v>277</v>
      </c>
      <c r="L76" s="78">
        <v>1</v>
      </c>
      <c r="M76" s="78" t="s">
        <v>274</v>
      </c>
      <c r="N76" s="78">
        <v>1</v>
      </c>
      <c r="O76" s="78" t="s">
        <v>284</v>
      </c>
      <c r="P76" s="78">
        <v>1</v>
      </c>
      <c r="Q76" s="78" t="s">
        <v>235</v>
      </c>
      <c r="R76" s="78">
        <v>1</v>
      </c>
      <c r="S76" s="78"/>
      <c r="T76" s="78"/>
      <c r="U76" s="78" t="s">
        <v>228</v>
      </c>
      <c r="V76" s="78">
        <v>1</v>
      </c>
    </row>
    <row r="77" spans="1:22" ht="15">
      <c r="A77" s="78" t="s">
        <v>265</v>
      </c>
      <c r="B77" s="78">
        <v>22</v>
      </c>
      <c r="C77" s="78" t="s">
        <v>265</v>
      </c>
      <c r="D77" s="78">
        <v>22</v>
      </c>
      <c r="E77" s="78"/>
      <c r="F77" s="78"/>
      <c r="G77" s="78" t="s">
        <v>269</v>
      </c>
      <c r="H77" s="78">
        <v>5</v>
      </c>
      <c r="I77" s="78" t="s">
        <v>226</v>
      </c>
      <c r="J77" s="78">
        <v>2</v>
      </c>
      <c r="K77" s="78" t="s">
        <v>276</v>
      </c>
      <c r="L77" s="78">
        <v>1</v>
      </c>
      <c r="M77" s="78" t="s">
        <v>273</v>
      </c>
      <c r="N77" s="78">
        <v>1</v>
      </c>
      <c r="O77" s="78"/>
      <c r="P77" s="78"/>
      <c r="Q77" s="78"/>
      <c r="R77" s="78"/>
      <c r="S77" s="78"/>
      <c r="T77" s="78"/>
      <c r="U77" s="78"/>
      <c r="V77" s="78"/>
    </row>
    <row r="78" spans="1:22" ht="15">
      <c r="A78" s="78" t="s">
        <v>270</v>
      </c>
      <c r="B78" s="78">
        <v>5</v>
      </c>
      <c r="C78" s="78"/>
      <c r="D78" s="78"/>
      <c r="E78" s="78"/>
      <c r="F78" s="78"/>
      <c r="G78" s="78" t="s">
        <v>268</v>
      </c>
      <c r="H78" s="78">
        <v>5</v>
      </c>
      <c r="I78" s="78" t="s">
        <v>281</v>
      </c>
      <c r="J78" s="78">
        <v>1</v>
      </c>
      <c r="K78" s="78"/>
      <c r="L78" s="78"/>
      <c r="M78" s="78"/>
      <c r="N78" s="78"/>
      <c r="O78" s="78"/>
      <c r="P78" s="78"/>
      <c r="Q78" s="78"/>
      <c r="R78" s="78"/>
      <c r="S78" s="78"/>
      <c r="T78" s="78"/>
      <c r="U78" s="78"/>
      <c r="V78" s="78"/>
    </row>
    <row r="79" spans="1:22" ht="15">
      <c r="A79" s="78" t="s">
        <v>269</v>
      </c>
      <c r="B79" s="78">
        <v>5</v>
      </c>
      <c r="C79" s="78"/>
      <c r="D79" s="78"/>
      <c r="E79" s="78"/>
      <c r="F79" s="78"/>
      <c r="G79" s="78" t="s">
        <v>272</v>
      </c>
      <c r="H79" s="78">
        <v>5</v>
      </c>
      <c r="I79" s="78"/>
      <c r="J79" s="78"/>
      <c r="K79" s="78"/>
      <c r="L79" s="78"/>
      <c r="M79" s="78"/>
      <c r="N79" s="78"/>
      <c r="O79" s="78"/>
      <c r="P79" s="78"/>
      <c r="Q79" s="78"/>
      <c r="R79" s="78"/>
      <c r="S79" s="78"/>
      <c r="T79" s="78"/>
      <c r="U79" s="78"/>
      <c r="V79" s="78"/>
    </row>
    <row r="80" spans="1:22" ht="15">
      <c r="A80" s="78" t="s">
        <v>268</v>
      </c>
      <c r="B80" s="78">
        <v>5</v>
      </c>
      <c r="C80" s="78"/>
      <c r="D80" s="78"/>
      <c r="E80" s="78"/>
      <c r="F80" s="78"/>
      <c r="G80" s="78" t="s">
        <v>214</v>
      </c>
      <c r="H80" s="78">
        <v>3</v>
      </c>
      <c r="I80" s="78"/>
      <c r="J80" s="78"/>
      <c r="K80" s="78"/>
      <c r="L80" s="78"/>
      <c r="M80" s="78"/>
      <c r="N80" s="78"/>
      <c r="O80" s="78"/>
      <c r="P80" s="78"/>
      <c r="Q80" s="78"/>
      <c r="R80" s="78"/>
      <c r="S80" s="78"/>
      <c r="T80" s="78"/>
      <c r="U80" s="78"/>
      <c r="V80" s="78"/>
    </row>
    <row r="81" spans="1:22" ht="15">
      <c r="A81" s="78" t="s">
        <v>280</v>
      </c>
      <c r="B81" s="78">
        <v>3</v>
      </c>
      <c r="C81" s="78"/>
      <c r="D81" s="78"/>
      <c r="E81" s="78"/>
      <c r="F81" s="78"/>
      <c r="G81" s="78" t="s">
        <v>271</v>
      </c>
      <c r="H81" s="78">
        <v>3</v>
      </c>
      <c r="I81" s="78"/>
      <c r="J81" s="78"/>
      <c r="K81" s="78"/>
      <c r="L81" s="78"/>
      <c r="M81" s="78"/>
      <c r="N81" s="78"/>
      <c r="O81" s="78"/>
      <c r="P81" s="78"/>
      <c r="Q81" s="78"/>
      <c r="R81" s="78"/>
      <c r="S81" s="78"/>
      <c r="T81" s="78"/>
      <c r="U81" s="78"/>
      <c r="V81" s="78"/>
    </row>
    <row r="82" spans="1:22" ht="15">
      <c r="A82" s="78" t="s">
        <v>214</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271</v>
      </c>
      <c r="B83" s="78">
        <v>3</v>
      </c>
      <c r="C83" s="78"/>
      <c r="D83" s="78"/>
      <c r="E83" s="78"/>
      <c r="F83" s="78"/>
      <c r="G83" s="78"/>
      <c r="H83" s="78"/>
      <c r="I83" s="78"/>
      <c r="J83" s="78"/>
      <c r="K83" s="78"/>
      <c r="L83" s="78"/>
      <c r="M83" s="78"/>
      <c r="N83" s="78"/>
      <c r="O83" s="78"/>
      <c r="P83" s="78"/>
      <c r="Q83" s="78"/>
      <c r="R83" s="78"/>
      <c r="S83" s="78"/>
      <c r="T83" s="78"/>
      <c r="U83" s="78"/>
      <c r="V83" s="78"/>
    </row>
    <row r="84" spans="1:22" ht="15">
      <c r="A84" s="78" t="s">
        <v>226</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235</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1350</v>
      </c>
      <c r="B88" s="13" t="s">
        <v>1138</v>
      </c>
      <c r="C88" s="13" t="s">
        <v>1351</v>
      </c>
      <c r="D88" s="13" t="s">
        <v>1141</v>
      </c>
      <c r="E88" s="13" t="s">
        <v>1352</v>
      </c>
      <c r="F88" s="13" t="s">
        <v>1143</v>
      </c>
      <c r="G88" s="13" t="s">
        <v>1353</v>
      </c>
      <c r="H88" s="13" t="s">
        <v>1145</v>
      </c>
      <c r="I88" s="13" t="s">
        <v>1354</v>
      </c>
      <c r="J88" s="13" t="s">
        <v>1147</v>
      </c>
      <c r="K88" s="13" t="s">
        <v>1355</v>
      </c>
      <c r="L88" s="13" t="s">
        <v>1149</v>
      </c>
      <c r="M88" s="13" t="s">
        <v>1356</v>
      </c>
      <c r="N88" s="13" t="s">
        <v>1151</v>
      </c>
      <c r="O88" s="13" t="s">
        <v>1357</v>
      </c>
      <c r="P88" s="13" t="s">
        <v>1153</v>
      </c>
      <c r="Q88" s="13" t="s">
        <v>1358</v>
      </c>
      <c r="R88" s="13" t="s">
        <v>1155</v>
      </c>
      <c r="S88" s="13" t="s">
        <v>1359</v>
      </c>
      <c r="T88" s="13" t="s">
        <v>1157</v>
      </c>
      <c r="U88" s="13" t="s">
        <v>1360</v>
      </c>
      <c r="V88" s="13" t="s">
        <v>1158</v>
      </c>
    </row>
    <row r="89" spans="1:22" ht="15">
      <c r="A89" s="114" t="s">
        <v>250</v>
      </c>
      <c r="B89" s="78">
        <v>321872</v>
      </c>
      <c r="C89" s="114" t="s">
        <v>250</v>
      </c>
      <c r="D89" s="78">
        <v>321872</v>
      </c>
      <c r="E89" s="114" t="s">
        <v>254</v>
      </c>
      <c r="F89" s="78">
        <v>113003</v>
      </c>
      <c r="G89" s="114" t="s">
        <v>268</v>
      </c>
      <c r="H89" s="78">
        <v>24019</v>
      </c>
      <c r="I89" s="114" t="s">
        <v>281</v>
      </c>
      <c r="J89" s="78">
        <v>61622</v>
      </c>
      <c r="K89" s="114" t="s">
        <v>222</v>
      </c>
      <c r="L89" s="78">
        <v>92664</v>
      </c>
      <c r="M89" s="114" t="s">
        <v>275</v>
      </c>
      <c r="N89" s="78">
        <v>6402</v>
      </c>
      <c r="O89" s="114" t="s">
        <v>285</v>
      </c>
      <c r="P89" s="78">
        <v>4519</v>
      </c>
      <c r="Q89" s="114" t="s">
        <v>235</v>
      </c>
      <c r="R89" s="78">
        <v>33331</v>
      </c>
      <c r="S89" s="114" t="s">
        <v>231</v>
      </c>
      <c r="T89" s="78">
        <v>6412</v>
      </c>
      <c r="U89" s="114" t="s">
        <v>228</v>
      </c>
      <c r="V89" s="78">
        <v>21950</v>
      </c>
    </row>
    <row r="90" spans="1:22" ht="15">
      <c r="A90" s="114" t="s">
        <v>217</v>
      </c>
      <c r="B90" s="78">
        <v>271546</v>
      </c>
      <c r="C90" s="114" t="s">
        <v>262</v>
      </c>
      <c r="D90" s="78">
        <v>243153</v>
      </c>
      <c r="E90" s="114" t="s">
        <v>223</v>
      </c>
      <c r="F90" s="78">
        <v>92606</v>
      </c>
      <c r="G90" s="114" t="s">
        <v>271</v>
      </c>
      <c r="H90" s="78">
        <v>13127</v>
      </c>
      <c r="I90" s="114" t="s">
        <v>225</v>
      </c>
      <c r="J90" s="78">
        <v>51588</v>
      </c>
      <c r="K90" s="114" t="s">
        <v>278</v>
      </c>
      <c r="L90" s="78">
        <v>14627</v>
      </c>
      <c r="M90" s="114" t="s">
        <v>274</v>
      </c>
      <c r="N90" s="78">
        <v>1001</v>
      </c>
      <c r="O90" s="114" t="s">
        <v>284</v>
      </c>
      <c r="P90" s="78">
        <v>859</v>
      </c>
      <c r="Q90" s="114" t="s">
        <v>236</v>
      </c>
      <c r="R90" s="78">
        <v>17005</v>
      </c>
      <c r="S90" s="114" t="s">
        <v>283</v>
      </c>
      <c r="T90" s="78">
        <v>932</v>
      </c>
      <c r="U90" s="114" t="s">
        <v>229</v>
      </c>
      <c r="V90" s="78">
        <v>34</v>
      </c>
    </row>
    <row r="91" spans="1:22" ht="15">
      <c r="A91" s="114" t="s">
        <v>262</v>
      </c>
      <c r="B91" s="78">
        <v>243153</v>
      </c>
      <c r="C91" s="114" t="s">
        <v>237</v>
      </c>
      <c r="D91" s="78">
        <v>217835</v>
      </c>
      <c r="E91" s="114" t="s">
        <v>258</v>
      </c>
      <c r="F91" s="78">
        <v>82544</v>
      </c>
      <c r="G91" s="114" t="s">
        <v>270</v>
      </c>
      <c r="H91" s="78">
        <v>8472</v>
      </c>
      <c r="I91" s="114" t="s">
        <v>280</v>
      </c>
      <c r="J91" s="78">
        <v>37167</v>
      </c>
      <c r="K91" s="114" t="s">
        <v>277</v>
      </c>
      <c r="L91" s="78">
        <v>12343</v>
      </c>
      <c r="M91" s="114" t="s">
        <v>215</v>
      </c>
      <c r="N91" s="78">
        <v>316</v>
      </c>
      <c r="O91" s="114" t="s">
        <v>234</v>
      </c>
      <c r="P91" s="78">
        <v>23</v>
      </c>
      <c r="Q91" s="114"/>
      <c r="R91" s="78"/>
      <c r="S91" s="114"/>
      <c r="T91" s="78"/>
      <c r="U91" s="114"/>
      <c r="V91" s="78"/>
    </row>
    <row r="92" spans="1:22" ht="15">
      <c r="A92" s="114" t="s">
        <v>237</v>
      </c>
      <c r="B92" s="78">
        <v>217835</v>
      </c>
      <c r="C92" s="114" t="s">
        <v>241</v>
      </c>
      <c r="D92" s="78">
        <v>142675</v>
      </c>
      <c r="E92" s="114" t="s">
        <v>218</v>
      </c>
      <c r="F92" s="78">
        <v>49138</v>
      </c>
      <c r="G92" s="114" t="s">
        <v>214</v>
      </c>
      <c r="H92" s="78">
        <v>8010</v>
      </c>
      <c r="I92" s="114" t="s">
        <v>226</v>
      </c>
      <c r="J92" s="78">
        <v>737</v>
      </c>
      <c r="K92" s="114" t="s">
        <v>276</v>
      </c>
      <c r="L92" s="78">
        <v>2574</v>
      </c>
      <c r="M92" s="114" t="s">
        <v>273</v>
      </c>
      <c r="N92" s="78">
        <v>191</v>
      </c>
      <c r="O92" s="114"/>
      <c r="P92" s="78"/>
      <c r="Q92" s="114"/>
      <c r="R92" s="78"/>
      <c r="S92" s="114"/>
      <c r="T92" s="78"/>
      <c r="U92" s="114"/>
      <c r="V92" s="78"/>
    </row>
    <row r="93" spans="1:22" ht="15">
      <c r="A93" s="114" t="s">
        <v>241</v>
      </c>
      <c r="B93" s="78">
        <v>142675</v>
      </c>
      <c r="C93" s="114" t="s">
        <v>257</v>
      </c>
      <c r="D93" s="78">
        <v>142569</v>
      </c>
      <c r="E93" s="114" t="s">
        <v>212</v>
      </c>
      <c r="F93" s="78">
        <v>21001</v>
      </c>
      <c r="G93" s="114" t="s">
        <v>269</v>
      </c>
      <c r="H93" s="78">
        <v>200</v>
      </c>
      <c r="I93" s="114"/>
      <c r="J93" s="78"/>
      <c r="K93" s="114"/>
      <c r="L93" s="78"/>
      <c r="M93" s="114"/>
      <c r="N93" s="78"/>
      <c r="O93" s="114"/>
      <c r="P93" s="78"/>
      <c r="Q93" s="114"/>
      <c r="R93" s="78"/>
      <c r="S93" s="114"/>
      <c r="T93" s="78"/>
      <c r="U93" s="114"/>
      <c r="V93" s="78"/>
    </row>
    <row r="94" spans="1:22" ht="15">
      <c r="A94" s="114" t="s">
        <v>257</v>
      </c>
      <c r="B94" s="78">
        <v>142569</v>
      </c>
      <c r="C94" s="114" t="s">
        <v>266</v>
      </c>
      <c r="D94" s="78">
        <v>94655</v>
      </c>
      <c r="E94" s="114" t="s">
        <v>219</v>
      </c>
      <c r="F94" s="78">
        <v>13727</v>
      </c>
      <c r="G94" s="114"/>
      <c r="H94" s="78"/>
      <c r="I94" s="114"/>
      <c r="J94" s="78"/>
      <c r="K94" s="114"/>
      <c r="L94" s="78"/>
      <c r="M94" s="114"/>
      <c r="N94" s="78"/>
      <c r="O94" s="114"/>
      <c r="P94" s="78"/>
      <c r="Q94" s="114"/>
      <c r="R94" s="78"/>
      <c r="S94" s="114"/>
      <c r="T94" s="78"/>
      <c r="U94" s="114"/>
      <c r="V94" s="78"/>
    </row>
    <row r="95" spans="1:22" ht="15">
      <c r="A95" s="114" t="s">
        <v>254</v>
      </c>
      <c r="B95" s="78">
        <v>113003</v>
      </c>
      <c r="C95" s="114" t="s">
        <v>249</v>
      </c>
      <c r="D95" s="78">
        <v>70413</v>
      </c>
      <c r="E95" s="114" t="s">
        <v>230</v>
      </c>
      <c r="F95" s="78">
        <v>12465</v>
      </c>
      <c r="G95" s="114"/>
      <c r="H95" s="78"/>
      <c r="I95" s="114"/>
      <c r="J95" s="78"/>
      <c r="K95" s="114"/>
      <c r="L95" s="78"/>
      <c r="M95" s="114"/>
      <c r="N95" s="78"/>
      <c r="O95" s="114"/>
      <c r="P95" s="78"/>
      <c r="Q95" s="114"/>
      <c r="R95" s="78"/>
      <c r="S95" s="114"/>
      <c r="T95" s="78"/>
      <c r="U95" s="114"/>
      <c r="V95" s="78"/>
    </row>
    <row r="96" spans="1:22" ht="15">
      <c r="A96" s="114" t="s">
        <v>267</v>
      </c>
      <c r="B96" s="78">
        <v>95353</v>
      </c>
      <c r="C96" s="114" t="s">
        <v>263</v>
      </c>
      <c r="D96" s="78">
        <v>68158</v>
      </c>
      <c r="E96" s="114" t="s">
        <v>255</v>
      </c>
      <c r="F96" s="78">
        <v>11658</v>
      </c>
      <c r="G96" s="114"/>
      <c r="H96" s="78"/>
      <c r="I96" s="114"/>
      <c r="J96" s="78"/>
      <c r="K96" s="114"/>
      <c r="L96" s="78"/>
      <c r="M96" s="114"/>
      <c r="N96" s="78"/>
      <c r="O96" s="114"/>
      <c r="P96" s="78"/>
      <c r="Q96" s="114"/>
      <c r="R96" s="78"/>
      <c r="S96" s="114"/>
      <c r="T96" s="78"/>
      <c r="U96" s="114"/>
      <c r="V96" s="78"/>
    </row>
    <row r="97" spans="1:22" ht="15">
      <c r="A97" s="114" t="s">
        <v>266</v>
      </c>
      <c r="B97" s="78">
        <v>94655</v>
      </c>
      <c r="C97" s="114" t="s">
        <v>240</v>
      </c>
      <c r="D97" s="78">
        <v>24586</v>
      </c>
      <c r="E97" s="114" t="s">
        <v>264</v>
      </c>
      <c r="F97" s="78">
        <v>8161</v>
      </c>
      <c r="G97" s="114"/>
      <c r="H97" s="78"/>
      <c r="I97" s="114"/>
      <c r="J97" s="78"/>
      <c r="K97" s="114"/>
      <c r="L97" s="78"/>
      <c r="M97" s="114"/>
      <c r="N97" s="78"/>
      <c r="O97" s="114"/>
      <c r="P97" s="78"/>
      <c r="Q97" s="114"/>
      <c r="R97" s="78"/>
      <c r="S97" s="114"/>
      <c r="T97" s="78"/>
      <c r="U97" s="114"/>
      <c r="V97" s="78"/>
    </row>
    <row r="98" spans="1:22" ht="15">
      <c r="A98" s="114" t="s">
        <v>222</v>
      </c>
      <c r="B98" s="78">
        <v>92664</v>
      </c>
      <c r="C98" s="114" t="s">
        <v>265</v>
      </c>
      <c r="D98" s="78">
        <v>23642</v>
      </c>
      <c r="E98" s="114" t="s">
        <v>233</v>
      </c>
      <c r="F98" s="78">
        <v>858</v>
      </c>
      <c r="G98" s="114"/>
      <c r="H98" s="78"/>
      <c r="I98" s="114"/>
      <c r="J98" s="78"/>
      <c r="K98" s="114"/>
      <c r="L98" s="78"/>
      <c r="M98" s="114"/>
      <c r="N98" s="78"/>
      <c r="O98" s="114"/>
      <c r="P98" s="78"/>
      <c r="Q98" s="114"/>
      <c r="R98" s="78"/>
      <c r="S98" s="114"/>
      <c r="T98" s="78"/>
      <c r="U98" s="114"/>
      <c r="V98" s="78"/>
    </row>
  </sheetData>
  <hyperlinks>
    <hyperlink ref="A2" r:id="rId1" display="https://wunderflug.com/magazine/aiming-high-the-stratolaunch-project/"/>
    <hyperlink ref="A3" r:id="rId2" display="https://www.cnet.com/pictures/meet-the-stratolaunch-the-worlds-largest-airplane/"/>
    <hyperlink ref="A4" r:id="rId3" display="http://feeds.reuters.com/~r/reuters/scienceNews/~3/fyX2b3eP58E/exclusive-space-firm-founded-by-billionaire-paul-allen-closing-operations-sources-idUSKCN1T12FD"/>
    <hyperlink ref="A5" r:id="rId4" display="http://absolutelyremarkable.com/"/>
    <hyperlink ref="A6" r:id="rId5" display="https://twitter.com/i/web/status/1160577629122105344"/>
    <hyperlink ref="A7" r:id="rId6" display="https://twitter.com/i/web/status/1160446664802557953"/>
    <hyperlink ref="A8" r:id="rId7" display="https://twitter.com/i/web/status/1118527212284796929"/>
    <hyperlink ref="A9" r:id="rId8" display="https://www.reuters.com/article/us-space-exploration-stratolaunch-exclus/exclusive-space-firm-founded-by-billionaire-paul-allen-closing-operations-sources-idUSKCN1T12FD"/>
    <hyperlink ref="A10" r:id="rId9" display="https://www.thedrive.com/the-war-zone/27427/stratolaunchs-roc-the-worlds-largest-aircraft-has-flown-for-the-first-time"/>
    <hyperlink ref="A11" r:id="rId10" display="https://www.youtube.com/watch?v=RyREb9a10xY"/>
    <hyperlink ref="C2" r:id="rId11" display="https://www.reuters.com/article/us-space-exploration-stratolaunch-exclus/exclusive-space-firm-founded-by-billionaire-paul-allen-closing-operations-sources-idUSKCN1T12FD"/>
    <hyperlink ref="E2" r:id="rId12" display="https://www.cnet.com/pictures/meet-the-stratolaunch-the-worlds-largest-airplane/"/>
    <hyperlink ref="E3" r:id="rId13" display="https://www.youtube.com/watch?v=RyREb9a10xY"/>
    <hyperlink ref="E4" r:id="rId14" display="https://wunderflug.com/magazine/aiming-high-the-stratolaunch-project/"/>
    <hyperlink ref="E5" r:id="rId15" display="https://www.thedrive.com/the-war-zone/27427/stratolaunchs-roc-the-worlds-largest-aircraft-has-flown-for-the-first-time"/>
    <hyperlink ref="E6" r:id="rId16" display="https://twitter.com/i/web/status/1160446664802557953"/>
    <hyperlink ref="E7" r:id="rId17" display="https://twitter.com/i/web/status/1160577629122105344"/>
    <hyperlink ref="E8" r:id="rId18" display="http://feeds.reuters.com/~r/reuters/scienceNews/~3/fyX2b3eP58E/exclusive-space-firm-founded-by-billionaire-paul-allen-closing-operations-sources-idUSKCN1T12FD"/>
    <hyperlink ref="E9" r:id="rId19" display="http://absolutelyremarkable.com/"/>
    <hyperlink ref="Q2" r:id="rId20" display="https://twitter.com/i/web/status/1118527212284796929"/>
  </hyperlinks>
  <printOptions/>
  <pageMargins left="0.7" right="0.7" top="0.75" bottom="0.75" header="0.3" footer="0.3"/>
  <pageSetup orientation="portrait" paperSize="9"/>
  <tableParts>
    <tablePart r:id="rId28"/>
    <tablePart r:id="rId23"/>
    <tablePart r:id="rId27"/>
    <tablePart r:id="rId24"/>
    <tablePart r:id="rId25"/>
    <tablePart r:id="rId21"/>
    <tablePart r:id="rId26"/>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1447</v>
      </c>
      <c r="B1" s="13" t="s">
        <v>1500</v>
      </c>
      <c r="C1" s="13" t="s">
        <v>1501</v>
      </c>
      <c r="D1" s="13" t="s">
        <v>144</v>
      </c>
      <c r="E1" s="13" t="s">
        <v>1503</v>
      </c>
      <c r="F1" s="13" t="s">
        <v>1504</v>
      </c>
      <c r="G1" s="13" t="s">
        <v>1505</v>
      </c>
    </row>
    <row r="2" spans="1:7" ht="15">
      <c r="A2" s="78" t="s">
        <v>1197</v>
      </c>
      <c r="B2" s="78">
        <v>17</v>
      </c>
      <c r="C2" s="117">
        <v>0.01701701701701702</v>
      </c>
      <c r="D2" s="78" t="s">
        <v>1502</v>
      </c>
      <c r="E2" s="78"/>
      <c r="F2" s="78"/>
      <c r="G2" s="78"/>
    </row>
    <row r="3" spans="1:7" ht="15">
      <c r="A3" s="78" t="s">
        <v>1198</v>
      </c>
      <c r="B3" s="78">
        <v>12</v>
      </c>
      <c r="C3" s="117">
        <v>0.012012012012012012</v>
      </c>
      <c r="D3" s="78" t="s">
        <v>1502</v>
      </c>
      <c r="E3" s="78"/>
      <c r="F3" s="78"/>
      <c r="G3" s="78"/>
    </row>
    <row r="4" spans="1:7" ht="15">
      <c r="A4" s="78" t="s">
        <v>1199</v>
      </c>
      <c r="B4" s="78">
        <v>0</v>
      </c>
      <c r="C4" s="117">
        <v>0</v>
      </c>
      <c r="D4" s="78" t="s">
        <v>1502</v>
      </c>
      <c r="E4" s="78"/>
      <c r="F4" s="78"/>
      <c r="G4" s="78"/>
    </row>
    <row r="5" spans="1:7" ht="15">
      <c r="A5" s="78" t="s">
        <v>1200</v>
      </c>
      <c r="B5" s="78">
        <v>970</v>
      </c>
      <c r="C5" s="117">
        <v>0.970970970970971</v>
      </c>
      <c r="D5" s="78" t="s">
        <v>1502</v>
      </c>
      <c r="E5" s="78"/>
      <c r="F5" s="78"/>
      <c r="G5" s="78"/>
    </row>
    <row r="6" spans="1:7" ht="15">
      <c r="A6" s="78" t="s">
        <v>1201</v>
      </c>
      <c r="B6" s="78">
        <v>999</v>
      </c>
      <c r="C6" s="117">
        <v>1</v>
      </c>
      <c r="D6" s="78" t="s">
        <v>1502</v>
      </c>
      <c r="E6" s="78"/>
      <c r="F6" s="78"/>
      <c r="G6" s="78"/>
    </row>
    <row r="7" spans="1:7" ht="15">
      <c r="A7" s="84" t="s">
        <v>272</v>
      </c>
      <c r="B7" s="84">
        <v>53</v>
      </c>
      <c r="C7" s="118">
        <v>0.0049477984200746675</v>
      </c>
      <c r="D7" s="84" t="s">
        <v>1502</v>
      </c>
      <c r="E7" s="84" t="b">
        <v>0</v>
      </c>
      <c r="F7" s="84" t="b">
        <v>0</v>
      </c>
      <c r="G7" s="84" t="b">
        <v>0</v>
      </c>
    </row>
    <row r="8" spans="1:7" ht="15">
      <c r="A8" s="84" t="s">
        <v>1202</v>
      </c>
      <c r="B8" s="84">
        <v>28</v>
      </c>
      <c r="C8" s="118">
        <v>0.015154510678669466</v>
      </c>
      <c r="D8" s="84" t="s">
        <v>1502</v>
      </c>
      <c r="E8" s="84" t="b">
        <v>0</v>
      </c>
      <c r="F8" s="84" t="b">
        <v>0</v>
      </c>
      <c r="G8" s="84" t="b">
        <v>0</v>
      </c>
    </row>
    <row r="9" spans="1:7" ht="15">
      <c r="A9" s="84" t="s">
        <v>1203</v>
      </c>
      <c r="B9" s="84">
        <v>28</v>
      </c>
      <c r="C9" s="118">
        <v>0.01447830352097758</v>
      </c>
      <c r="D9" s="84" t="s">
        <v>1502</v>
      </c>
      <c r="E9" s="84" t="b">
        <v>0</v>
      </c>
      <c r="F9" s="84" t="b">
        <v>0</v>
      </c>
      <c r="G9" s="84" t="b">
        <v>0</v>
      </c>
    </row>
    <row r="10" spans="1:7" ht="15">
      <c r="A10" s="84" t="s">
        <v>1204</v>
      </c>
      <c r="B10" s="84">
        <v>27</v>
      </c>
      <c r="C10" s="118">
        <v>0.01528994671265845</v>
      </c>
      <c r="D10" s="84" t="s">
        <v>1502</v>
      </c>
      <c r="E10" s="84" t="b">
        <v>0</v>
      </c>
      <c r="F10" s="84" t="b">
        <v>0</v>
      </c>
      <c r="G10" s="84" t="b">
        <v>0</v>
      </c>
    </row>
    <row r="11" spans="1:7" ht="15">
      <c r="A11" s="84" t="s">
        <v>1205</v>
      </c>
      <c r="B11" s="84">
        <v>27</v>
      </c>
      <c r="C11" s="118">
        <v>0.014613278154431272</v>
      </c>
      <c r="D11" s="84" t="s">
        <v>1502</v>
      </c>
      <c r="E11" s="84" t="b">
        <v>0</v>
      </c>
      <c r="F11" s="84" t="b">
        <v>0</v>
      </c>
      <c r="G11" s="84" t="b">
        <v>0</v>
      </c>
    </row>
    <row r="12" spans="1:7" ht="15">
      <c r="A12" s="84" t="s">
        <v>1207</v>
      </c>
      <c r="B12" s="84">
        <v>26</v>
      </c>
      <c r="C12" s="118">
        <v>0.014723652389967395</v>
      </c>
      <c r="D12" s="84" t="s">
        <v>1502</v>
      </c>
      <c r="E12" s="84" t="b">
        <v>0</v>
      </c>
      <c r="F12" s="84" t="b">
        <v>0</v>
      </c>
      <c r="G12" s="84" t="b">
        <v>0</v>
      </c>
    </row>
    <row r="13" spans="1:7" ht="15">
      <c r="A13" s="84" t="s">
        <v>1208</v>
      </c>
      <c r="B13" s="84">
        <v>26</v>
      </c>
      <c r="C13" s="118">
        <v>0.014723652389967395</v>
      </c>
      <c r="D13" s="84" t="s">
        <v>1502</v>
      </c>
      <c r="E13" s="84" t="b">
        <v>0</v>
      </c>
      <c r="F13" s="84" t="b">
        <v>0</v>
      </c>
      <c r="G13" s="84" t="b">
        <v>0</v>
      </c>
    </row>
    <row r="14" spans="1:7" ht="15">
      <c r="A14" s="84" t="s">
        <v>265</v>
      </c>
      <c r="B14" s="84">
        <v>25</v>
      </c>
      <c r="C14" s="118">
        <v>0.014808479600104335</v>
      </c>
      <c r="D14" s="84" t="s">
        <v>1502</v>
      </c>
      <c r="E14" s="84" t="b">
        <v>0</v>
      </c>
      <c r="F14" s="84" t="b">
        <v>0</v>
      </c>
      <c r="G14" s="84" t="b">
        <v>0</v>
      </c>
    </row>
    <row r="15" spans="1:7" ht="15">
      <c r="A15" s="84" t="s">
        <v>1448</v>
      </c>
      <c r="B15" s="84">
        <v>6</v>
      </c>
      <c r="C15" s="118">
        <v>0.009240170501166269</v>
      </c>
      <c r="D15" s="84" t="s">
        <v>1502</v>
      </c>
      <c r="E15" s="84" t="b">
        <v>0</v>
      </c>
      <c r="F15" s="84" t="b">
        <v>0</v>
      </c>
      <c r="G15" s="84" t="b">
        <v>0</v>
      </c>
    </row>
    <row r="16" spans="1:7" ht="15">
      <c r="A16" s="84" t="s">
        <v>271</v>
      </c>
      <c r="B16" s="84">
        <v>6</v>
      </c>
      <c r="C16" s="118">
        <v>0.009240170501166269</v>
      </c>
      <c r="D16" s="84" t="s">
        <v>1502</v>
      </c>
      <c r="E16" s="84" t="b">
        <v>0</v>
      </c>
      <c r="F16" s="84" t="b">
        <v>0</v>
      </c>
      <c r="G16" s="84" t="b">
        <v>0</v>
      </c>
    </row>
    <row r="17" spans="1:7" ht="15">
      <c r="A17" s="84" t="s">
        <v>270</v>
      </c>
      <c r="B17" s="84">
        <v>5</v>
      </c>
      <c r="C17" s="118">
        <v>0.008305503292620399</v>
      </c>
      <c r="D17" s="84" t="s">
        <v>1502</v>
      </c>
      <c r="E17" s="84" t="b">
        <v>0</v>
      </c>
      <c r="F17" s="84" t="b">
        <v>0</v>
      </c>
      <c r="G17" s="84" t="b">
        <v>0</v>
      </c>
    </row>
    <row r="18" spans="1:7" ht="15">
      <c r="A18" s="84" t="s">
        <v>269</v>
      </c>
      <c r="B18" s="84">
        <v>5</v>
      </c>
      <c r="C18" s="118">
        <v>0.008305503292620399</v>
      </c>
      <c r="D18" s="84" t="s">
        <v>1502</v>
      </c>
      <c r="E18" s="84" t="b">
        <v>0</v>
      </c>
      <c r="F18" s="84" t="b">
        <v>0</v>
      </c>
      <c r="G18" s="84" t="b">
        <v>0</v>
      </c>
    </row>
    <row r="19" spans="1:7" ht="15">
      <c r="A19" s="84" t="s">
        <v>268</v>
      </c>
      <c r="B19" s="84">
        <v>5</v>
      </c>
      <c r="C19" s="118">
        <v>0.008305503292620399</v>
      </c>
      <c r="D19" s="84" t="s">
        <v>1502</v>
      </c>
      <c r="E19" s="84" t="b">
        <v>0</v>
      </c>
      <c r="F19" s="84" t="b">
        <v>0</v>
      </c>
      <c r="G19" s="84" t="b">
        <v>0</v>
      </c>
    </row>
    <row r="20" spans="1:7" ht="15">
      <c r="A20" s="84" t="s">
        <v>1449</v>
      </c>
      <c r="B20" s="84">
        <v>4</v>
      </c>
      <c r="C20" s="118">
        <v>0.007237124426194523</v>
      </c>
      <c r="D20" s="84" t="s">
        <v>1502</v>
      </c>
      <c r="E20" s="84" t="b">
        <v>0</v>
      </c>
      <c r="F20" s="84" t="b">
        <v>0</v>
      </c>
      <c r="G20" s="84" t="b">
        <v>0</v>
      </c>
    </row>
    <row r="21" spans="1:7" ht="15">
      <c r="A21" s="84" t="s">
        <v>1450</v>
      </c>
      <c r="B21" s="84">
        <v>4</v>
      </c>
      <c r="C21" s="118">
        <v>0.007237124426194523</v>
      </c>
      <c r="D21" s="84" t="s">
        <v>1502</v>
      </c>
      <c r="E21" s="84" t="b">
        <v>0</v>
      </c>
      <c r="F21" s="84" t="b">
        <v>0</v>
      </c>
      <c r="G21" s="84" t="b">
        <v>0</v>
      </c>
    </row>
    <row r="22" spans="1:7" ht="15">
      <c r="A22" s="84" t="s">
        <v>1227</v>
      </c>
      <c r="B22" s="84">
        <v>4</v>
      </c>
      <c r="C22" s="118">
        <v>0.009078286479185235</v>
      </c>
      <c r="D22" s="84" t="s">
        <v>1502</v>
      </c>
      <c r="E22" s="84" t="b">
        <v>0</v>
      </c>
      <c r="F22" s="84" t="b">
        <v>0</v>
      </c>
      <c r="G22" s="84" t="b">
        <v>0</v>
      </c>
    </row>
    <row r="23" spans="1:7" ht="15">
      <c r="A23" s="84" t="s">
        <v>1216</v>
      </c>
      <c r="B23" s="84">
        <v>4</v>
      </c>
      <c r="C23" s="118">
        <v>0.009078286479185235</v>
      </c>
      <c r="D23" s="84" t="s">
        <v>1502</v>
      </c>
      <c r="E23" s="84" t="b">
        <v>0</v>
      </c>
      <c r="F23" s="84" t="b">
        <v>0</v>
      </c>
      <c r="G23" s="84" t="b">
        <v>0</v>
      </c>
    </row>
    <row r="24" spans="1:7" ht="15">
      <c r="A24" s="84" t="s">
        <v>1214</v>
      </c>
      <c r="B24" s="84">
        <v>3</v>
      </c>
      <c r="C24" s="118">
        <v>0.006000956790326168</v>
      </c>
      <c r="D24" s="84" t="s">
        <v>1502</v>
      </c>
      <c r="E24" s="84" t="b">
        <v>0</v>
      </c>
      <c r="F24" s="84" t="b">
        <v>0</v>
      </c>
      <c r="G24" s="84" t="b">
        <v>0</v>
      </c>
    </row>
    <row r="25" spans="1:7" ht="15">
      <c r="A25" s="84" t="s">
        <v>1451</v>
      </c>
      <c r="B25" s="84">
        <v>3</v>
      </c>
      <c r="C25" s="118">
        <v>0.006000956790326168</v>
      </c>
      <c r="D25" s="84" t="s">
        <v>1502</v>
      </c>
      <c r="E25" s="84" t="b">
        <v>0</v>
      </c>
      <c r="F25" s="84" t="b">
        <v>0</v>
      </c>
      <c r="G25" s="84" t="b">
        <v>0</v>
      </c>
    </row>
    <row r="26" spans="1:7" ht="15">
      <c r="A26" s="84" t="s">
        <v>1452</v>
      </c>
      <c r="B26" s="84">
        <v>3</v>
      </c>
      <c r="C26" s="118">
        <v>0.006000956790326168</v>
      </c>
      <c r="D26" s="84" t="s">
        <v>1502</v>
      </c>
      <c r="E26" s="84" t="b">
        <v>0</v>
      </c>
      <c r="F26" s="84" t="b">
        <v>0</v>
      </c>
      <c r="G26" s="84" t="b">
        <v>0</v>
      </c>
    </row>
    <row r="27" spans="1:7" ht="15">
      <c r="A27" s="84" t="s">
        <v>1210</v>
      </c>
      <c r="B27" s="84">
        <v>3</v>
      </c>
      <c r="C27" s="118">
        <v>0.006000956790326168</v>
      </c>
      <c r="D27" s="84" t="s">
        <v>1502</v>
      </c>
      <c r="E27" s="84" t="b">
        <v>0</v>
      </c>
      <c r="F27" s="84" t="b">
        <v>0</v>
      </c>
      <c r="G27" s="84" t="b">
        <v>0</v>
      </c>
    </row>
    <row r="28" spans="1:7" ht="15">
      <c r="A28" s="84" t="s">
        <v>1229</v>
      </c>
      <c r="B28" s="84">
        <v>3</v>
      </c>
      <c r="C28" s="118">
        <v>0.006000956790326168</v>
      </c>
      <c r="D28" s="84" t="s">
        <v>1502</v>
      </c>
      <c r="E28" s="84" t="b">
        <v>0</v>
      </c>
      <c r="F28" s="84" t="b">
        <v>0</v>
      </c>
      <c r="G28" s="84" t="b">
        <v>0</v>
      </c>
    </row>
    <row r="29" spans="1:7" ht="15">
      <c r="A29" s="84" t="s">
        <v>1212</v>
      </c>
      <c r="B29" s="84">
        <v>3</v>
      </c>
      <c r="C29" s="118">
        <v>0.006000956790326168</v>
      </c>
      <c r="D29" s="84" t="s">
        <v>1502</v>
      </c>
      <c r="E29" s="84" t="b">
        <v>0</v>
      </c>
      <c r="F29" s="84" t="b">
        <v>0</v>
      </c>
      <c r="G29" s="84" t="b">
        <v>0</v>
      </c>
    </row>
    <row r="30" spans="1:7" ht="15">
      <c r="A30" s="84" t="s">
        <v>1238</v>
      </c>
      <c r="B30" s="84">
        <v>3</v>
      </c>
      <c r="C30" s="118">
        <v>0.006808714859388927</v>
      </c>
      <c r="D30" s="84" t="s">
        <v>1502</v>
      </c>
      <c r="E30" s="84" t="b">
        <v>0</v>
      </c>
      <c r="F30" s="84" t="b">
        <v>0</v>
      </c>
      <c r="G30" s="84" t="b">
        <v>0</v>
      </c>
    </row>
    <row r="31" spans="1:7" ht="15">
      <c r="A31" s="84" t="s">
        <v>1246</v>
      </c>
      <c r="B31" s="84">
        <v>3</v>
      </c>
      <c r="C31" s="118">
        <v>0.006000956790326168</v>
      </c>
      <c r="D31" s="84" t="s">
        <v>1502</v>
      </c>
      <c r="E31" s="84" t="b">
        <v>0</v>
      </c>
      <c r="F31" s="84" t="b">
        <v>0</v>
      </c>
      <c r="G31" s="84" t="b">
        <v>0</v>
      </c>
    </row>
    <row r="32" spans="1:7" ht="15">
      <c r="A32" s="84" t="s">
        <v>281</v>
      </c>
      <c r="B32" s="84">
        <v>3</v>
      </c>
      <c r="C32" s="118">
        <v>0.006000956790326168</v>
      </c>
      <c r="D32" s="84" t="s">
        <v>1502</v>
      </c>
      <c r="E32" s="84" t="b">
        <v>0</v>
      </c>
      <c r="F32" s="84" t="b">
        <v>0</v>
      </c>
      <c r="G32" s="84" t="b">
        <v>0</v>
      </c>
    </row>
    <row r="33" spans="1:7" ht="15">
      <c r="A33" s="84" t="s">
        <v>280</v>
      </c>
      <c r="B33" s="84">
        <v>3</v>
      </c>
      <c r="C33" s="118">
        <v>0.006000956790326168</v>
      </c>
      <c r="D33" s="84" t="s">
        <v>1502</v>
      </c>
      <c r="E33" s="84" t="b">
        <v>0</v>
      </c>
      <c r="F33" s="84" t="b">
        <v>0</v>
      </c>
      <c r="G33" s="84" t="b">
        <v>0</v>
      </c>
    </row>
    <row r="34" spans="1:7" ht="15">
      <c r="A34" s="84" t="s">
        <v>1453</v>
      </c>
      <c r="B34" s="84">
        <v>3</v>
      </c>
      <c r="C34" s="118">
        <v>0.006000956790326168</v>
      </c>
      <c r="D34" s="84" t="s">
        <v>1502</v>
      </c>
      <c r="E34" s="84" t="b">
        <v>0</v>
      </c>
      <c r="F34" s="84" t="b">
        <v>0</v>
      </c>
      <c r="G34" s="84" t="b">
        <v>0</v>
      </c>
    </row>
    <row r="35" spans="1:7" ht="15">
      <c r="A35" s="84" t="s">
        <v>1454</v>
      </c>
      <c r="B35" s="84">
        <v>3</v>
      </c>
      <c r="C35" s="118">
        <v>0.006000956790326168</v>
      </c>
      <c r="D35" s="84" t="s">
        <v>1502</v>
      </c>
      <c r="E35" s="84" t="b">
        <v>0</v>
      </c>
      <c r="F35" s="84" t="b">
        <v>0</v>
      </c>
      <c r="G35" s="84" t="b">
        <v>0</v>
      </c>
    </row>
    <row r="36" spans="1:7" ht="15">
      <c r="A36" s="84" t="s">
        <v>1455</v>
      </c>
      <c r="B36" s="84">
        <v>3</v>
      </c>
      <c r="C36" s="118">
        <v>0.006000956790326168</v>
      </c>
      <c r="D36" s="84" t="s">
        <v>1502</v>
      </c>
      <c r="E36" s="84" t="b">
        <v>0</v>
      </c>
      <c r="F36" s="84" t="b">
        <v>0</v>
      </c>
      <c r="G36" s="84" t="b">
        <v>0</v>
      </c>
    </row>
    <row r="37" spans="1:7" ht="15">
      <c r="A37" s="84" t="s">
        <v>1456</v>
      </c>
      <c r="B37" s="84">
        <v>3</v>
      </c>
      <c r="C37" s="118">
        <v>0.006000956790326168</v>
      </c>
      <c r="D37" s="84" t="s">
        <v>1502</v>
      </c>
      <c r="E37" s="84" t="b">
        <v>0</v>
      </c>
      <c r="F37" s="84" t="b">
        <v>0</v>
      </c>
      <c r="G37" s="84" t="b">
        <v>0</v>
      </c>
    </row>
    <row r="38" spans="1:7" ht="15">
      <c r="A38" s="84" t="s">
        <v>1457</v>
      </c>
      <c r="B38" s="84">
        <v>3</v>
      </c>
      <c r="C38" s="118">
        <v>0.006000956790326168</v>
      </c>
      <c r="D38" s="84" t="s">
        <v>1502</v>
      </c>
      <c r="E38" s="84" t="b">
        <v>0</v>
      </c>
      <c r="F38" s="84" t="b">
        <v>0</v>
      </c>
      <c r="G38" s="84" t="b">
        <v>0</v>
      </c>
    </row>
    <row r="39" spans="1:7" ht="15">
      <c r="A39" s="84" t="s">
        <v>214</v>
      </c>
      <c r="B39" s="84">
        <v>3</v>
      </c>
      <c r="C39" s="118">
        <v>0.006000956790326168</v>
      </c>
      <c r="D39" s="84" t="s">
        <v>1502</v>
      </c>
      <c r="E39" s="84" t="b">
        <v>0</v>
      </c>
      <c r="F39" s="84" t="b">
        <v>0</v>
      </c>
      <c r="G39" s="84" t="b">
        <v>0</v>
      </c>
    </row>
    <row r="40" spans="1:7" ht="15">
      <c r="A40" s="84" t="s">
        <v>1217</v>
      </c>
      <c r="B40" s="84">
        <v>3</v>
      </c>
      <c r="C40" s="118">
        <v>0.006808714859388927</v>
      </c>
      <c r="D40" s="84" t="s">
        <v>1502</v>
      </c>
      <c r="E40" s="84" t="b">
        <v>1</v>
      </c>
      <c r="F40" s="84" t="b">
        <v>0</v>
      </c>
      <c r="G40" s="84" t="b">
        <v>0</v>
      </c>
    </row>
    <row r="41" spans="1:7" ht="15">
      <c r="A41" s="84" t="s">
        <v>1218</v>
      </c>
      <c r="B41" s="84">
        <v>3</v>
      </c>
      <c r="C41" s="118">
        <v>0.006808714859388927</v>
      </c>
      <c r="D41" s="84" t="s">
        <v>1502</v>
      </c>
      <c r="E41" s="84" t="b">
        <v>0</v>
      </c>
      <c r="F41" s="84" t="b">
        <v>0</v>
      </c>
      <c r="G41" s="84" t="b">
        <v>0</v>
      </c>
    </row>
    <row r="42" spans="1:7" ht="15">
      <c r="A42" s="84" t="s">
        <v>1458</v>
      </c>
      <c r="B42" s="84">
        <v>3</v>
      </c>
      <c r="C42" s="118">
        <v>0.006808714859388927</v>
      </c>
      <c r="D42" s="84" t="s">
        <v>1502</v>
      </c>
      <c r="E42" s="84" t="b">
        <v>0</v>
      </c>
      <c r="F42" s="84" t="b">
        <v>0</v>
      </c>
      <c r="G42" s="84" t="b">
        <v>0</v>
      </c>
    </row>
    <row r="43" spans="1:7" ht="15">
      <c r="A43" s="84" t="s">
        <v>1219</v>
      </c>
      <c r="B43" s="84">
        <v>3</v>
      </c>
      <c r="C43" s="118">
        <v>0.006000956790326168</v>
      </c>
      <c r="D43" s="84" t="s">
        <v>1502</v>
      </c>
      <c r="E43" s="84" t="b">
        <v>1</v>
      </c>
      <c r="F43" s="84" t="b">
        <v>0</v>
      </c>
      <c r="G43" s="84" t="b">
        <v>0</v>
      </c>
    </row>
    <row r="44" spans="1:7" ht="15">
      <c r="A44" s="84" t="s">
        <v>1459</v>
      </c>
      <c r="B44" s="84">
        <v>2</v>
      </c>
      <c r="C44" s="118">
        <v>0.004539143239592617</v>
      </c>
      <c r="D44" s="84" t="s">
        <v>1502</v>
      </c>
      <c r="E44" s="84" t="b">
        <v>0</v>
      </c>
      <c r="F44" s="84" t="b">
        <v>0</v>
      </c>
      <c r="G44" s="84" t="b">
        <v>0</v>
      </c>
    </row>
    <row r="45" spans="1:7" ht="15">
      <c r="A45" s="84" t="s">
        <v>1460</v>
      </c>
      <c r="B45" s="84">
        <v>2</v>
      </c>
      <c r="C45" s="118">
        <v>0.004539143239592617</v>
      </c>
      <c r="D45" s="84" t="s">
        <v>1502</v>
      </c>
      <c r="E45" s="84" t="b">
        <v>0</v>
      </c>
      <c r="F45" s="84" t="b">
        <v>0</v>
      </c>
      <c r="G45" s="84" t="b">
        <v>0</v>
      </c>
    </row>
    <row r="46" spans="1:7" ht="15">
      <c r="A46" s="84" t="s">
        <v>1461</v>
      </c>
      <c r="B46" s="84">
        <v>2</v>
      </c>
      <c r="C46" s="118">
        <v>0.004539143239592617</v>
      </c>
      <c r="D46" s="84" t="s">
        <v>1502</v>
      </c>
      <c r="E46" s="84" t="b">
        <v>0</v>
      </c>
      <c r="F46" s="84" t="b">
        <v>0</v>
      </c>
      <c r="G46" s="84" t="b">
        <v>0</v>
      </c>
    </row>
    <row r="47" spans="1:7" ht="15">
      <c r="A47" s="84" t="s">
        <v>1462</v>
      </c>
      <c r="B47" s="84">
        <v>2</v>
      </c>
      <c r="C47" s="118">
        <v>0.004539143239592617</v>
      </c>
      <c r="D47" s="84" t="s">
        <v>1502</v>
      </c>
      <c r="E47" s="84" t="b">
        <v>0</v>
      </c>
      <c r="F47" s="84" t="b">
        <v>0</v>
      </c>
      <c r="G47" s="84" t="b">
        <v>0</v>
      </c>
    </row>
    <row r="48" spans="1:7" ht="15">
      <c r="A48" s="84" t="s">
        <v>1463</v>
      </c>
      <c r="B48" s="84">
        <v>2</v>
      </c>
      <c r="C48" s="118">
        <v>0.004539143239592617</v>
      </c>
      <c r="D48" s="84" t="s">
        <v>1502</v>
      </c>
      <c r="E48" s="84" t="b">
        <v>0</v>
      </c>
      <c r="F48" s="84" t="b">
        <v>0</v>
      </c>
      <c r="G48" s="84" t="b">
        <v>0</v>
      </c>
    </row>
    <row r="49" spans="1:7" ht="15">
      <c r="A49" s="84" t="s">
        <v>1228</v>
      </c>
      <c r="B49" s="84">
        <v>2</v>
      </c>
      <c r="C49" s="118">
        <v>0.004539143239592617</v>
      </c>
      <c r="D49" s="84" t="s">
        <v>1502</v>
      </c>
      <c r="E49" s="84" t="b">
        <v>0</v>
      </c>
      <c r="F49" s="84" t="b">
        <v>0</v>
      </c>
      <c r="G49" s="84" t="b">
        <v>0</v>
      </c>
    </row>
    <row r="50" spans="1:7" ht="15">
      <c r="A50" s="84" t="s">
        <v>1230</v>
      </c>
      <c r="B50" s="84">
        <v>2</v>
      </c>
      <c r="C50" s="118">
        <v>0.004539143239592617</v>
      </c>
      <c r="D50" s="84" t="s">
        <v>1502</v>
      </c>
      <c r="E50" s="84" t="b">
        <v>0</v>
      </c>
      <c r="F50" s="84" t="b">
        <v>0</v>
      </c>
      <c r="G50" s="84" t="b">
        <v>0</v>
      </c>
    </row>
    <row r="51" spans="1:7" ht="15">
      <c r="A51" s="84" t="s">
        <v>1231</v>
      </c>
      <c r="B51" s="84">
        <v>2</v>
      </c>
      <c r="C51" s="118">
        <v>0.004539143239592617</v>
      </c>
      <c r="D51" s="84" t="s">
        <v>1502</v>
      </c>
      <c r="E51" s="84" t="b">
        <v>0</v>
      </c>
      <c r="F51" s="84" t="b">
        <v>0</v>
      </c>
      <c r="G51" s="84" t="b">
        <v>0</v>
      </c>
    </row>
    <row r="52" spans="1:7" ht="15">
      <c r="A52" s="84" t="s">
        <v>1232</v>
      </c>
      <c r="B52" s="84">
        <v>2</v>
      </c>
      <c r="C52" s="118">
        <v>0.004539143239592617</v>
      </c>
      <c r="D52" s="84" t="s">
        <v>1502</v>
      </c>
      <c r="E52" s="84" t="b">
        <v>0</v>
      </c>
      <c r="F52" s="84" t="b">
        <v>0</v>
      </c>
      <c r="G52" s="84" t="b">
        <v>0</v>
      </c>
    </row>
    <row r="53" spans="1:7" ht="15">
      <c r="A53" s="84" t="s">
        <v>1233</v>
      </c>
      <c r="B53" s="84">
        <v>2</v>
      </c>
      <c r="C53" s="118">
        <v>0.004539143239592617</v>
      </c>
      <c r="D53" s="84" t="s">
        <v>1502</v>
      </c>
      <c r="E53" s="84" t="b">
        <v>0</v>
      </c>
      <c r="F53" s="84" t="b">
        <v>0</v>
      </c>
      <c r="G53" s="84" t="b">
        <v>0</v>
      </c>
    </row>
    <row r="54" spans="1:7" ht="15">
      <c r="A54" s="84" t="s">
        <v>1234</v>
      </c>
      <c r="B54" s="84">
        <v>2</v>
      </c>
      <c r="C54" s="118">
        <v>0.004539143239592617</v>
      </c>
      <c r="D54" s="84" t="s">
        <v>1502</v>
      </c>
      <c r="E54" s="84" t="b">
        <v>0</v>
      </c>
      <c r="F54" s="84" t="b">
        <v>0</v>
      </c>
      <c r="G54" s="84" t="b">
        <v>0</v>
      </c>
    </row>
    <row r="55" spans="1:7" ht="15">
      <c r="A55" s="84" t="s">
        <v>1235</v>
      </c>
      <c r="B55" s="84">
        <v>2</v>
      </c>
      <c r="C55" s="118">
        <v>0.004539143239592617</v>
      </c>
      <c r="D55" s="84" t="s">
        <v>1502</v>
      </c>
      <c r="E55" s="84" t="b">
        <v>0</v>
      </c>
      <c r="F55" s="84" t="b">
        <v>0</v>
      </c>
      <c r="G55" s="84" t="b">
        <v>0</v>
      </c>
    </row>
    <row r="56" spans="1:7" ht="15">
      <c r="A56" s="84" t="s">
        <v>1464</v>
      </c>
      <c r="B56" s="84">
        <v>2</v>
      </c>
      <c r="C56" s="118">
        <v>0.004539143239592617</v>
      </c>
      <c r="D56" s="84" t="s">
        <v>1502</v>
      </c>
      <c r="E56" s="84" t="b">
        <v>0</v>
      </c>
      <c r="F56" s="84" t="b">
        <v>0</v>
      </c>
      <c r="G56" s="84" t="b">
        <v>0</v>
      </c>
    </row>
    <row r="57" spans="1:7" ht="15">
      <c r="A57" s="84" t="s">
        <v>1465</v>
      </c>
      <c r="B57" s="84">
        <v>2</v>
      </c>
      <c r="C57" s="118">
        <v>0.004539143239592617</v>
      </c>
      <c r="D57" s="84" t="s">
        <v>1502</v>
      </c>
      <c r="E57" s="84" t="b">
        <v>0</v>
      </c>
      <c r="F57" s="84" t="b">
        <v>0</v>
      </c>
      <c r="G57" s="84" t="b">
        <v>0</v>
      </c>
    </row>
    <row r="58" spans="1:7" ht="15">
      <c r="A58" s="84" t="s">
        <v>1466</v>
      </c>
      <c r="B58" s="84">
        <v>2</v>
      </c>
      <c r="C58" s="118">
        <v>0.004539143239592617</v>
      </c>
      <c r="D58" s="84" t="s">
        <v>1502</v>
      </c>
      <c r="E58" s="84" t="b">
        <v>0</v>
      </c>
      <c r="F58" s="84" t="b">
        <v>0</v>
      </c>
      <c r="G58" s="84" t="b">
        <v>0</v>
      </c>
    </row>
    <row r="59" spans="1:7" ht="15">
      <c r="A59" s="84" t="s">
        <v>1467</v>
      </c>
      <c r="B59" s="84">
        <v>2</v>
      </c>
      <c r="C59" s="118">
        <v>0.004539143239592617</v>
      </c>
      <c r="D59" s="84" t="s">
        <v>1502</v>
      </c>
      <c r="E59" s="84" t="b">
        <v>0</v>
      </c>
      <c r="F59" s="84" t="b">
        <v>0</v>
      </c>
      <c r="G59" s="84" t="b">
        <v>0</v>
      </c>
    </row>
    <row r="60" spans="1:7" ht="15">
      <c r="A60" s="84" t="s">
        <v>1468</v>
      </c>
      <c r="B60" s="84">
        <v>2</v>
      </c>
      <c r="C60" s="118">
        <v>0.004539143239592617</v>
      </c>
      <c r="D60" s="84" t="s">
        <v>1502</v>
      </c>
      <c r="E60" s="84" t="b">
        <v>0</v>
      </c>
      <c r="F60" s="84" t="b">
        <v>0</v>
      </c>
      <c r="G60" s="84" t="b">
        <v>0</v>
      </c>
    </row>
    <row r="61" spans="1:7" ht="15">
      <c r="A61" s="84" t="s">
        <v>1469</v>
      </c>
      <c r="B61" s="84">
        <v>2</v>
      </c>
      <c r="C61" s="118">
        <v>0.004539143239592617</v>
      </c>
      <c r="D61" s="84" t="s">
        <v>1502</v>
      </c>
      <c r="E61" s="84" t="b">
        <v>0</v>
      </c>
      <c r="F61" s="84" t="b">
        <v>0</v>
      </c>
      <c r="G61" s="84" t="b">
        <v>0</v>
      </c>
    </row>
    <row r="62" spans="1:7" ht="15">
      <c r="A62" s="84" t="s">
        <v>1181</v>
      </c>
      <c r="B62" s="84">
        <v>2</v>
      </c>
      <c r="C62" s="118">
        <v>0.004539143239592617</v>
      </c>
      <c r="D62" s="84" t="s">
        <v>1502</v>
      </c>
      <c r="E62" s="84" t="b">
        <v>0</v>
      </c>
      <c r="F62" s="84" t="b">
        <v>0</v>
      </c>
      <c r="G62" s="84" t="b">
        <v>0</v>
      </c>
    </row>
    <row r="63" spans="1:7" ht="15">
      <c r="A63" s="84" t="s">
        <v>1239</v>
      </c>
      <c r="B63" s="84">
        <v>2</v>
      </c>
      <c r="C63" s="118">
        <v>0.004539143239592617</v>
      </c>
      <c r="D63" s="84" t="s">
        <v>1502</v>
      </c>
      <c r="E63" s="84" t="b">
        <v>0</v>
      </c>
      <c r="F63" s="84" t="b">
        <v>0</v>
      </c>
      <c r="G63" s="84" t="b">
        <v>0</v>
      </c>
    </row>
    <row r="64" spans="1:7" ht="15">
      <c r="A64" s="84" t="s">
        <v>1240</v>
      </c>
      <c r="B64" s="84">
        <v>2</v>
      </c>
      <c r="C64" s="118">
        <v>0.004539143239592617</v>
      </c>
      <c r="D64" s="84" t="s">
        <v>1502</v>
      </c>
      <c r="E64" s="84" t="b">
        <v>0</v>
      </c>
      <c r="F64" s="84" t="b">
        <v>0</v>
      </c>
      <c r="G64" s="84" t="b">
        <v>0</v>
      </c>
    </row>
    <row r="65" spans="1:7" ht="15">
      <c r="A65" s="84" t="s">
        <v>1241</v>
      </c>
      <c r="B65" s="84">
        <v>2</v>
      </c>
      <c r="C65" s="118">
        <v>0.004539143239592617</v>
      </c>
      <c r="D65" s="84" t="s">
        <v>1502</v>
      </c>
      <c r="E65" s="84" t="b">
        <v>0</v>
      </c>
      <c r="F65" s="84" t="b">
        <v>0</v>
      </c>
      <c r="G65" s="84" t="b">
        <v>0</v>
      </c>
    </row>
    <row r="66" spans="1:7" ht="15">
      <c r="A66" s="84" t="s">
        <v>1242</v>
      </c>
      <c r="B66" s="84">
        <v>2</v>
      </c>
      <c r="C66" s="118">
        <v>0.004539143239592617</v>
      </c>
      <c r="D66" s="84" t="s">
        <v>1502</v>
      </c>
      <c r="E66" s="84" t="b">
        <v>0</v>
      </c>
      <c r="F66" s="84" t="b">
        <v>0</v>
      </c>
      <c r="G66" s="84" t="b">
        <v>0</v>
      </c>
    </row>
    <row r="67" spans="1:7" ht="15">
      <c r="A67" s="84" t="s">
        <v>1243</v>
      </c>
      <c r="B67" s="84">
        <v>2</v>
      </c>
      <c r="C67" s="118">
        <v>0.004539143239592617</v>
      </c>
      <c r="D67" s="84" t="s">
        <v>1502</v>
      </c>
      <c r="E67" s="84" t="b">
        <v>0</v>
      </c>
      <c r="F67" s="84" t="b">
        <v>0</v>
      </c>
      <c r="G67" s="84" t="b">
        <v>0</v>
      </c>
    </row>
    <row r="68" spans="1:7" ht="15">
      <c r="A68" s="84" t="s">
        <v>1244</v>
      </c>
      <c r="B68" s="84">
        <v>2</v>
      </c>
      <c r="C68" s="118">
        <v>0.004539143239592617</v>
      </c>
      <c r="D68" s="84" t="s">
        <v>1502</v>
      </c>
      <c r="E68" s="84" t="b">
        <v>0</v>
      </c>
      <c r="F68" s="84" t="b">
        <v>0</v>
      </c>
      <c r="G68" s="84" t="b">
        <v>0</v>
      </c>
    </row>
    <row r="69" spans="1:7" ht="15">
      <c r="A69" s="84" t="s">
        <v>1245</v>
      </c>
      <c r="B69" s="84">
        <v>2</v>
      </c>
      <c r="C69" s="118">
        <v>0.004539143239592617</v>
      </c>
      <c r="D69" s="84" t="s">
        <v>1502</v>
      </c>
      <c r="E69" s="84" t="b">
        <v>0</v>
      </c>
      <c r="F69" s="84" t="b">
        <v>0</v>
      </c>
      <c r="G69" s="84" t="b">
        <v>0</v>
      </c>
    </row>
    <row r="70" spans="1:7" ht="15">
      <c r="A70" s="84" t="s">
        <v>1247</v>
      </c>
      <c r="B70" s="84">
        <v>2</v>
      </c>
      <c r="C70" s="118">
        <v>0.004539143239592617</v>
      </c>
      <c r="D70" s="84" t="s">
        <v>1502</v>
      </c>
      <c r="E70" s="84" t="b">
        <v>0</v>
      </c>
      <c r="F70" s="84" t="b">
        <v>0</v>
      </c>
      <c r="G70" s="84" t="b">
        <v>0</v>
      </c>
    </row>
    <row r="71" spans="1:7" ht="15">
      <c r="A71" s="84" t="s">
        <v>1470</v>
      </c>
      <c r="B71" s="84">
        <v>2</v>
      </c>
      <c r="C71" s="118">
        <v>0.004539143239592617</v>
      </c>
      <c r="D71" s="84" t="s">
        <v>1502</v>
      </c>
      <c r="E71" s="84" t="b">
        <v>0</v>
      </c>
      <c r="F71" s="84" t="b">
        <v>0</v>
      </c>
      <c r="G71" s="84" t="b">
        <v>0</v>
      </c>
    </row>
    <row r="72" spans="1:7" ht="15">
      <c r="A72" s="84" t="s">
        <v>1471</v>
      </c>
      <c r="B72" s="84">
        <v>2</v>
      </c>
      <c r="C72" s="118">
        <v>0.004539143239592617</v>
      </c>
      <c r="D72" s="84" t="s">
        <v>1502</v>
      </c>
      <c r="E72" s="84" t="b">
        <v>0</v>
      </c>
      <c r="F72" s="84" t="b">
        <v>0</v>
      </c>
      <c r="G72" s="84" t="b">
        <v>0</v>
      </c>
    </row>
    <row r="73" spans="1:7" ht="15">
      <c r="A73" s="84" t="s">
        <v>1472</v>
      </c>
      <c r="B73" s="84">
        <v>2</v>
      </c>
      <c r="C73" s="118">
        <v>0.004539143239592617</v>
      </c>
      <c r="D73" s="84" t="s">
        <v>1502</v>
      </c>
      <c r="E73" s="84" t="b">
        <v>0</v>
      </c>
      <c r="F73" s="84" t="b">
        <v>0</v>
      </c>
      <c r="G73" s="84" t="b">
        <v>0</v>
      </c>
    </row>
    <row r="74" spans="1:7" ht="15">
      <c r="A74" s="84" t="s">
        <v>1473</v>
      </c>
      <c r="B74" s="84">
        <v>2</v>
      </c>
      <c r="C74" s="118">
        <v>0.004539143239592617</v>
      </c>
      <c r="D74" s="84" t="s">
        <v>1502</v>
      </c>
      <c r="E74" s="84" t="b">
        <v>0</v>
      </c>
      <c r="F74" s="84" t="b">
        <v>0</v>
      </c>
      <c r="G74" s="84" t="b">
        <v>0</v>
      </c>
    </row>
    <row r="75" spans="1:7" ht="15">
      <c r="A75" s="84" t="s">
        <v>1221</v>
      </c>
      <c r="B75" s="84">
        <v>2</v>
      </c>
      <c r="C75" s="118">
        <v>0.005459724266087973</v>
      </c>
      <c r="D75" s="84" t="s">
        <v>1502</v>
      </c>
      <c r="E75" s="84" t="b">
        <v>0</v>
      </c>
      <c r="F75" s="84" t="b">
        <v>0</v>
      </c>
      <c r="G75" s="84" t="b">
        <v>0</v>
      </c>
    </row>
    <row r="76" spans="1:7" ht="15">
      <c r="A76" s="84" t="s">
        <v>1474</v>
      </c>
      <c r="B76" s="84">
        <v>2</v>
      </c>
      <c r="C76" s="118">
        <v>0.004539143239592617</v>
      </c>
      <c r="D76" s="84" t="s">
        <v>1502</v>
      </c>
      <c r="E76" s="84" t="b">
        <v>0</v>
      </c>
      <c r="F76" s="84" t="b">
        <v>0</v>
      </c>
      <c r="G76" s="84" t="b">
        <v>0</v>
      </c>
    </row>
    <row r="77" spans="1:7" ht="15">
      <c r="A77" s="84" t="s">
        <v>1222</v>
      </c>
      <c r="B77" s="84">
        <v>2</v>
      </c>
      <c r="C77" s="118">
        <v>0.004539143239592617</v>
      </c>
      <c r="D77" s="84" t="s">
        <v>1502</v>
      </c>
      <c r="E77" s="84" t="b">
        <v>0</v>
      </c>
      <c r="F77" s="84" t="b">
        <v>0</v>
      </c>
      <c r="G77" s="84" t="b">
        <v>0</v>
      </c>
    </row>
    <row r="78" spans="1:7" ht="15">
      <c r="A78" s="84" t="s">
        <v>1475</v>
      </c>
      <c r="B78" s="84">
        <v>2</v>
      </c>
      <c r="C78" s="118">
        <v>0.004539143239592617</v>
      </c>
      <c r="D78" s="84" t="s">
        <v>1502</v>
      </c>
      <c r="E78" s="84" t="b">
        <v>0</v>
      </c>
      <c r="F78" s="84" t="b">
        <v>0</v>
      </c>
      <c r="G78" s="84" t="b">
        <v>0</v>
      </c>
    </row>
    <row r="79" spans="1:7" ht="15">
      <c r="A79" s="84" t="s">
        <v>226</v>
      </c>
      <c r="B79" s="84">
        <v>2</v>
      </c>
      <c r="C79" s="118">
        <v>0.004539143239592617</v>
      </c>
      <c r="D79" s="84" t="s">
        <v>1502</v>
      </c>
      <c r="E79" s="84" t="b">
        <v>0</v>
      </c>
      <c r="F79" s="84" t="b">
        <v>0</v>
      </c>
      <c r="G79" s="84" t="b">
        <v>0</v>
      </c>
    </row>
    <row r="80" spans="1:7" ht="15">
      <c r="A80" s="84" t="s">
        <v>1213</v>
      </c>
      <c r="B80" s="84">
        <v>2</v>
      </c>
      <c r="C80" s="118">
        <v>0.004539143239592617</v>
      </c>
      <c r="D80" s="84" t="s">
        <v>1502</v>
      </c>
      <c r="E80" s="84" t="b">
        <v>0</v>
      </c>
      <c r="F80" s="84" t="b">
        <v>0</v>
      </c>
      <c r="G80" s="84" t="b">
        <v>0</v>
      </c>
    </row>
    <row r="81" spans="1:7" ht="15">
      <c r="A81" s="84" t="s">
        <v>221</v>
      </c>
      <c r="B81" s="84">
        <v>2</v>
      </c>
      <c r="C81" s="118">
        <v>0.004539143239592617</v>
      </c>
      <c r="D81" s="84" t="s">
        <v>1502</v>
      </c>
      <c r="E81" s="84" t="b">
        <v>0</v>
      </c>
      <c r="F81" s="84" t="b">
        <v>0</v>
      </c>
      <c r="G81" s="84" t="b">
        <v>0</v>
      </c>
    </row>
    <row r="82" spans="1:7" ht="15">
      <c r="A82" s="84" t="s">
        <v>1476</v>
      </c>
      <c r="B82" s="84">
        <v>2</v>
      </c>
      <c r="C82" s="118">
        <v>0.004539143239592617</v>
      </c>
      <c r="D82" s="84" t="s">
        <v>1502</v>
      </c>
      <c r="E82" s="84" t="b">
        <v>0</v>
      </c>
      <c r="F82" s="84" t="b">
        <v>0</v>
      </c>
      <c r="G82" s="84" t="b">
        <v>0</v>
      </c>
    </row>
    <row r="83" spans="1:7" ht="15">
      <c r="A83" s="84" t="s">
        <v>1477</v>
      </c>
      <c r="B83" s="84">
        <v>2</v>
      </c>
      <c r="C83" s="118">
        <v>0.004539143239592617</v>
      </c>
      <c r="D83" s="84" t="s">
        <v>1502</v>
      </c>
      <c r="E83" s="84" t="b">
        <v>0</v>
      </c>
      <c r="F83" s="84" t="b">
        <v>1</v>
      </c>
      <c r="G83" s="84" t="b">
        <v>0</v>
      </c>
    </row>
    <row r="84" spans="1:7" ht="15">
      <c r="A84" s="84" t="s">
        <v>1478</v>
      </c>
      <c r="B84" s="84">
        <v>2</v>
      </c>
      <c r="C84" s="118">
        <v>0.004539143239592617</v>
      </c>
      <c r="D84" s="84" t="s">
        <v>1502</v>
      </c>
      <c r="E84" s="84" t="b">
        <v>0</v>
      </c>
      <c r="F84" s="84" t="b">
        <v>0</v>
      </c>
      <c r="G84" s="84" t="b">
        <v>0</v>
      </c>
    </row>
    <row r="85" spans="1:7" ht="15">
      <c r="A85" s="84" t="s">
        <v>216</v>
      </c>
      <c r="B85" s="84">
        <v>2</v>
      </c>
      <c r="C85" s="118">
        <v>0.004539143239592617</v>
      </c>
      <c r="D85" s="84" t="s">
        <v>1502</v>
      </c>
      <c r="E85" s="84" t="b">
        <v>0</v>
      </c>
      <c r="F85" s="84" t="b">
        <v>0</v>
      </c>
      <c r="G85" s="84" t="b">
        <v>0</v>
      </c>
    </row>
    <row r="86" spans="1:7" ht="15">
      <c r="A86" s="84" t="s">
        <v>1479</v>
      </c>
      <c r="B86" s="84">
        <v>2</v>
      </c>
      <c r="C86" s="118">
        <v>0.004539143239592617</v>
      </c>
      <c r="D86" s="84" t="s">
        <v>1502</v>
      </c>
      <c r="E86" s="84" t="b">
        <v>0</v>
      </c>
      <c r="F86" s="84" t="b">
        <v>0</v>
      </c>
      <c r="G86" s="84" t="b">
        <v>0</v>
      </c>
    </row>
    <row r="87" spans="1:7" ht="15">
      <c r="A87" s="84" t="s">
        <v>1480</v>
      </c>
      <c r="B87" s="84">
        <v>2</v>
      </c>
      <c r="C87" s="118">
        <v>0.004539143239592617</v>
      </c>
      <c r="D87" s="84" t="s">
        <v>1502</v>
      </c>
      <c r="E87" s="84" t="b">
        <v>0</v>
      </c>
      <c r="F87" s="84" t="b">
        <v>0</v>
      </c>
      <c r="G87" s="84" t="b">
        <v>0</v>
      </c>
    </row>
    <row r="88" spans="1:7" ht="15">
      <c r="A88" s="84" t="s">
        <v>1481</v>
      </c>
      <c r="B88" s="84">
        <v>2</v>
      </c>
      <c r="C88" s="118">
        <v>0.004539143239592617</v>
      </c>
      <c r="D88" s="84" t="s">
        <v>1502</v>
      </c>
      <c r="E88" s="84" t="b">
        <v>0</v>
      </c>
      <c r="F88" s="84" t="b">
        <v>0</v>
      </c>
      <c r="G88" s="84" t="b">
        <v>0</v>
      </c>
    </row>
    <row r="89" spans="1:7" ht="15">
      <c r="A89" s="84" t="s">
        <v>1482</v>
      </c>
      <c r="B89" s="84">
        <v>2</v>
      </c>
      <c r="C89" s="118">
        <v>0.004539143239592617</v>
      </c>
      <c r="D89" s="84" t="s">
        <v>1502</v>
      </c>
      <c r="E89" s="84" t="b">
        <v>0</v>
      </c>
      <c r="F89" s="84" t="b">
        <v>0</v>
      </c>
      <c r="G89" s="84" t="b">
        <v>0</v>
      </c>
    </row>
    <row r="90" spans="1:7" ht="15">
      <c r="A90" s="84" t="s">
        <v>1483</v>
      </c>
      <c r="B90" s="84">
        <v>2</v>
      </c>
      <c r="C90" s="118">
        <v>0.004539143239592617</v>
      </c>
      <c r="D90" s="84" t="s">
        <v>1502</v>
      </c>
      <c r="E90" s="84" t="b">
        <v>0</v>
      </c>
      <c r="F90" s="84" t="b">
        <v>0</v>
      </c>
      <c r="G90" s="84" t="b">
        <v>0</v>
      </c>
    </row>
    <row r="91" spans="1:7" ht="15">
      <c r="A91" s="84" t="s">
        <v>1484</v>
      </c>
      <c r="B91" s="84">
        <v>2</v>
      </c>
      <c r="C91" s="118">
        <v>0.004539143239592617</v>
      </c>
      <c r="D91" s="84" t="s">
        <v>1502</v>
      </c>
      <c r="E91" s="84" t="b">
        <v>0</v>
      </c>
      <c r="F91" s="84" t="b">
        <v>0</v>
      </c>
      <c r="G91" s="84" t="b">
        <v>0</v>
      </c>
    </row>
    <row r="92" spans="1:7" ht="15">
      <c r="A92" s="84" t="s">
        <v>1485</v>
      </c>
      <c r="B92" s="84">
        <v>2</v>
      </c>
      <c r="C92" s="118">
        <v>0.004539143239592617</v>
      </c>
      <c r="D92" s="84" t="s">
        <v>1502</v>
      </c>
      <c r="E92" s="84" t="b">
        <v>0</v>
      </c>
      <c r="F92" s="84" t="b">
        <v>0</v>
      </c>
      <c r="G92" s="84" t="b">
        <v>0</v>
      </c>
    </row>
    <row r="93" spans="1:7" ht="15">
      <c r="A93" s="84" t="s">
        <v>1486</v>
      </c>
      <c r="B93" s="84">
        <v>2</v>
      </c>
      <c r="C93" s="118">
        <v>0.004539143239592617</v>
      </c>
      <c r="D93" s="84" t="s">
        <v>1502</v>
      </c>
      <c r="E93" s="84" t="b">
        <v>0</v>
      </c>
      <c r="F93" s="84" t="b">
        <v>1</v>
      </c>
      <c r="G93" s="84" t="b">
        <v>0</v>
      </c>
    </row>
    <row r="94" spans="1:7" ht="15">
      <c r="A94" s="84" t="s">
        <v>1487</v>
      </c>
      <c r="B94" s="84">
        <v>2</v>
      </c>
      <c r="C94" s="118">
        <v>0.004539143239592617</v>
      </c>
      <c r="D94" s="84" t="s">
        <v>1502</v>
      </c>
      <c r="E94" s="84" t="b">
        <v>0</v>
      </c>
      <c r="F94" s="84" t="b">
        <v>0</v>
      </c>
      <c r="G94" s="84" t="b">
        <v>0</v>
      </c>
    </row>
    <row r="95" spans="1:7" ht="15">
      <c r="A95" s="84" t="s">
        <v>1488</v>
      </c>
      <c r="B95" s="84">
        <v>2</v>
      </c>
      <c r="C95" s="118">
        <v>0.005459724266087973</v>
      </c>
      <c r="D95" s="84" t="s">
        <v>1502</v>
      </c>
      <c r="E95" s="84" t="b">
        <v>0</v>
      </c>
      <c r="F95" s="84" t="b">
        <v>0</v>
      </c>
      <c r="G95" s="84" t="b">
        <v>0</v>
      </c>
    </row>
    <row r="96" spans="1:7" ht="15">
      <c r="A96" s="84" t="s">
        <v>1489</v>
      </c>
      <c r="B96" s="84">
        <v>2</v>
      </c>
      <c r="C96" s="118">
        <v>0.004539143239592617</v>
      </c>
      <c r="D96" s="84" t="s">
        <v>1502</v>
      </c>
      <c r="E96" s="84" t="b">
        <v>0</v>
      </c>
      <c r="F96" s="84" t="b">
        <v>0</v>
      </c>
      <c r="G96" s="84" t="b">
        <v>0</v>
      </c>
    </row>
    <row r="97" spans="1:7" ht="15">
      <c r="A97" s="84" t="s">
        <v>1490</v>
      </c>
      <c r="B97" s="84">
        <v>2</v>
      </c>
      <c r="C97" s="118">
        <v>0.005459724266087973</v>
      </c>
      <c r="D97" s="84" t="s">
        <v>1502</v>
      </c>
      <c r="E97" s="84" t="b">
        <v>0</v>
      </c>
      <c r="F97" s="84" t="b">
        <v>0</v>
      </c>
      <c r="G97" s="84" t="b">
        <v>0</v>
      </c>
    </row>
    <row r="98" spans="1:7" ht="15">
      <c r="A98" s="84" t="s">
        <v>1491</v>
      </c>
      <c r="B98" s="84">
        <v>2</v>
      </c>
      <c r="C98" s="118">
        <v>0.004539143239592617</v>
      </c>
      <c r="D98" s="84" t="s">
        <v>1502</v>
      </c>
      <c r="E98" s="84" t="b">
        <v>0</v>
      </c>
      <c r="F98" s="84" t="b">
        <v>0</v>
      </c>
      <c r="G98" s="84" t="b">
        <v>0</v>
      </c>
    </row>
    <row r="99" spans="1:7" ht="15">
      <c r="A99" s="84" t="s">
        <v>1492</v>
      </c>
      <c r="B99" s="84">
        <v>2</v>
      </c>
      <c r="C99" s="118">
        <v>0.004539143239592617</v>
      </c>
      <c r="D99" s="84" t="s">
        <v>1502</v>
      </c>
      <c r="E99" s="84" t="b">
        <v>0</v>
      </c>
      <c r="F99" s="84" t="b">
        <v>0</v>
      </c>
      <c r="G99" s="84" t="b">
        <v>0</v>
      </c>
    </row>
    <row r="100" spans="1:7" ht="15">
      <c r="A100" s="84" t="s">
        <v>1493</v>
      </c>
      <c r="B100" s="84">
        <v>2</v>
      </c>
      <c r="C100" s="118">
        <v>0.004539143239592617</v>
      </c>
      <c r="D100" s="84" t="s">
        <v>1502</v>
      </c>
      <c r="E100" s="84" t="b">
        <v>0</v>
      </c>
      <c r="F100" s="84" t="b">
        <v>0</v>
      </c>
      <c r="G100" s="84" t="b">
        <v>0</v>
      </c>
    </row>
    <row r="101" spans="1:7" ht="15">
      <c r="A101" s="84" t="s">
        <v>1494</v>
      </c>
      <c r="B101" s="84">
        <v>2</v>
      </c>
      <c r="C101" s="118">
        <v>0.004539143239592617</v>
      </c>
      <c r="D101" s="84" t="s">
        <v>1502</v>
      </c>
      <c r="E101" s="84" t="b">
        <v>0</v>
      </c>
      <c r="F101" s="84" t="b">
        <v>0</v>
      </c>
      <c r="G101" s="84" t="b">
        <v>0</v>
      </c>
    </row>
    <row r="102" spans="1:7" ht="15">
      <c r="A102" s="84" t="s">
        <v>1495</v>
      </c>
      <c r="B102" s="84">
        <v>2</v>
      </c>
      <c r="C102" s="118">
        <v>0.004539143239592617</v>
      </c>
      <c r="D102" s="84" t="s">
        <v>1502</v>
      </c>
      <c r="E102" s="84" t="b">
        <v>0</v>
      </c>
      <c r="F102" s="84" t="b">
        <v>0</v>
      </c>
      <c r="G102" s="84" t="b">
        <v>0</v>
      </c>
    </row>
    <row r="103" spans="1:7" ht="15">
      <c r="A103" s="84" t="s">
        <v>1496</v>
      </c>
      <c r="B103" s="84">
        <v>2</v>
      </c>
      <c r="C103" s="118">
        <v>0.004539143239592617</v>
      </c>
      <c r="D103" s="84" t="s">
        <v>1502</v>
      </c>
      <c r="E103" s="84" t="b">
        <v>1</v>
      </c>
      <c r="F103" s="84" t="b">
        <v>0</v>
      </c>
      <c r="G103" s="84" t="b">
        <v>0</v>
      </c>
    </row>
    <row r="104" spans="1:7" ht="15">
      <c r="A104" s="84" t="s">
        <v>1497</v>
      </c>
      <c r="B104" s="84">
        <v>2</v>
      </c>
      <c r="C104" s="118">
        <v>0.004539143239592617</v>
      </c>
      <c r="D104" s="84" t="s">
        <v>1502</v>
      </c>
      <c r="E104" s="84" t="b">
        <v>0</v>
      </c>
      <c r="F104" s="84" t="b">
        <v>0</v>
      </c>
      <c r="G104" s="84" t="b">
        <v>0</v>
      </c>
    </row>
    <row r="105" spans="1:7" ht="15">
      <c r="A105" s="84" t="s">
        <v>1498</v>
      </c>
      <c r="B105" s="84">
        <v>2</v>
      </c>
      <c r="C105" s="118">
        <v>0.004539143239592617</v>
      </c>
      <c r="D105" s="84" t="s">
        <v>1502</v>
      </c>
      <c r="E105" s="84" t="b">
        <v>0</v>
      </c>
      <c r="F105" s="84" t="b">
        <v>0</v>
      </c>
      <c r="G105" s="84" t="b">
        <v>0</v>
      </c>
    </row>
    <row r="106" spans="1:7" ht="15">
      <c r="A106" s="84" t="s">
        <v>1499</v>
      </c>
      <c r="B106" s="84">
        <v>2</v>
      </c>
      <c r="C106" s="118">
        <v>0.005459724266087973</v>
      </c>
      <c r="D106" s="84" t="s">
        <v>1502</v>
      </c>
      <c r="E106" s="84" t="b">
        <v>0</v>
      </c>
      <c r="F106" s="84" t="b">
        <v>0</v>
      </c>
      <c r="G106" s="84" t="b">
        <v>0</v>
      </c>
    </row>
    <row r="107" spans="1:7" ht="15">
      <c r="A107" s="84" t="s">
        <v>1211</v>
      </c>
      <c r="B107" s="84">
        <v>2</v>
      </c>
      <c r="C107" s="118">
        <v>0.005459724266087973</v>
      </c>
      <c r="D107" s="84" t="s">
        <v>1502</v>
      </c>
      <c r="E107" s="84" t="b">
        <v>0</v>
      </c>
      <c r="F107" s="84" t="b">
        <v>0</v>
      </c>
      <c r="G107" s="84" t="b">
        <v>0</v>
      </c>
    </row>
    <row r="108" spans="1:7" ht="15">
      <c r="A108" s="84" t="s">
        <v>272</v>
      </c>
      <c r="B108" s="84">
        <v>27</v>
      </c>
      <c r="C108" s="118">
        <v>0</v>
      </c>
      <c r="D108" s="84" t="s">
        <v>1103</v>
      </c>
      <c r="E108" s="84" t="b">
        <v>0</v>
      </c>
      <c r="F108" s="84" t="b">
        <v>0</v>
      </c>
      <c r="G108" s="84" t="b">
        <v>0</v>
      </c>
    </row>
    <row r="109" spans="1:7" ht="15">
      <c r="A109" s="84" t="s">
        <v>265</v>
      </c>
      <c r="B109" s="84">
        <v>24</v>
      </c>
      <c r="C109" s="118">
        <v>0.005580275176077959</v>
      </c>
      <c r="D109" s="84" t="s">
        <v>1103</v>
      </c>
      <c r="E109" s="84" t="b">
        <v>0</v>
      </c>
      <c r="F109" s="84" t="b">
        <v>0</v>
      </c>
      <c r="G109" s="84" t="b">
        <v>0</v>
      </c>
    </row>
    <row r="110" spans="1:7" ht="15">
      <c r="A110" s="84" t="s">
        <v>1204</v>
      </c>
      <c r="B110" s="84">
        <v>24</v>
      </c>
      <c r="C110" s="118">
        <v>0.005580275176077959</v>
      </c>
      <c r="D110" s="84" t="s">
        <v>1103</v>
      </c>
      <c r="E110" s="84" t="b">
        <v>0</v>
      </c>
      <c r="F110" s="84" t="b">
        <v>0</v>
      </c>
      <c r="G110" s="84" t="b">
        <v>0</v>
      </c>
    </row>
    <row r="111" spans="1:7" ht="15">
      <c r="A111" s="84" t="s">
        <v>1207</v>
      </c>
      <c r="B111" s="84">
        <v>24</v>
      </c>
      <c r="C111" s="118">
        <v>0.005580275176077959</v>
      </c>
      <c r="D111" s="84" t="s">
        <v>1103</v>
      </c>
      <c r="E111" s="84" t="b">
        <v>0</v>
      </c>
      <c r="F111" s="84" t="b">
        <v>0</v>
      </c>
      <c r="G111" s="84" t="b">
        <v>0</v>
      </c>
    </row>
    <row r="112" spans="1:7" ht="15">
      <c r="A112" s="84" t="s">
        <v>1202</v>
      </c>
      <c r="B112" s="84">
        <v>24</v>
      </c>
      <c r="C112" s="118">
        <v>0.005580275176077959</v>
      </c>
      <c r="D112" s="84" t="s">
        <v>1103</v>
      </c>
      <c r="E112" s="84" t="b">
        <v>0</v>
      </c>
      <c r="F112" s="84" t="b">
        <v>0</v>
      </c>
      <c r="G112" s="84" t="b">
        <v>0</v>
      </c>
    </row>
    <row r="113" spans="1:7" ht="15">
      <c r="A113" s="84" t="s">
        <v>1208</v>
      </c>
      <c r="B113" s="84">
        <v>24</v>
      </c>
      <c r="C113" s="118">
        <v>0.005580275176077959</v>
      </c>
      <c r="D113" s="84" t="s">
        <v>1103</v>
      </c>
      <c r="E113" s="84" t="b">
        <v>0</v>
      </c>
      <c r="F113" s="84" t="b">
        <v>0</v>
      </c>
      <c r="G113" s="84" t="b">
        <v>0</v>
      </c>
    </row>
    <row r="114" spans="1:7" ht="15">
      <c r="A114" s="84" t="s">
        <v>1203</v>
      </c>
      <c r="B114" s="84">
        <v>24</v>
      </c>
      <c r="C114" s="118">
        <v>0.005580275176077959</v>
      </c>
      <c r="D114" s="84" t="s">
        <v>1103</v>
      </c>
      <c r="E114" s="84" t="b">
        <v>0</v>
      </c>
      <c r="F114" s="84" t="b">
        <v>0</v>
      </c>
      <c r="G114" s="84" t="b">
        <v>0</v>
      </c>
    </row>
    <row r="115" spans="1:7" ht="15">
      <c r="A115" s="84" t="s">
        <v>1205</v>
      </c>
      <c r="B115" s="84">
        <v>24</v>
      </c>
      <c r="C115" s="118">
        <v>0.005580275176077959</v>
      </c>
      <c r="D115" s="84" t="s">
        <v>1103</v>
      </c>
      <c r="E115" s="84" t="b">
        <v>0</v>
      </c>
      <c r="F115" s="84" t="b">
        <v>0</v>
      </c>
      <c r="G115" s="84" t="b">
        <v>0</v>
      </c>
    </row>
    <row r="116" spans="1:7" ht="15">
      <c r="A116" s="84" t="s">
        <v>272</v>
      </c>
      <c r="B116" s="84">
        <v>5</v>
      </c>
      <c r="C116" s="118">
        <v>0.01567864560749902</v>
      </c>
      <c r="D116" s="84" t="s">
        <v>1104</v>
      </c>
      <c r="E116" s="84" t="b">
        <v>0</v>
      </c>
      <c r="F116" s="84" t="b">
        <v>0</v>
      </c>
      <c r="G116" s="84" t="b">
        <v>0</v>
      </c>
    </row>
    <row r="117" spans="1:7" ht="15">
      <c r="A117" s="84" t="s">
        <v>1203</v>
      </c>
      <c r="B117" s="84">
        <v>4</v>
      </c>
      <c r="C117" s="118">
        <v>0.016580833694668232</v>
      </c>
      <c r="D117" s="84" t="s">
        <v>1104</v>
      </c>
      <c r="E117" s="84" t="b">
        <v>0</v>
      </c>
      <c r="F117" s="84" t="b">
        <v>0</v>
      </c>
      <c r="G117" s="84" t="b">
        <v>0</v>
      </c>
    </row>
    <row r="118" spans="1:7" ht="15">
      <c r="A118" s="84" t="s">
        <v>1202</v>
      </c>
      <c r="B118" s="84">
        <v>4</v>
      </c>
      <c r="C118" s="118">
        <v>0.021786614386680732</v>
      </c>
      <c r="D118" s="84" t="s">
        <v>1104</v>
      </c>
      <c r="E118" s="84" t="b">
        <v>0</v>
      </c>
      <c r="F118" s="84" t="b">
        <v>0</v>
      </c>
      <c r="G118" s="84" t="b">
        <v>0</v>
      </c>
    </row>
    <row r="119" spans="1:7" ht="15">
      <c r="A119" s="84" t="s">
        <v>1205</v>
      </c>
      <c r="B119" s="84">
        <v>3</v>
      </c>
      <c r="C119" s="118">
        <v>0.01633996079001055</v>
      </c>
      <c r="D119" s="84" t="s">
        <v>1104</v>
      </c>
      <c r="E119" s="84" t="b">
        <v>0</v>
      </c>
      <c r="F119" s="84" t="b">
        <v>0</v>
      </c>
      <c r="G119" s="84" t="b">
        <v>0</v>
      </c>
    </row>
    <row r="120" spans="1:7" ht="15">
      <c r="A120" s="84" t="s">
        <v>1210</v>
      </c>
      <c r="B120" s="84">
        <v>3</v>
      </c>
      <c r="C120" s="118">
        <v>0.01633996079001055</v>
      </c>
      <c r="D120" s="84" t="s">
        <v>1104</v>
      </c>
      <c r="E120" s="84" t="b">
        <v>0</v>
      </c>
      <c r="F120" s="84" t="b">
        <v>0</v>
      </c>
      <c r="G120" s="84" t="b">
        <v>0</v>
      </c>
    </row>
    <row r="121" spans="1:7" ht="15">
      <c r="A121" s="84" t="s">
        <v>1204</v>
      </c>
      <c r="B121" s="84">
        <v>3</v>
      </c>
      <c r="C121" s="118">
        <v>0.02184281263550059</v>
      </c>
      <c r="D121" s="84" t="s">
        <v>1104</v>
      </c>
      <c r="E121" s="84" t="b">
        <v>0</v>
      </c>
      <c r="F121" s="84" t="b">
        <v>0</v>
      </c>
      <c r="G121" s="84" t="b">
        <v>0</v>
      </c>
    </row>
    <row r="122" spans="1:7" ht="15">
      <c r="A122" s="84" t="s">
        <v>1211</v>
      </c>
      <c r="B122" s="84">
        <v>2</v>
      </c>
      <c r="C122" s="118">
        <v>0.020833333333333332</v>
      </c>
      <c r="D122" s="84" t="s">
        <v>1104</v>
      </c>
      <c r="E122" s="84" t="b">
        <v>0</v>
      </c>
      <c r="F122" s="84" t="b">
        <v>0</v>
      </c>
      <c r="G122" s="84" t="b">
        <v>0</v>
      </c>
    </row>
    <row r="123" spans="1:7" ht="15">
      <c r="A123" s="84" t="s">
        <v>1212</v>
      </c>
      <c r="B123" s="84">
        <v>2</v>
      </c>
      <c r="C123" s="118">
        <v>0.014561875090333725</v>
      </c>
      <c r="D123" s="84" t="s">
        <v>1104</v>
      </c>
      <c r="E123" s="84" t="b">
        <v>0</v>
      </c>
      <c r="F123" s="84" t="b">
        <v>0</v>
      </c>
      <c r="G123" s="84" t="b">
        <v>0</v>
      </c>
    </row>
    <row r="124" spans="1:7" ht="15">
      <c r="A124" s="84" t="s">
        <v>1213</v>
      </c>
      <c r="B124" s="84">
        <v>2</v>
      </c>
      <c r="C124" s="118">
        <v>0.014561875090333725</v>
      </c>
      <c r="D124" s="84" t="s">
        <v>1104</v>
      </c>
      <c r="E124" s="84" t="b">
        <v>0</v>
      </c>
      <c r="F124" s="84" t="b">
        <v>0</v>
      </c>
      <c r="G124" s="84" t="b">
        <v>0</v>
      </c>
    </row>
    <row r="125" spans="1:7" ht="15">
      <c r="A125" s="84" t="s">
        <v>1214</v>
      </c>
      <c r="B125" s="84">
        <v>2</v>
      </c>
      <c r="C125" s="118">
        <v>0.014561875090333725</v>
      </c>
      <c r="D125" s="84" t="s">
        <v>1104</v>
      </c>
      <c r="E125" s="84" t="b">
        <v>0</v>
      </c>
      <c r="F125" s="84" t="b">
        <v>0</v>
      </c>
      <c r="G125" s="84" t="b">
        <v>0</v>
      </c>
    </row>
    <row r="126" spans="1:7" ht="15">
      <c r="A126" s="84" t="s">
        <v>1450</v>
      </c>
      <c r="B126" s="84">
        <v>2</v>
      </c>
      <c r="C126" s="118">
        <v>0.014561875090333725</v>
      </c>
      <c r="D126" s="84" t="s">
        <v>1104</v>
      </c>
      <c r="E126" s="84" t="b">
        <v>0</v>
      </c>
      <c r="F126" s="84" t="b">
        <v>0</v>
      </c>
      <c r="G126" s="84" t="b">
        <v>0</v>
      </c>
    </row>
    <row r="127" spans="1:7" ht="15">
      <c r="A127" s="84" t="s">
        <v>1181</v>
      </c>
      <c r="B127" s="84">
        <v>2</v>
      </c>
      <c r="C127" s="118">
        <v>0.014561875090333725</v>
      </c>
      <c r="D127" s="84" t="s">
        <v>1104</v>
      </c>
      <c r="E127" s="84" t="b">
        <v>0</v>
      </c>
      <c r="F127" s="84" t="b">
        <v>0</v>
      </c>
      <c r="G127" s="84" t="b">
        <v>0</v>
      </c>
    </row>
    <row r="128" spans="1:7" ht="15">
      <c r="A128" s="84" t="s">
        <v>1207</v>
      </c>
      <c r="B128" s="84">
        <v>2</v>
      </c>
      <c r="C128" s="118">
        <v>0.014561875090333725</v>
      </c>
      <c r="D128" s="84" t="s">
        <v>1104</v>
      </c>
      <c r="E128" s="84" t="b">
        <v>0</v>
      </c>
      <c r="F128" s="84" t="b">
        <v>0</v>
      </c>
      <c r="G128" s="84" t="b">
        <v>0</v>
      </c>
    </row>
    <row r="129" spans="1:7" ht="15">
      <c r="A129" s="84" t="s">
        <v>1208</v>
      </c>
      <c r="B129" s="84">
        <v>2</v>
      </c>
      <c r="C129" s="118">
        <v>0.014561875090333725</v>
      </c>
      <c r="D129" s="84" t="s">
        <v>1104</v>
      </c>
      <c r="E129" s="84" t="b">
        <v>0</v>
      </c>
      <c r="F129" s="84" t="b">
        <v>0</v>
      </c>
      <c r="G129" s="84" t="b">
        <v>0</v>
      </c>
    </row>
    <row r="130" spans="1:7" ht="15">
      <c r="A130" s="84" t="s">
        <v>271</v>
      </c>
      <c r="B130" s="84">
        <v>6</v>
      </c>
      <c r="C130" s="118">
        <v>0</v>
      </c>
      <c r="D130" s="84" t="s">
        <v>1105</v>
      </c>
      <c r="E130" s="84" t="b">
        <v>0</v>
      </c>
      <c r="F130" s="84" t="b">
        <v>0</v>
      </c>
      <c r="G130" s="84" t="b">
        <v>0</v>
      </c>
    </row>
    <row r="131" spans="1:7" ht="15">
      <c r="A131" s="84" t="s">
        <v>270</v>
      </c>
      <c r="B131" s="84">
        <v>5</v>
      </c>
      <c r="C131" s="118">
        <v>0.0030930174237353445</v>
      </c>
      <c r="D131" s="84" t="s">
        <v>1105</v>
      </c>
      <c r="E131" s="84" t="b">
        <v>0</v>
      </c>
      <c r="F131" s="84" t="b">
        <v>0</v>
      </c>
      <c r="G131" s="84" t="b">
        <v>0</v>
      </c>
    </row>
    <row r="132" spans="1:7" ht="15">
      <c r="A132" s="84" t="s">
        <v>269</v>
      </c>
      <c r="B132" s="84">
        <v>5</v>
      </c>
      <c r="C132" s="118">
        <v>0.0030930174237353445</v>
      </c>
      <c r="D132" s="84" t="s">
        <v>1105</v>
      </c>
      <c r="E132" s="84" t="b">
        <v>0</v>
      </c>
      <c r="F132" s="84" t="b">
        <v>0</v>
      </c>
      <c r="G132" s="84" t="b">
        <v>0</v>
      </c>
    </row>
    <row r="133" spans="1:7" ht="15">
      <c r="A133" s="84" t="s">
        <v>268</v>
      </c>
      <c r="B133" s="84">
        <v>5</v>
      </c>
      <c r="C133" s="118">
        <v>0.0030930174237353445</v>
      </c>
      <c r="D133" s="84" t="s">
        <v>1105</v>
      </c>
      <c r="E133" s="84" t="b">
        <v>0</v>
      </c>
      <c r="F133" s="84" t="b">
        <v>0</v>
      </c>
      <c r="G133" s="84" t="b">
        <v>0</v>
      </c>
    </row>
    <row r="134" spans="1:7" ht="15">
      <c r="A134" s="84" t="s">
        <v>272</v>
      </c>
      <c r="B134" s="84">
        <v>5</v>
      </c>
      <c r="C134" s="118">
        <v>0.0030930174237353445</v>
      </c>
      <c r="D134" s="84" t="s">
        <v>1105</v>
      </c>
      <c r="E134" s="84" t="b">
        <v>0</v>
      </c>
      <c r="F134" s="84" t="b">
        <v>0</v>
      </c>
      <c r="G134" s="84" t="b">
        <v>0</v>
      </c>
    </row>
    <row r="135" spans="1:7" ht="15">
      <c r="A135" s="84" t="s">
        <v>1216</v>
      </c>
      <c r="B135" s="84">
        <v>4</v>
      </c>
      <c r="C135" s="118">
        <v>0.014910039209989451</v>
      </c>
      <c r="D135" s="84" t="s">
        <v>1105</v>
      </c>
      <c r="E135" s="84" t="b">
        <v>0</v>
      </c>
      <c r="F135" s="84" t="b">
        <v>0</v>
      </c>
      <c r="G135" s="84" t="b">
        <v>0</v>
      </c>
    </row>
    <row r="136" spans="1:7" ht="15">
      <c r="A136" s="84" t="s">
        <v>214</v>
      </c>
      <c r="B136" s="84">
        <v>3</v>
      </c>
      <c r="C136" s="118">
        <v>0.007055390523374559</v>
      </c>
      <c r="D136" s="84" t="s">
        <v>1105</v>
      </c>
      <c r="E136" s="84" t="b">
        <v>0</v>
      </c>
      <c r="F136" s="84" t="b">
        <v>0</v>
      </c>
      <c r="G136" s="84" t="b">
        <v>0</v>
      </c>
    </row>
    <row r="137" spans="1:7" ht="15">
      <c r="A137" s="84" t="s">
        <v>1217</v>
      </c>
      <c r="B137" s="84">
        <v>3</v>
      </c>
      <c r="C137" s="118">
        <v>0.011182529407492089</v>
      </c>
      <c r="D137" s="84" t="s">
        <v>1105</v>
      </c>
      <c r="E137" s="84" t="b">
        <v>1</v>
      </c>
      <c r="F137" s="84" t="b">
        <v>0</v>
      </c>
      <c r="G137" s="84" t="b">
        <v>0</v>
      </c>
    </row>
    <row r="138" spans="1:7" ht="15">
      <c r="A138" s="84" t="s">
        <v>1218</v>
      </c>
      <c r="B138" s="84">
        <v>3</v>
      </c>
      <c r="C138" s="118">
        <v>0.011182529407492089</v>
      </c>
      <c r="D138" s="84" t="s">
        <v>1105</v>
      </c>
      <c r="E138" s="84" t="b">
        <v>0</v>
      </c>
      <c r="F138" s="84" t="b">
        <v>0</v>
      </c>
      <c r="G138" s="84" t="b">
        <v>0</v>
      </c>
    </row>
    <row r="139" spans="1:7" ht="15">
      <c r="A139" s="84" t="s">
        <v>1219</v>
      </c>
      <c r="B139" s="84">
        <v>3</v>
      </c>
      <c r="C139" s="118">
        <v>0.007055390523374559</v>
      </c>
      <c r="D139" s="84" t="s">
        <v>1105</v>
      </c>
      <c r="E139" s="84" t="b">
        <v>1</v>
      </c>
      <c r="F139" s="84" t="b">
        <v>0</v>
      </c>
      <c r="G139" s="84" t="b">
        <v>0</v>
      </c>
    </row>
    <row r="140" spans="1:7" ht="15">
      <c r="A140" s="84" t="s">
        <v>1458</v>
      </c>
      <c r="B140" s="84">
        <v>3</v>
      </c>
      <c r="C140" s="118">
        <v>0.011182529407492089</v>
      </c>
      <c r="D140" s="84" t="s">
        <v>1105</v>
      </c>
      <c r="E140" s="84" t="b">
        <v>0</v>
      </c>
      <c r="F140" s="84" t="b">
        <v>0</v>
      </c>
      <c r="G140" s="84" t="b">
        <v>0</v>
      </c>
    </row>
    <row r="141" spans="1:7" ht="15">
      <c r="A141" s="84" t="s">
        <v>1480</v>
      </c>
      <c r="B141" s="84">
        <v>2</v>
      </c>
      <c r="C141" s="118">
        <v>0.0074550196049947256</v>
      </c>
      <c r="D141" s="84" t="s">
        <v>1105</v>
      </c>
      <c r="E141" s="84" t="b">
        <v>0</v>
      </c>
      <c r="F141" s="84" t="b">
        <v>0</v>
      </c>
      <c r="G141" s="84" t="b">
        <v>0</v>
      </c>
    </row>
    <row r="142" spans="1:7" ht="15">
      <c r="A142" s="84" t="s">
        <v>1481</v>
      </c>
      <c r="B142" s="84">
        <v>2</v>
      </c>
      <c r="C142" s="118">
        <v>0.0074550196049947256</v>
      </c>
      <c r="D142" s="84" t="s">
        <v>1105</v>
      </c>
      <c r="E142" s="84" t="b">
        <v>0</v>
      </c>
      <c r="F142" s="84" t="b">
        <v>0</v>
      </c>
      <c r="G142" s="84" t="b">
        <v>0</v>
      </c>
    </row>
    <row r="143" spans="1:7" ht="15">
      <c r="A143" s="84" t="s">
        <v>1482</v>
      </c>
      <c r="B143" s="84">
        <v>2</v>
      </c>
      <c r="C143" s="118">
        <v>0.0074550196049947256</v>
      </c>
      <c r="D143" s="84" t="s">
        <v>1105</v>
      </c>
      <c r="E143" s="84" t="b">
        <v>0</v>
      </c>
      <c r="F143" s="84" t="b">
        <v>0</v>
      </c>
      <c r="G143" s="84" t="b">
        <v>0</v>
      </c>
    </row>
    <row r="144" spans="1:7" ht="15">
      <c r="A144" s="84" t="s">
        <v>1448</v>
      </c>
      <c r="B144" s="84">
        <v>2</v>
      </c>
      <c r="C144" s="118">
        <v>0.0074550196049947256</v>
      </c>
      <c r="D144" s="84" t="s">
        <v>1105</v>
      </c>
      <c r="E144" s="84" t="b">
        <v>0</v>
      </c>
      <c r="F144" s="84" t="b">
        <v>0</v>
      </c>
      <c r="G144" s="84" t="b">
        <v>0</v>
      </c>
    </row>
    <row r="145" spans="1:7" ht="15">
      <c r="A145" s="84" t="s">
        <v>1483</v>
      </c>
      <c r="B145" s="84">
        <v>2</v>
      </c>
      <c r="C145" s="118">
        <v>0.0074550196049947256</v>
      </c>
      <c r="D145" s="84" t="s">
        <v>1105</v>
      </c>
      <c r="E145" s="84" t="b">
        <v>0</v>
      </c>
      <c r="F145" s="84" t="b">
        <v>0</v>
      </c>
      <c r="G145" s="84" t="b">
        <v>0</v>
      </c>
    </row>
    <row r="146" spans="1:7" ht="15">
      <c r="A146" s="84" t="s">
        <v>1491</v>
      </c>
      <c r="B146" s="84">
        <v>2</v>
      </c>
      <c r="C146" s="118">
        <v>0.0074550196049947256</v>
      </c>
      <c r="D146" s="84" t="s">
        <v>1105</v>
      </c>
      <c r="E146" s="84" t="b">
        <v>0</v>
      </c>
      <c r="F146" s="84" t="b">
        <v>0</v>
      </c>
      <c r="G146" s="84" t="b">
        <v>0</v>
      </c>
    </row>
    <row r="147" spans="1:7" ht="15">
      <c r="A147" s="84" t="s">
        <v>1492</v>
      </c>
      <c r="B147" s="84">
        <v>2</v>
      </c>
      <c r="C147" s="118">
        <v>0.0074550196049947256</v>
      </c>
      <c r="D147" s="84" t="s">
        <v>1105</v>
      </c>
      <c r="E147" s="84" t="b">
        <v>0</v>
      </c>
      <c r="F147" s="84" t="b">
        <v>0</v>
      </c>
      <c r="G147" s="84" t="b">
        <v>0</v>
      </c>
    </row>
    <row r="148" spans="1:7" ht="15">
      <c r="A148" s="84" t="s">
        <v>1493</v>
      </c>
      <c r="B148" s="84">
        <v>2</v>
      </c>
      <c r="C148" s="118">
        <v>0.0074550196049947256</v>
      </c>
      <c r="D148" s="84" t="s">
        <v>1105</v>
      </c>
      <c r="E148" s="84" t="b">
        <v>0</v>
      </c>
      <c r="F148" s="84" t="b">
        <v>0</v>
      </c>
      <c r="G148" s="84" t="b">
        <v>0</v>
      </c>
    </row>
    <row r="149" spans="1:7" ht="15">
      <c r="A149" s="84" t="s">
        <v>1494</v>
      </c>
      <c r="B149" s="84">
        <v>2</v>
      </c>
      <c r="C149" s="118">
        <v>0.0074550196049947256</v>
      </c>
      <c r="D149" s="84" t="s">
        <v>1105</v>
      </c>
      <c r="E149" s="84" t="b">
        <v>0</v>
      </c>
      <c r="F149" s="84" t="b">
        <v>0</v>
      </c>
      <c r="G149" s="84" t="b">
        <v>0</v>
      </c>
    </row>
    <row r="150" spans="1:7" ht="15">
      <c r="A150" s="84" t="s">
        <v>1495</v>
      </c>
      <c r="B150" s="84">
        <v>2</v>
      </c>
      <c r="C150" s="118">
        <v>0.0074550196049947256</v>
      </c>
      <c r="D150" s="84" t="s">
        <v>1105</v>
      </c>
      <c r="E150" s="84" t="b">
        <v>0</v>
      </c>
      <c r="F150" s="84" t="b">
        <v>0</v>
      </c>
      <c r="G150" s="84" t="b">
        <v>0</v>
      </c>
    </row>
    <row r="151" spans="1:7" ht="15">
      <c r="A151" s="84" t="s">
        <v>1496</v>
      </c>
      <c r="B151" s="84">
        <v>2</v>
      </c>
      <c r="C151" s="118">
        <v>0.0074550196049947256</v>
      </c>
      <c r="D151" s="84" t="s">
        <v>1105</v>
      </c>
      <c r="E151" s="84" t="b">
        <v>1</v>
      </c>
      <c r="F151" s="84" t="b">
        <v>0</v>
      </c>
      <c r="G151" s="84" t="b">
        <v>0</v>
      </c>
    </row>
    <row r="152" spans="1:7" ht="15">
      <c r="A152" s="84" t="s">
        <v>1497</v>
      </c>
      <c r="B152" s="84">
        <v>2</v>
      </c>
      <c r="C152" s="118">
        <v>0.0074550196049947256</v>
      </c>
      <c r="D152" s="84" t="s">
        <v>1105</v>
      </c>
      <c r="E152" s="84" t="b">
        <v>0</v>
      </c>
      <c r="F152" s="84" t="b">
        <v>0</v>
      </c>
      <c r="G152" s="84" t="b">
        <v>0</v>
      </c>
    </row>
    <row r="153" spans="1:7" ht="15">
      <c r="A153" s="84" t="s">
        <v>1498</v>
      </c>
      <c r="B153" s="84">
        <v>2</v>
      </c>
      <c r="C153" s="118">
        <v>0.0074550196049947256</v>
      </c>
      <c r="D153" s="84" t="s">
        <v>1105</v>
      </c>
      <c r="E153" s="84" t="b">
        <v>0</v>
      </c>
      <c r="F153" s="84" t="b">
        <v>0</v>
      </c>
      <c r="G153" s="84" t="b">
        <v>0</v>
      </c>
    </row>
    <row r="154" spans="1:7" ht="15">
      <c r="A154" s="84" t="s">
        <v>1499</v>
      </c>
      <c r="B154" s="84">
        <v>2</v>
      </c>
      <c r="C154" s="118">
        <v>0.012158613287244432</v>
      </c>
      <c r="D154" s="84" t="s">
        <v>1105</v>
      </c>
      <c r="E154" s="84" t="b">
        <v>0</v>
      </c>
      <c r="F154" s="84" t="b">
        <v>0</v>
      </c>
      <c r="G154" s="84" t="b">
        <v>0</v>
      </c>
    </row>
    <row r="155" spans="1:7" ht="15">
      <c r="A155" s="84" t="s">
        <v>1484</v>
      </c>
      <c r="B155" s="84">
        <v>2</v>
      </c>
      <c r="C155" s="118">
        <v>0.0074550196049947256</v>
      </c>
      <c r="D155" s="84" t="s">
        <v>1105</v>
      </c>
      <c r="E155" s="84" t="b">
        <v>0</v>
      </c>
      <c r="F155" s="84" t="b">
        <v>0</v>
      </c>
      <c r="G155" s="84" t="b">
        <v>0</v>
      </c>
    </row>
    <row r="156" spans="1:7" ht="15">
      <c r="A156" s="84" t="s">
        <v>1485</v>
      </c>
      <c r="B156" s="84">
        <v>2</v>
      </c>
      <c r="C156" s="118">
        <v>0.0074550196049947256</v>
      </c>
      <c r="D156" s="84" t="s">
        <v>1105</v>
      </c>
      <c r="E156" s="84" t="b">
        <v>0</v>
      </c>
      <c r="F156" s="84" t="b">
        <v>0</v>
      </c>
      <c r="G156" s="84" t="b">
        <v>0</v>
      </c>
    </row>
    <row r="157" spans="1:7" ht="15">
      <c r="A157" s="84" t="s">
        <v>1451</v>
      </c>
      <c r="B157" s="84">
        <v>2</v>
      </c>
      <c r="C157" s="118">
        <v>0.0074550196049947256</v>
      </c>
      <c r="D157" s="84" t="s">
        <v>1105</v>
      </c>
      <c r="E157" s="84" t="b">
        <v>0</v>
      </c>
      <c r="F157" s="84" t="b">
        <v>0</v>
      </c>
      <c r="G157" s="84" t="b">
        <v>0</v>
      </c>
    </row>
    <row r="158" spans="1:7" ht="15">
      <c r="A158" s="84" t="s">
        <v>1486</v>
      </c>
      <c r="B158" s="84">
        <v>2</v>
      </c>
      <c r="C158" s="118">
        <v>0.0074550196049947256</v>
      </c>
      <c r="D158" s="84" t="s">
        <v>1105</v>
      </c>
      <c r="E158" s="84" t="b">
        <v>0</v>
      </c>
      <c r="F158" s="84" t="b">
        <v>1</v>
      </c>
      <c r="G158" s="84" t="b">
        <v>0</v>
      </c>
    </row>
    <row r="159" spans="1:7" ht="15">
      <c r="A159" s="84" t="s">
        <v>1487</v>
      </c>
      <c r="B159" s="84">
        <v>2</v>
      </c>
      <c r="C159" s="118">
        <v>0.0074550196049947256</v>
      </c>
      <c r="D159" s="84" t="s">
        <v>1105</v>
      </c>
      <c r="E159" s="84" t="b">
        <v>0</v>
      </c>
      <c r="F159" s="84" t="b">
        <v>0</v>
      </c>
      <c r="G159" s="84" t="b">
        <v>0</v>
      </c>
    </row>
    <row r="160" spans="1:7" ht="15">
      <c r="A160" s="84" t="s">
        <v>1490</v>
      </c>
      <c r="B160" s="84">
        <v>2</v>
      </c>
      <c r="C160" s="118">
        <v>0.012158613287244432</v>
      </c>
      <c r="D160" s="84" t="s">
        <v>1105</v>
      </c>
      <c r="E160" s="84" t="b">
        <v>0</v>
      </c>
      <c r="F160" s="84" t="b">
        <v>0</v>
      </c>
      <c r="G160" s="84" t="b">
        <v>0</v>
      </c>
    </row>
    <row r="161" spans="1:7" ht="15">
      <c r="A161" s="84" t="s">
        <v>1489</v>
      </c>
      <c r="B161" s="84">
        <v>2</v>
      </c>
      <c r="C161" s="118">
        <v>0.0074550196049947256</v>
      </c>
      <c r="D161" s="84" t="s">
        <v>1105</v>
      </c>
      <c r="E161" s="84" t="b">
        <v>0</v>
      </c>
      <c r="F161" s="84" t="b">
        <v>0</v>
      </c>
      <c r="G161" s="84" t="b">
        <v>0</v>
      </c>
    </row>
    <row r="162" spans="1:7" ht="15">
      <c r="A162" s="84" t="s">
        <v>1488</v>
      </c>
      <c r="B162" s="84">
        <v>2</v>
      </c>
      <c r="C162" s="118">
        <v>0.012158613287244432</v>
      </c>
      <c r="D162" s="84" t="s">
        <v>1105</v>
      </c>
      <c r="E162" s="84" t="b">
        <v>0</v>
      </c>
      <c r="F162" s="84" t="b">
        <v>0</v>
      </c>
      <c r="G162" s="84" t="b">
        <v>0</v>
      </c>
    </row>
    <row r="163" spans="1:7" ht="15">
      <c r="A163" s="84" t="s">
        <v>281</v>
      </c>
      <c r="B163" s="84">
        <v>3</v>
      </c>
      <c r="C163" s="118">
        <v>0</v>
      </c>
      <c r="D163" s="84" t="s">
        <v>1106</v>
      </c>
      <c r="E163" s="84" t="b">
        <v>0</v>
      </c>
      <c r="F163" s="84" t="b">
        <v>0</v>
      </c>
      <c r="G163" s="84" t="b">
        <v>0</v>
      </c>
    </row>
    <row r="164" spans="1:7" ht="15">
      <c r="A164" s="84" t="s">
        <v>280</v>
      </c>
      <c r="B164" s="84">
        <v>3</v>
      </c>
      <c r="C164" s="118">
        <v>0</v>
      </c>
      <c r="D164" s="84" t="s">
        <v>1106</v>
      </c>
      <c r="E164" s="84" t="b">
        <v>0</v>
      </c>
      <c r="F164" s="84" t="b">
        <v>0</v>
      </c>
      <c r="G164" s="84" t="b">
        <v>0</v>
      </c>
    </row>
    <row r="165" spans="1:7" ht="15">
      <c r="A165" s="84" t="s">
        <v>272</v>
      </c>
      <c r="B165" s="84">
        <v>3</v>
      </c>
      <c r="C165" s="118">
        <v>0</v>
      </c>
      <c r="D165" s="84" t="s">
        <v>1106</v>
      </c>
      <c r="E165" s="84" t="b">
        <v>0</v>
      </c>
      <c r="F165" s="84" t="b">
        <v>0</v>
      </c>
      <c r="G165" s="84" t="b">
        <v>0</v>
      </c>
    </row>
    <row r="166" spans="1:7" ht="15">
      <c r="A166" s="84" t="s">
        <v>1221</v>
      </c>
      <c r="B166" s="84">
        <v>2</v>
      </c>
      <c r="C166" s="118">
        <v>0.020744402379115758</v>
      </c>
      <c r="D166" s="84" t="s">
        <v>1106</v>
      </c>
      <c r="E166" s="84" t="b">
        <v>0</v>
      </c>
      <c r="F166" s="84" t="b">
        <v>0</v>
      </c>
      <c r="G166" s="84" t="b">
        <v>0</v>
      </c>
    </row>
    <row r="167" spans="1:7" ht="15">
      <c r="A167" s="84" t="s">
        <v>1222</v>
      </c>
      <c r="B167" s="84">
        <v>2</v>
      </c>
      <c r="C167" s="118">
        <v>0.007656141698073097</v>
      </c>
      <c r="D167" s="84" t="s">
        <v>1106</v>
      </c>
      <c r="E167" s="84" t="b">
        <v>0</v>
      </c>
      <c r="F167" s="84" t="b">
        <v>0</v>
      </c>
      <c r="G167" s="84" t="b">
        <v>0</v>
      </c>
    </row>
    <row r="168" spans="1:7" ht="15">
      <c r="A168" s="84" t="s">
        <v>226</v>
      </c>
      <c r="B168" s="84">
        <v>2</v>
      </c>
      <c r="C168" s="118">
        <v>0.007656141698073097</v>
      </c>
      <c r="D168" s="84" t="s">
        <v>1106</v>
      </c>
      <c r="E168" s="84" t="b">
        <v>0</v>
      </c>
      <c r="F168" s="84" t="b">
        <v>0</v>
      </c>
      <c r="G168" s="84" t="b">
        <v>0</v>
      </c>
    </row>
    <row r="169" spans="1:7" ht="15">
      <c r="A169" s="84" t="s">
        <v>1227</v>
      </c>
      <c r="B169" s="84">
        <v>4</v>
      </c>
      <c r="C169" s="118">
        <v>0</v>
      </c>
      <c r="D169" s="84" t="s">
        <v>1110</v>
      </c>
      <c r="E169" s="84" t="b">
        <v>0</v>
      </c>
      <c r="F169" s="84" t="b">
        <v>0</v>
      </c>
      <c r="G169" s="84" t="b">
        <v>0</v>
      </c>
    </row>
    <row r="170" spans="1:7" ht="15">
      <c r="A170" s="84" t="s">
        <v>1228</v>
      </c>
      <c r="B170" s="84">
        <v>2</v>
      </c>
      <c r="C170" s="118">
        <v>0</v>
      </c>
      <c r="D170" s="84" t="s">
        <v>1110</v>
      </c>
      <c r="E170" s="84" t="b">
        <v>0</v>
      </c>
      <c r="F170" s="84" t="b">
        <v>0</v>
      </c>
      <c r="G170" s="84" t="b">
        <v>0</v>
      </c>
    </row>
    <row r="171" spans="1:7" ht="15">
      <c r="A171" s="84" t="s">
        <v>1229</v>
      </c>
      <c r="B171" s="84">
        <v>2</v>
      </c>
      <c r="C171" s="118">
        <v>0</v>
      </c>
      <c r="D171" s="84" t="s">
        <v>1110</v>
      </c>
      <c r="E171" s="84" t="b">
        <v>0</v>
      </c>
      <c r="F171" s="84" t="b">
        <v>0</v>
      </c>
      <c r="G171" s="84" t="b">
        <v>0</v>
      </c>
    </row>
    <row r="172" spans="1:7" ht="15">
      <c r="A172" s="84" t="s">
        <v>272</v>
      </c>
      <c r="B172" s="84">
        <v>2</v>
      </c>
      <c r="C172" s="118">
        <v>0</v>
      </c>
      <c r="D172" s="84" t="s">
        <v>1110</v>
      </c>
      <c r="E172" s="84" t="b">
        <v>0</v>
      </c>
      <c r="F172" s="84" t="b">
        <v>0</v>
      </c>
      <c r="G172" s="84" t="b">
        <v>0</v>
      </c>
    </row>
    <row r="173" spans="1:7" ht="15">
      <c r="A173" s="84" t="s">
        <v>1230</v>
      </c>
      <c r="B173" s="84">
        <v>2</v>
      </c>
      <c r="C173" s="118">
        <v>0</v>
      </c>
      <c r="D173" s="84" t="s">
        <v>1110</v>
      </c>
      <c r="E173" s="84" t="b">
        <v>0</v>
      </c>
      <c r="F173" s="84" t="b">
        <v>0</v>
      </c>
      <c r="G173" s="84" t="b">
        <v>0</v>
      </c>
    </row>
    <row r="174" spans="1:7" ht="15">
      <c r="A174" s="84" t="s">
        <v>1231</v>
      </c>
      <c r="B174" s="84">
        <v>2</v>
      </c>
      <c r="C174" s="118">
        <v>0</v>
      </c>
      <c r="D174" s="84" t="s">
        <v>1110</v>
      </c>
      <c r="E174" s="84" t="b">
        <v>0</v>
      </c>
      <c r="F174" s="84" t="b">
        <v>0</v>
      </c>
      <c r="G174" s="84" t="b">
        <v>0</v>
      </c>
    </row>
    <row r="175" spans="1:7" ht="15">
      <c r="A175" s="84" t="s">
        <v>1232</v>
      </c>
      <c r="B175" s="84">
        <v>2</v>
      </c>
      <c r="C175" s="118">
        <v>0</v>
      </c>
      <c r="D175" s="84" t="s">
        <v>1110</v>
      </c>
      <c r="E175" s="84" t="b">
        <v>0</v>
      </c>
      <c r="F175" s="84" t="b">
        <v>0</v>
      </c>
      <c r="G175" s="84" t="b">
        <v>0</v>
      </c>
    </row>
    <row r="176" spans="1:7" ht="15">
      <c r="A176" s="84" t="s">
        <v>1233</v>
      </c>
      <c r="B176" s="84">
        <v>2</v>
      </c>
      <c r="C176" s="118">
        <v>0</v>
      </c>
      <c r="D176" s="84" t="s">
        <v>1110</v>
      </c>
      <c r="E176" s="84" t="b">
        <v>0</v>
      </c>
      <c r="F176" s="84" t="b">
        <v>0</v>
      </c>
      <c r="G176" s="84" t="b">
        <v>0</v>
      </c>
    </row>
    <row r="177" spans="1:7" ht="15">
      <c r="A177" s="84" t="s">
        <v>1234</v>
      </c>
      <c r="B177" s="84">
        <v>2</v>
      </c>
      <c r="C177" s="118">
        <v>0</v>
      </c>
      <c r="D177" s="84" t="s">
        <v>1110</v>
      </c>
      <c r="E177" s="84" t="b">
        <v>0</v>
      </c>
      <c r="F177" s="84" t="b">
        <v>0</v>
      </c>
      <c r="G177" s="84" t="b">
        <v>0</v>
      </c>
    </row>
    <row r="178" spans="1:7" ht="15">
      <c r="A178" s="84" t="s">
        <v>1235</v>
      </c>
      <c r="B178" s="84">
        <v>2</v>
      </c>
      <c r="C178" s="118">
        <v>0</v>
      </c>
      <c r="D178" s="84" t="s">
        <v>1110</v>
      </c>
      <c r="E178" s="84" t="b">
        <v>0</v>
      </c>
      <c r="F178" s="84" t="b">
        <v>0</v>
      </c>
      <c r="G178" s="84" t="b">
        <v>0</v>
      </c>
    </row>
    <row r="179" spans="1:7" ht="15">
      <c r="A179" s="84" t="s">
        <v>1464</v>
      </c>
      <c r="B179" s="84">
        <v>2</v>
      </c>
      <c r="C179" s="118">
        <v>0</v>
      </c>
      <c r="D179" s="84" t="s">
        <v>1110</v>
      </c>
      <c r="E179" s="84" t="b">
        <v>0</v>
      </c>
      <c r="F179" s="84" t="b">
        <v>0</v>
      </c>
      <c r="G179" s="84" t="b">
        <v>0</v>
      </c>
    </row>
    <row r="180" spans="1:7" ht="15">
      <c r="A180" s="84" t="s">
        <v>1448</v>
      </c>
      <c r="B180" s="84">
        <v>2</v>
      </c>
      <c r="C180" s="118">
        <v>0</v>
      </c>
      <c r="D180" s="84" t="s">
        <v>1110</v>
      </c>
      <c r="E180" s="84" t="b">
        <v>0</v>
      </c>
      <c r="F180" s="84" t="b">
        <v>0</v>
      </c>
      <c r="G180" s="84" t="b">
        <v>0</v>
      </c>
    </row>
    <row r="181" spans="1:7" ht="15">
      <c r="A181" s="84" t="s">
        <v>1449</v>
      </c>
      <c r="B181" s="84">
        <v>2</v>
      </c>
      <c r="C181" s="118">
        <v>0</v>
      </c>
      <c r="D181" s="84" t="s">
        <v>1110</v>
      </c>
      <c r="E181" s="84" t="b">
        <v>0</v>
      </c>
      <c r="F181" s="84" t="b">
        <v>0</v>
      </c>
      <c r="G181" s="84" t="b">
        <v>0</v>
      </c>
    </row>
    <row r="182" spans="1:7" ht="15">
      <c r="A182" s="84" t="s">
        <v>1465</v>
      </c>
      <c r="B182" s="84">
        <v>2</v>
      </c>
      <c r="C182" s="118">
        <v>0</v>
      </c>
      <c r="D182" s="84" t="s">
        <v>1110</v>
      </c>
      <c r="E182" s="84" t="b">
        <v>0</v>
      </c>
      <c r="F182" s="84" t="b">
        <v>0</v>
      </c>
      <c r="G182" s="84" t="b">
        <v>0</v>
      </c>
    </row>
    <row r="183" spans="1:7" ht="15">
      <c r="A183" s="84" t="s">
        <v>1466</v>
      </c>
      <c r="B183" s="84">
        <v>2</v>
      </c>
      <c r="C183" s="118">
        <v>0</v>
      </c>
      <c r="D183" s="84" t="s">
        <v>1110</v>
      </c>
      <c r="E183" s="84" t="b">
        <v>0</v>
      </c>
      <c r="F183" s="84" t="b">
        <v>0</v>
      </c>
      <c r="G183" s="84" t="b">
        <v>0</v>
      </c>
    </row>
    <row r="184" spans="1:7" ht="15">
      <c r="A184" s="84" t="s">
        <v>1238</v>
      </c>
      <c r="B184" s="84">
        <v>3</v>
      </c>
      <c r="C184" s="118">
        <v>0</v>
      </c>
      <c r="D184" s="84" t="s">
        <v>1112</v>
      </c>
      <c r="E184" s="84" t="b">
        <v>0</v>
      </c>
      <c r="F184" s="84" t="b">
        <v>0</v>
      </c>
      <c r="G184" s="84" t="b">
        <v>0</v>
      </c>
    </row>
    <row r="185" spans="1:7" ht="15">
      <c r="A185" s="84" t="s">
        <v>1239</v>
      </c>
      <c r="B185" s="84">
        <v>2</v>
      </c>
      <c r="C185" s="118">
        <v>0</v>
      </c>
      <c r="D185" s="84" t="s">
        <v>1112</v>
      </c>
      <c r="E185" s="84" t="b">
        <v>0</v>
      </c>
      <c r="F185" s="84" t="b">
        <v>0</v>
      </c>
      <c r="G185" s="84" t="b">
        <v>0</v>
      </c>
    </row>
    <row r="186" spans="1:7" ht="15">
      <c r="A186" s="84" t="s">
        <v>1240</v>
      </c>
      <c r="B186" s="84">
        <v>2</v>
      </c>
      <c r="C186" s="118">
        <v>0</v>
      </c>
      <c r="D186" s="84" t="s">
        <v>1112</v>
      </c>
      <c r="E186" s="84" t="b">
        <v>0</v>
      </c>
      <c r="F186" s="84" t="b">
        <v>0</v>
      </c>
      <c r="G186" s="84" t="b">
        <v>0</v>
      </c>
    </row>
    <row r="187" spans="1:7" ht="15">
      <c r="A187" s="84" t="s">
        <v>1241</v>
      </c>
      <c r="B187" s="84">
        <v>2</v>
      </c>
      <c r="C187" s="118">
        <v>0</v>
      </c>
      <c r="D187" s="84" t="s">
        <v>1112</v>
      </c>
      <c r="E187" s="84" t="b">
        <v>0</v>
      </c>
      <c r="F187" s="84" t="b">
        <v>0</v>
      </c>
      <c r="G187" s="84" t="b">
        <v>0</v>
      </c>
    </row>
    <row r="188" spans="1:7" ht="15">
      <c r="A188" s="84" t="s">
        <v>1242</v>
      </c>
      <c r="B188" s="84">
        <v>2</v>
      </c>
      <c r="C188" s="118">
        <v>0</v>
      </c>
      <c r="D188" s="84" t="s">
        <v>1112</v>
      </c>
      <c r="E188" s="84" t="b">
        <v>0</v>
      </c>
      <c r="F188" s="84" t="b">
        <v>0</v>
      </c>
      <c r="G188" s="84" t="b">
        <v>0</v>
      </c>
    </row>
    <row r="189" spans="1:7" ht="15">
      <c r="A189" s="84" t="s">
        <v>1243</v>
      </c>
      <c r="B189" s="84">
        <v>2</v>
      </c>
      <c r="C189" s="118">
        <v>0</v>
      </c>
      <c r="D189" s="84" t="s">
        <v>1112</v>
      </c>
      <c r="E189" s="84" t="b">
        <v>0</v>
      </c>
      <c r="F189" s="84" t="b">
        <v>0</v>
      </c>
      <c r="G189" s="84" t="b">
        <v>0</v>
      </c>
    </row>
    <row r="190" spans="1:7" ht="15">
      <c r="A190" s="84" t="s">
        <v>1244</v>
      </c>
      <c r="B190" s="84">
        <v>2</v>
      </c>
      <c r="C190" s="118">
        <v>0</v>
      </c>
      <c r="D190" s="84" t="s">
        <v>1112</v>
      </c>
      <c r="E190" s="84" t="b">
        <v>0</v>
      </c>
      <c r="F190" s="84" t="b">
        <v>0</v>
      </c>
      <c r="G190" s="84" t="b">
        <v>0</v>
      </c>
    </row>
    <row r="191" spans="1:7" ht="15">
      <c r="A191" s="84" t="s">
        <v>1245</v>
      </c>
      <c r="B191" s="84">
        <v>2</v>
      </c>
      <c r="C191" s="118">
        <v>0</v>
      </c>
      <c r="D191" s="84" t="s">
        <v>1112</v>
      </c>
      <c r="E191" s="84" t="b">
        <v>0</v>
      </c>
      <c r="F191" s="84" t="b">
        <v>0</v>
      </c>
      <c r="G191" s="84" t="b">
        <v>0</v>
      </c>
    </row>
    <row r="192" spans="1:7" ht="15">
      <c r="A192" s="84" t="s">
        <v>1246</v>
      </c>
      <c r="B192" s="84">
        <v>2</v>
      </c>
      <c r="C192" s="118">
        <v>0</v>
      </c>
      <c r="D192" s="84" t="s">
        <v>1112</v>
      </c>
      <c r="E192" s="84" t="b">
        <v>0</v>
      </c>
      <c r="F192" s="84" t="b">
        <v>0</v>
      </c>
      <c r="G192" s="84" t="b">
        <v>0</v>
      </c>
    </row>
    <row r="193" spans="1:7" ht="15">
      <c r="A193" s="84" t="s">
        <v>1247</v>
      </c>
      <c r="B193" s="84">
        <v>2</v>
      </c>
      <c r="C193" s="118">
        <v>0</v>
      </c>
      <c r="D193" s="84" t="s">
        <v>1112</v>
      </c>
      <c r="E193" s="84" t="b">
        <v>0</v>
      </c>
      <c r="F193" s="84" t="b">
        <v>0</v>
      </c>
      <c r="G193" s="84" t="b">
        <v>0</v>
      </c>
    </row>
    <row r="194" spans="1:7" ht="15">
      <c r="A194" s="84" t="s">
        <v>1470</v>
      </c>
      <c r="B194" s="84">
        <v>2</v>
      </c>
      <c r="C194" s="118">
        <v>0</v>
      </c>
      <c r="D194" s="84" t="s">
        <v>1112</v>
      </c>
      <c r="E194" s="84" t="b">
        <v>0</v>
      </c>
      <c r="F194" s="84" t="b">
        <v>0</v>
      </c>
      <c r="G194" s="84" t="b">
        <v>0</v>
      </c>
    </row>
    <row r="195" spans="1:7" ht="15">
      <c r="A195" s="84" t="s">
        <v>1452</v>
      </c>
      <c r="B195" s="84">
        <v>2</v>
      </c>
      <c r="C195" s="118">
        <v>0</v>
      </c>
      <c r="D195" s="84" t="s">
        <v>1112</v>
      </c>
      <c r="E195" s="84" t="b">
        <v>0</v>
      </c>
      <c r="F195" s="84" t="b">
        <v>0</v>
      </c>
      <c r="G195" s="84" t="b">
        <v>0</v>
      </c>
    </row>
    <row r="196" spans="1:7" ht="15">
      <c r="A196" s="84" t="s">
        <v>1471</v>
      </c>
      <c r="B196" s="84">
        <v>2</v>
      </c>
      <c r="C196" s="118">
        <v>0</v>
      </c>
      <c r="D196" s="84" t="s">
        <v>1112</v>
      </c>
      <c r="E196" s="84" t="b">
        <v>0</v>
      </c>
      <c r="F196" s="84" t="b">
        <v>0</v>
      </c>
      <c r="G196" s="84" t="b">
        <v>0</v>
      </c>
    </row>
    <row r="197" spans="1:7" ht="15">
      <c r="A197" s="84" t="s">
        <v>1472</v>
      </c>
      <c r="B197" s="84">
        <v>2</v>
      </c>
      <c r="C197" s="118">
        <v>0</v>
      </c>
      <c r="D197" s="84" t="s">
        <v>1112</v>
      </c>
      <c r="E197" s="84" t="b">
        <v>0</v>
      </c>
      <c r="F197" s="84" t="b">
        <v>0</v>
      </c>
      <c r="G197" s="84" t="b">
        <v>0</v>
      </c>
    </row>
    <row r="198" spans="1:7" ht="15">
      <c r="A198" s="84" t="s">
        <v>221</v>
      </c>
      <c r="B198" s="84">
        <v>2</v>
      </c>
      <c r="C198" s="118">
        <v>0</v>
      </c>
      <c r="D198" s="84" t="s">
        <v>1115</v>
      </c>
      <c r="E198" s="84" t="b">
        <v>0</v>
      </c>
      <c r="F198" s="84" t="b">
        <v>0</v>
      </c>
      <c r="G198" s="84" t="b">
        <v>0</v>
      </c>
    </row>
    <row r="199" spans="1:7" ht="15">
      <c r="A199" s="84" t="s">
        <v>1476</v>
      </c>
      <c r="B199" s="84">
        <v>2</v>
      </c>
      <c r="C199" s="118">
        <v>0</v>
      </c>
      <c r="D199" s="84" t="s">
        <v>1115</v>
      </c>
      <c r="E199" s="84" t="b">
        <v>0</v>
      </c>
      <c r="F199" s="84" t="b">
        <v>0</v>
      </c>
      <c r="G199" s="84" t="b">
        <v>0</v>
      </c>
    </row>
    <row r="200" spans="1:7" ht="15">
      <c r="A200" s="84" t="s">
        <v>1477</v>
      </c>
      <c r="B200" s="84">
        <v>2</v>
      </c>
      <c r="C200" s="118">
        <v>0</v>
      </c>
      <c r="D200" s="84" t="s">
        <v>1115</v>
      </c>
      <c r="E200" s="84" t="b">
        <v>0</v>
      </c>
      <c r="F200" s="84" t="b">
        <v>1</v>
      </c>
      <c r="G200" s="84" t="b">
        <v>0</v>
      </c>
    </row>
    <row r="201" spans="1:7" ht="15">
      <c r="A201" s="84" t="s">
        <v>272</v>
      </c>
      <c r="B201" s="84">
        <v>2</v>
      </c>
      <c r="C201" s="118">
        <v>0</v>
      </c>
      <c r="D201" s="84" t="s">
        <v>1115</v>
      </c>
      <c r="E201" s="84" t="b">
        <v>0</v>
      </c>
      <c r="F201" s="84" t="b">
        <v>0</v>
      </c>
      <c r="G201" s="84" t="b">
        <v>0</v>
      </c>
    </row>
    <row r="202" spans="1:7" ht="15">
      <c r="A202" s="84" t="s">
        <v>1478</v>
      </c>
      <c r="B202" s="84">
        <v>2</v>
      </c>
      <c r="C202" s="118">
        <v>0</v>
      </c>
      <c r="D202" s="84" t="s">
        <v>1115</v>
      </c>
      <c r="E202" s="84" t="b">
        <v>0</v>
      </c>
      <c r="F202" s="84" t="b">
        <v>0</v>
      </c>
      <c r="G202" s="84" t="b">
        <v>0</v>
      </c>
    </row>
    <row r="203" spans="1:7" ht="15">
      <c r="A203" s="84" t="s">
        <v>272</v>
      </c>
      <c r="B203" s="84">
        <v>2</v>
      </c>
      <c r="C203" s="118">
        <v>0</v>
      </c>
      <c r="D203" s="84" t="s">
        <v>1116</v>
      </c>
      <c r="E203" s="84" t="b">
        <v>0</v>
      </c>
      <c r="F203" s="84" t="b">
        <v>0</v>
      </c>
      <c r="G203" s="84" t="b">
        <v>0</v>
      </c>
    </row>
    <row r="204" spans="1:7" ht="15">
      <c r="A204" s="84" t="s">
        <v>1454</v>
      </c>
      <c r="B204" s="84">
        <v>2</v>
      </c>
      <c r="C204" s="118">
        <v>0</v>
      </c>
      <c r="D204" s="84" t="s">
        <v>1116</v>
      </c>
      <c r="E204" s="84" t="b">
        <v>0</v>
      </c>
      <c r="F204" s="84" t="b">
        <v>0</v>
      </c>
      <c r="G204" s="84" t="b">
        <v>0</v>
      </c>
    </row>
    <row r="205" spans="1:7" ht="15">
      <c r="A205" s="84" t="s">
        <v>1455</v>
      </c>
      <c r="B205" s="84">
        <v>2</v>
      </c>
      <c r="C205" s="118">
        <v>0</v>
      </c>
      <c r="D205" s="84" t="s">
        <v>1116</v>
      </c>
      <c r="E205" s="84" t="b">
        <v>0</v>
      </c>
      <c r="F205" s="84" t="b">
        <v>0</v>
      </c>
      <c r="G205" s="84" t="b">
        <v>0</v>
      </c>
    </row>
    <row r="206" spans="1:7" ht="15">
      <c r="A206" s="84" t="s">
        <v>1456</v>
      </c>
      <c r="B206" s="84">
        <v>2</v>
      </c>
      <c r="C206" s="118">
        <v>0</v>
      </c>
      <c r="D206" s="84" t="s">
        <v>1116</v>
      </c>
      <c r="E206" s="84" t="b">
        <v>0</v>
      </c>
      <c r="F206" s="84" t="b">
        <v>0</v>
      </c>
      <c r="G206" s="84" t="b">
        <v>0</v>
      </c>
    </row>
    <row r="207" spans="1:7" ht="15">
      <c r="A207" s="84" t="s">
        <v>1457</v>
      </c>
      <c r="B207" s="84">
        <v>2</v>
      </c>
      <c r="C207" s="118">
        <v>0</v>
      </c>
      <c r="D207" s="84" t="s">
        <v>1116</v>
      </c>
      <c r="E207" s="84" t="b">
        <v>0</v>
      </c>
      <c r="F207" s="84" t="b">
        <v>0</v>
      </c>
      <c r="G2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