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<sst xmlns="http://schemas.openxmlformats.org/spreadsheetml/2006/main" count="4033" uniqueCount="1036">
  <si>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</si>
  <si>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</si>
  <si>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</si>
  <si>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</si>
  <si>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</si>
  <si>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</si>
  <si>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</si>
  <si>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</si>
  <si>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</si>
  <si>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</si>
  <si>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</si>
  <si>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</si>
  <si>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</si>
  <si>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</si>
  <si>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</si>
  <si>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</si>
  <si>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</si>
  <si>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</si>
  <si>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</si>
  <si>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</si>
  <si>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</si>
  <si>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</si>
  <si>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</si>
  <si>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</si>
  <si>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</si>
  <si>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</si>
  <si>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</si>
  <si>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</si>
  <si>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</si>
  <si>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</si>
  <si>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</si>
  <si>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</si>
  <si>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</si>
  <si>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</si>
  <si>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</si>
  <si>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</si>
  <si>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</si>
  <si>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</si>
  <si>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</si>
  <si>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</si>
  <si>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</si>
  <si>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</si>
  <si>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</si>
  <si>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</si>
  <si>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</si>
  <si>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</si>
  <si>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</si>
  <si>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</si>
  <si>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</si>
  <si>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</si>
  <si>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</si>
  <si>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</si>
  <si>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</si>
  <si>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</si>
  <si>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</si>
  <si>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</si>
  <si>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</si>
  <si>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</si>
  <si>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</si>
  <si>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</si>
  <si>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</si>
  <si>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</si>
  <si>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</si>
  <si>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</si>
  <si>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</si>
  <si>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</si>
  <si>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</si>
  <si>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</si>
  <si>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</si>
  <si>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</si>
  <si>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</si>
  <si>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</si>
  <si>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</si>
  <si>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</si>
  <si>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</si>
  <si>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</si>
  <si>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</si>
  <si>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</si>
  <si>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</si>
  <si>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</si>
  <si>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</si>
  <si>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</si>
  <si>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</si>
  <si>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</si>
  <si>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</si>
  <si>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</si>
  <si>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</si>
  <si>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</si>
  <si>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</si>
  <si>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</si>
  <si>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</si>
  <si>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</si>
  <si>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</si>
  <si>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</si>
  <si>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</si>
  <si>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</si>
  <si>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</si>
  <si>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</si>
  <si>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</si>
  <si>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</si>
  <si>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</si>
  <si>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</si>
  <si>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</si>
  <si>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</si>
  <si>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</si>
  <si>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</si>
  <si>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</si>
  <si>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</si>
  <si>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</si>
  <si>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</si>
  <si>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</si>
  <si>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</si>
  <si>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</si>
  <si>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</si>
  <si>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</si>
  <si>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</si>
  <si>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</si>
  <si>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</si>
  <si>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</si>
  <si>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</si>
  <si>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</si>
  <si>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</si>
  <si>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</si>
  <si>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</si>
  <si>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</si>
  <si>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</si>
  <si>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</si>
  <si>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</si>
  <si>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</si>
  <si>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</si>
  <si>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</si>
  <si>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</si>
  <si>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</si>
  <si>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</si>
  <si>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</si>
  <si>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</si>
  <si>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</si>
  <si>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</si>
  <si>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</si>
  <si>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</si>
  <si>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</si>
  <si>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</si>
  <si>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</si>
  <si>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</si>
  <si>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</si>
  <si>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</si>
  <si>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</si>
  <si>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</si>
  <si>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</si>
  <si>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</si>
  <si>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</si>
  <si>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</si>
  <si>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</si>
  <si>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</si>
  <si>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</si>
  <si>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</si>
  <si>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</si>
  <si>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</si>
  <si>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</si>
  <si>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</si>
  <si>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</si>
  <si>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</si>
  <si>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</si>
  <si>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</si>
  <si>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</si>
  <si>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</si>
  <si>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</si>
  <si>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</si>
  <si>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</si>
  <si>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</si>
  <si>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</si>
  <si>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</si>
  <si>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</si>
  <si>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</si>
  <si>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</si>
  <si>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</si>
  <si>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</si>
  <si>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</si>
  <si>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</si>
  <si>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</si>
  <si>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</si>
  <si>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</si>
  <si>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</si>
  <si>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</si>
  <si>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</si>
  <si>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</si>
  <si>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</si>
  <si>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</si>
  <si>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</si>
  <si>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</si>
  <si>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</si>
  <si>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</si>
  <si>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</si>
  <si>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</si>
  <si>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</si>
  <si>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</si>
  <si>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</si>
  <si>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</si>
  <si>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</si>
  <si>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</si>
  <si>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</si>
  <si>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</si>
  <si>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</si>
  <si>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</si>
  <si>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</si>
  <si>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</si>
  <si>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</si>
  <si>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</si>
  <si>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</si>
  <si>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</si>
  <si>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</si>
  <si>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</si>
  <si>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</si>
  <si>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</si>
  <si>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wasteadvantage</t>
  </si>
  <si>
    <t>epafacts_r9</t>
  </si>
  <si>
    <t>bgarciasilva</t>
  </si>
  <si>
    <t>davina_belmont</t>
  </si>
  <si>
    <t>recyclistco</t>
  </si>
  <si>
    <t>stewardshipnw</t>
  </si>
  <si>
    <t>landfillgrl</t>
  </si>
  <si>
    <t>lanceklug</t>
  </si>
  <si>
    <t>calrecycle</t>
  </si>
  <si>
    <t>crra4zerowaste</t>
  </si>
  <si>
    <t>cafoodbanks</t>
  </si>
  <si>
    <t>carpetrecycle</t>
  </si>
  <si>
    <t>giganticideas</t>
  </si>
  <si>
    <t>mattrecycouncil</t>
  </si>
  <si>
    <t>rethinkwaste</t>
  </si>
  <si>
    <t>californiaepa</t>
  </si>
  <si>
    <t>sdfoodsys</t>
  </si>
  <si>
    <t>asyousow</t>
  </si>
  <si>
    <t>calpsc</t>
  </si>
  <si>
    <t>srsmithline</t>
  </si>
  <si>
    <t>crra</t>
  </si>
  <si>
    <t>sanmateoco</t>
  </si>
  <si>
    <t>2ndharvest</t>
  </si>
  <si>
    <t>ryans_recycling</t>
  </si>
  <si>
    <t>theellenshow</t>
  </si>
  <si>
    <t>Retweet</t>
  </si>
  <si>
    <t>Mentions</t>
  </si>
  <si>
    <t>@CaliforniaResourceRecoveryAssociation is more than just sessions and plenaries! #CRRA2019 will host tours to SA Recycling and the S.C.R.A.P Gallery, a film contest and the first ever Trash Monologues. Network with 400 Zero Wasters from all over California https://t.co/BHh8lFWhIk https://t.co/KKnvtyiPKL</t>
  </si>
  <si>
    <t>These fab females at @CRRA4ZeroWaste are talking about better waste management strategies! That’s our awesome #ewaste manager, Ana-Maria at the podium accompanied by Kelly McBee of @AsYouSow, Jacy Bolden of @CarpetRecycle  &amp;amp; Justine Fallon of @MattRecyCouncil #CRRA2019 #GirlPower https://t.co/tWcAgwoVXL</t>
  </si>
  <si>
    <t>In Los Angeles county, 1 in 7 adults and 1 in 5 kids are food insecure- FOODDROPLA is a food recovery program in Unincorporated Los Angeles County that helps fight hunger. #CRRA2019 #FoodRecovery</t>
  </si>
  <si>
    <t>There's our Executive Director Joe La Mariana at the far right of the table on a panel at #CRRA2019 on creating edible food recovery alongside San Mateo County, Second Harvest and California Food Banks. https://t.co/dFuvUM3st1</t>
  </si>
  <si>
    <t>Recyclist representing at #CRRA2019! Come say hi! We're at exhibitor booth 15. https://t.co/bR9PTyDAEq</t>
  </si>
  <si>
    <t>Congratulations to Circular Polymers for being honored at the @CalPSC awards during #CRRA2019! #carpet #recycling https://t.co/hH8E8AaZ0D</t>
  </si>
  <si>
    <t>CalRecycle Director @srsmithline answers the question, “What can we do to improve recycling infrastructure in CA?” in a lightning round Q&amp;amp;A session at @CRRA4ZeroWaste #CRRA2019 More from Director Smithline to follow! https://t.co/LITANbPOHi</t>
  </si>
  <si>
    <t>So glad to be with @2ndharvest @sanmateoco at @CRRA to discuss #foodwaste and our mission to #EndHunger! Please see us at #CRRA2019 to get connected with your food bank to make #SB1383 a success! https://t.co/DldUI15wHt</t>
  </si>
  <si>
    <t>The Gigantic team has arrived at #CRRA2019! We're excited to see so many clients and the entire #zerowaste community! Thank you, @CRRA4ZeroWaste! https://t.co/hfcoi574WU</t>
  </si>
  <si>
    <t>Thank you @CarpetRecycle for the acknowledgement on our impactful outreach efforts! Over 8 million lbs. of carpet was collected at CARE's drop-off sites in 2018! Wow! #CRRA2019 https://t.co/9M89Tm0zb6</t>
  </si>
  <si>
    <t>HAPPENING NOW! @GiganticIdeas Lisa Duba speaking on outreach for today’s #recycling challenges! Fantastic panel with @CalRecycle and @MattRecyCouncil #CRRA2019 https://t.co/hgWLopqSUA</t>
  </si>
  <si>
    <t>Scott Smithline @CalRecycle at #crra2019: #singleuse #packaging is a "technically challenging, culturally provocative" yet critically important conversation. https://t.co/pMKo5JraDh</t>
  </si>
  <si>
    <t>There is hope in the future of #zerowaste! Keep up the amazing work, @ryans_recycling! #CRRA2019 https://t.co/RjBUK1wxiV</t>
  </si>
  <si>
    <t>The stage is set for #CRRA2019! We are excited to share our #carpet #recycling efforts in California this week with others at @CRRA4ZeroWaste. https://t.co/qZposX0meT</t>
  </si>
  <si>
    <t>CARE's own Jacy Bolden speaking to the #CRRA2019 crowd about #carpet #recycling in California! https://t.co/qDxSnLrMLF</t>
  </si>
  <si>
    <t>"Every region has unique characteristics and opportunities." -Jacy Bolden, CA Program Director, on CARE's strategic Regional Approach to #carpet #recycling in California. #CRRA2019 #zerowaste https://t.co/ksvWbXgyC4</t>
  </si>
  <si>
    <t>Hank is the #SB1383 manager who oversees our efforts to achieve California’s ambitious organic waste #recycling targets. Prior to this role he worked as our Chief Legislative Consultant. Here he is talking about SB 1383’s role in preventing #foodwaste &amp;amp; #foodinsecurity. #CRRA2019 https://t.co/HXXd6Fd8YD</t>
  </si>
  <si>
    <t>Don’t mind us — we’re just totally fan girling/boying over Ryan Hickman, president of @ryans_recycling at #CRRA2019!!! This awesome little dude has #recycled about 600K bottles &amp;amp; cans. @CRRA4ZeroWaste @TheEllenShow _xD83E__xDD17__xD83E__xDD17__xD83E__xDD17_ #minimogul https://t.co/glU0A07n42</t>
  </si>
  <si>
    <t>We're here in beautiful Rancho Mirage getting ready to kick off #CRRA2019 in less than 48 hours! See you soon!</t>
  </si>
  <si>
    <t>Plenary has begun! #CRRA2019 kicks off with Timothy Bouldry from the ISWA scholarship fund</t>
  </si>
  <si>
    <t>Contact lenses are recyclable! Ask your optometrist if they participate in the collection. #CRRA2019 #Funfacts</t>
  </si>
  <si>
    <t>We took home the Outstanding Waste Prevention Award at #CRRA2019 today! Honored to share the stage with other entities working to prevent #wastedfood. Our community envisions a more regenerative food system through education, intervention, behavior change + culture shift! https://t.co/AJOdRsKKvL</t>
  </si>
  <si>
    <t>http://crra.com/Tours</t>
  </si>
  <si>
    <t>https://twitter.com/CalRecycle/status/1161004872935694336</t>
  </si>
  <si>
    <t>crra.com</t>
  </si>
  <si>
    <t>twitter.com</t>
  </si>
  <si>
    <t>crra2019</t>
  </si>
  <si>
    <t>ewaste</t>
  </si>
  <si>
    <t>crra2019 carpet recycling</t>
  </si>
  <si>
    <t>foodwaste endhunger crra2019 sb1383</t>
  </si>
  <si>
    <t>foodwaste endhunger</t>
  </si>
  <si>
    <t>crra2019 zerowaste</t>
  </si>
  <si>
    <t>recycling crra2019</t>
  </si>
  <si>
    <t>crra2019 singleuse packaging</t>
  </si>
  <si>
    <t>zerowaste crra2019</t>
  </si>
  <si>
    <t>ewaste crra2019 girlpower</t>
  </si>
  <si>
    <t>carpet recycling crra2019 zerowaste</t>
  </si>
  <si>
    <t>sb1383 recycling foodwaste foodinsecurity crra2019</t>
  </si>
  <si>
    <t>crra2019 recycled minimogul</t>
  </si>
  <si>
    <t>crra2019 foodrecovery</t>
  </si>
  <si>
    <t>crra2019 funfacts</t>
  </si>
  <si>
    <t>crra2019 wastedfood</t>
  </si>
  <si>
    <t>https://pbs.twimg.com/media/EBTm6xbWwAIlWsy.png</t>
  </si>
  <si>
    <t>https://pbs.twimg.com/media/EB38D4YUIAEiHmS.jpg</t>
  </si>
  <si>
    <t>https://pbs.twimg.com/ext_tw_video_thumb/1161312514484785154/pu/img/NgANdJpchnyzFuer.jpg</t>
  </si>
  <si>
    <t>https://pbs.twimg.com/media/EBymB0uUIAA0pvT.jpg</t>
  </si>
  <si>
    <t>https://pbs.twimg.com/media/EByWMnZU0AA4RwL.jpg</t>
  </si>
  <si>
    <t>https://pbs.twimg.com/media/EByZuDpUwAICv8r.jpg</t>
  </si>
  <si>
    <t>https://pbs.twimg.com/media/EBzCA94UcAEYwlE.jpg</t>
  </si>
  <si>
    <t>https://pbs.twimg.com/media/EBzNr_DVAAA6aLq.jpg</t>
  </si>
  <si>
    <t>https://pbs.twimg.com/media/EB3traJU8AARSRw.jpg</t>
  </si>
  <si>
    <t>https://pbs.twimg.com/media/EB3xDNwU4AEN0sX.jpg</t>
  </si>
  <si>
    <t>https://pbs.twimg.com/media/EBy3xjDUcAADsTX.jpg</t>
  </si>
  <si>
    <t>https://pbs.twimg.com/media/EBvwht-U8AIGm6C.jpg</t>
  </si>
  <si>
    <t>https://pbs.twimg.com/media/EBzAURrU0AAYfFf.jpg</t>
  </si>
  <si>
    <t>https://pbs.twimg.com/media/EBy7YMhUcAAKseW.jpg</t>
  </si>
  <si>
    <t>https://pbs.twimg.com/media/EBzkw-2VUAAMKxC.jpg</t>
  </si>
  <si>
    <t>https://pbs.twimg.com/media/EB3yi_yUYAAtR6B.jpg</t>
  </si>
  <si>
    <t>https://pbs.twimg.com/media/EB4-VKAVAAI124S.jpg</t>
  </si>
  <si>
    <t>http://pbs.twimg.com/profile_images/824652629515001856/yTVd_3h3_normal.jpg</t>
  </si>
  <si>
    <t>http://pbs.twimg.com/profile_images/1147593772248600576/Zbapir1Y_normal.jpg</t>
  </si>
  <si>
    <t>http://pbs.twimg.com/profile_images/1081205332267790336/iCk39FVl_normal.jpg</t>
  </si>
  <si>
    <t>http://pbs.twimg.com/profile_images/660554515721027584/ct5MI5VG_normal.jpg</t>
  </si>
  <si>
    <t>http://pbs.twimg.com/profile_images/809854884082118657/ZKqOnCm8_normal.jpg</t>
  </si>
  <si>
    <t>http://pbs.twimg.com/profile_images/1804025968/image_normal.jpg</t>
  </si>
  <si>
    <t>http://pbs.twimg.com/profile_images/542801271845969920/56BoJzP1_normal.jpeg</t>
  </si>
  <si>
    <t>http://pbs.twimg.com/profile_images/1115602781966979072/dTfqOFrr_normal.png</t>
  </si>
  <si>
    <t>http://pbs.twimg.com/profile_images/532998026441134080/yw2RDpIC_normal.jpeg</t>
  </si>
  <si>
    <t>http://pbs.twimg.com/profile_images/676470348540317696/flmDrExJ_normal.jpg</t>
  </si>
  <si>
    <t>18:19:53</t>
  </si>
  <si>
    <t>20:05:02</t>
  </si>
  <si>
    <t>23:45:13</t>
  </si>
  <si>
    <t>15:17:12</t>
  </si>
  <si>
    <t>19:38:45</t>
  </si>
  <si>
    <t>20:50:32</t>
  </si>
  <si>
    <t>21:52:41</t>
  </si>
  <si>
    <t>22:47:09</t>
  </si>
  <si>
    <t>16:24:38</t>
  </si>
  <si>
    <t>20:22:01</t>
  </si>
  <si>
    <t>18:44:22</t>
  </si>
  <si>
    <t>20:27:57</t>
  </si>
  <si>
    <t>17:35:04</t>
  </si>
  <si>
    <t>20:28:06</t>
  </si>
  <si>
    <t>17:50:28</t>
  </si>
  <si>
    <t>20:46:30</t>
  </si>
  <si>
    <t>21:41:45</t>
  </si>
  <si>
    <t>18:35:49</t>
  </si>
  <si>
    <t>18:50:29</t>
  </si>
  <si>
    <t>23:51:55</t>
  </si>
  <si>
    <t>22:38:22</t>
  </si>
  <si>
    <t>20:01:46</t>
  </si>
  <si>
    <t>23:52:14</t>
  </si>
  <si>
    <t>05:31:15</t>
  </si>
  <si>
    <t>20:31:33</t>
  </si>
  <si>
    <t>20:39:05</t>
  </si>
  <si>
    <t>20:17:31</t>
  </si>
  <si>
    <t>23:52:36</t>
  </si>
  <si>
    <t>23:18:20</t>
  </si>
  <si>
    <t>18:57:03</t>
  </si>
  <si>
    <t>00:15:34</t>
  </si>
  <si>
    <t>04:50:03</t>
  </si>
  <si>
    <t>16:01:25</t>
  </si>
  <si>
    <t>18:27:56</t>
  </si>
  <si>
    <t>20:25:19</t>
  </si>
  <si>
    <t>00:28:08</t>
  </si>
  <si>
    <t>https://twitter.com/wasteadvantage/status/1158804905441857536</t>
  </si>
  <si>
    <t>https://twitter.com/epafacts_r9/status/1161005693517717504</t>
  </si>
  <si>
    <t>https://twitter.com/bgarciasilva/status/1161061104342011904</t>
  </si>
  <si>
    <t>https://twitter.com/davina_belmont/status/1161295646910894081</t>
  </si>
  <si>
    <t>https://twitter.com/recyclistco/status/1161361465309138945</t>
  </si>
  <si>
    <t>https://twitter.com/stewardshipnw/status/1161379530205872128</t>
  </si>
  <si>
    <t>https://twitter.com/landfillgrl/status/1161395171210059777</t>
  </si>
  <si>
    <t>https://twitter.com/lanceklug/status/1161408880280125440</t>
  </si>
  <si>
    <t>https://twitter.com/calrecycle/status/1161312616054001669</t>
  </si>
  <si>
    <t>https://twitter.com/crra4zerowaste/status/1161372354120806400</t>
  </si>
  <si>
    <t>https://twitter.com/cafoodbanks/status/1160985393057026049</t>
  </si>
  <si>
    <t>https://twitter.com/crra4zerowaste/status/1161373849016926210</t>
  </si>
  <si>
    <t>https://twitter.com/carpetrecycle/status/1160967953220718592</t>
  </si>
  <si>
    <t>https://twitter.com/crra4zerowaste/status/1161373885398257664</t>
  </si>
  <si>
    <t>https://twitter.com/giganticideas/status/1160971827696422913</t>
  </si>
  <si>
    <t>https://twitter.com/giganticideas/status/1161016130141450241</t>
  </si>
  <si>
    <t>https://twitter.com/giganticideas/status/1161030031881035776</t>
  </si>
  <si>
    <t>https://twitter.com/giganticideas/status/1161345630146400256</t>
  </si>
  <si>
    <t>https://twitter.com/giganticideas/status/1161349320571908096</t>
  </si>
  <si>
    <t>https://twitter.com/crra4zerowaste/status/1161425178552758272</t>
  </si>
  <si>
    <t>https://twitter.com/mattrecycouncil/status/1161044282150514689</t>
  </si>
  <si>
    <t>https://twitter.com/calrecycle/status/1161004872935694336</t>
  </si>
  <si>
    <t>https://twitter.com/crra4zerowaste/status/1161425258852700160</t>
  </si>
  <si>
    <t>https://twitter.com/carpetrecycle/status/1160785800134479872</t>
  </si>
  <si>
    <t>https://twitter.com/carpetrecycle/status/1161012368362442752</t>
  </si>
  <si>
    <t>https://twitter.com/carpetrecycle/status/1161014264305311744</t>
  </si>
  <si>
    <t>https://twitter.com/rethinkwaste/status/1161008835038892032</t>
  </si>
  <si>
    <t>https://twitter.com/crra4zerowaste/status/1161425349101514752</t>
  </si>
  <si>
    <t>https://twitter.com/calrecycle/status/1161054338724139010</t>
  </si>
  <si>
    <t>https://twitter.com/calrecycle/status/1161350971768750080</t>
  </si>
  <si>
    <t>https://twitter.com/californiaepa/status/1161431132388204544</t>
  </si>
  <si>
    <t>https://twitter.com/crra4zerowaste/status/1160050656100540416</t>
  </si>
  <si>
    <t>https://twitter.com/crra4zerowaste/status/1160944385858535431</t>
  </si>
  <si>
    <t>https://twitter.com/crra4zerowaste/status/1160981258614132736</t>
  </si>
  <si>
    <t>https://twitter.com/crra4zerowaste/status/1161010799021658112</t>
  </si>
  <si>
    <t>https://twitter.com/sdfoodsys/status/1161434294796992513</t>
  </si>
  <si>
    <t>1158804905441857536</t>
  </si>
  <si>
    <t>1161005693517717504</t>
  </si>
  <si>
    <t>1161061104342011904</t>
  </si>
  <si>
    <t>1161295646910894081</t>
  </si>
  <si>
    <t>1161361465309138945</t>
  </si>
  <si>
    <t>1161379530205872128</t>
  </si>
  <si>
    <t>1161395171210059777</t>
  </si>
  <si>
    <t>1161408880280125440</t>
  </si>
  <si>
    <t>1161312616054001669</t>
  </si>
  <si>
    <t>1161372354120806400</t>
  </si>
  <si>
    <t>1160985393057026049</t>
  </si>
  <si>
    <t>1161373849016926210</t>
  </si>
  <si>
    <t>1160967953220718592</t>
  </si>
  <si>
    <t>1161373885398257664</t>
  </si>
  <si>
    <t>1160971827696422913</t>
  </si>
  <si>
    <t>1161016130141450241</t>
  </si>
  <si>
    <t>1161030031881035776</t>
  </si>
  <si>
    <t>1161345630146400256</t>
  </si>
  <si>
    <t>1161349320571908096</t>
  </si>
  <si>
    <t>1161425178552758272</t>
  </si>
  <si>
    <t>1161044282150514689</t>
  </si>
  <si>
    <t>1161004872935694336</t>
  </si>
  <si>
    <t>1161425258852700160</t>
  </si>
  <si>
    <t>1160785800134479872</t>
  </si>
  <si>
    <t>1161012368362442752</t>
  </si>
  <si>
    <t>1161014264305311744</t>
  </si>
  <si>
    <t>1161008835038892032</t>
  </si>
  <si>
    <t>1161425349101514752</t>
  </si>
  <si>
    <t>1161054338724139010</t>
  </si>
  <si>
    <t>1161350971768750080</t>
  </si>
  <si>
    <t>1161431132388204544</t>
  </si>
  <si>
    <t>1160050656100540416</t>
  </si>
  <si>
    <t>1160944385858535431</t>
  </si>
  <si>
    <t>1160981258614132736</t>
  </si>
  <si>
    <t>1161010799021658112</t>
  </si>
  <si>
    <t>1161434294796992513</t>
  </si>
  <si>
    <t/>
  </si>
  <si>
    <t>en</t>
  </si>
  <si>
    <t>Twitter Web App</t>
  </si>
  <si>
    <t>Twitter for Android</t>
  </si>
  <si>
    <t>TweetDeck</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</si>
  <si>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</si>
  <si>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</si>
  <si>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</si>
  <si>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</si>
  <si>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</si>
  <si>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</si>
  <si>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</si>
  <si>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</si>
  <si>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</si>
  <si>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</si>
  <si>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</si>
  <si>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</si>
  <si>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</si>
  <si>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</si>
  <si>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</si>
  <si>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</si>
  <si>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</si>
  <si>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</si>
  <si>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</si>
  <si>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</si>
  <si>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</si>
  <si>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</si>
  <si>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WasteAdvantage</t>
  </si>
  <si>
    <t>AltEPARegion9</t>
  </si>
  <si>
    <t>CalRecycle</t>
  </si>
  <si>
    <t>MattressRecycCouncil</t>
  </si>
  <si>
    <t>CARE</t>
  </si>
  <si>
    <t>As You Sow</t>
  </si>
  <si>
    <t>CRRA California</t>
  </si>
  <si>
    <t>Bernadet</t>
  </si>
  <si>
    <t>Davina Hurt</t>
  </si>
  <si>
    <t>RethinkWaste</t>
  </si>
  <si>
    <t>RECYCLIST</t>
  </si>
  <si>
    <t>NW Product Stewardship Council</t>
  </si>
  <si>
    <t>CPSC</t>
  </si>
  <si>
    <t>April Andrews</t>
  </si>
  <si>
    <t>Scott Smithline</t>
  </si>
  <si>
    <t>lance klug</t>
  </si>
  <si>
    <t>CAFB</t>
  </si>
  <si>
    <t>CRRA</t>
  </si>
  <si>
    <t>County of San Mateo</t>
  </si>
  <si>
    <t>Second Harvest of Silicon Valley</t>
  </si>
  <si>
    <t>GiganticIdeas</t>
  </si>
  <si>
    <t>Ryan Hickman</t>
  </si>
  <si>
    <t>Ellen DeGeneres</t>
  </si>
  <si>
    <t>California EPA</t>
  </si>
  <si>
    <t>SDFSA</t>
  </si>
  <si>
    <t>Informative publication dedicated to the waste and recycling industry in North America #solidwaste #landfill #recycling #sustainability #wastetoenergy #compost</t>
  </si>
  <si>
    <t>Spreading information about protecting human health and the environment, only in our free time. In no way representing the actual U.S. EPA. #resist</t>
  </si>
  <si>
    <t>Inspiring CA to achieve the highest waste reduction &amp; recycling goals in the nation. Favorites &amp; RTs ≠ endorsements. https://t.co/6mP9dyxsi6</t>
  </si>
  <si>
    <t>A non-profit organization created by the mattress industry to develop and implement statewide mattress recycling programs for states that passed recycling laws</t>
  </si>
  <si>
    <t>The mission of CARE is to find market driven solutions for the diversion of post-consumer carpet from landfills.</t>
  </si>
  <si>
    <t>Empowering shareholders to change corporations for good.</t>
  </si>
  <si>
    <t>Bernadet Garcia-Silva, MPH. Proud Chapina _xD83C__xDDEC__xD83C__xDDF9_ and UCI Alum _xD83D__xDC1C__xD83C__xDF74_ (go Anteaters!) Amateur oil painter and calligrapher. Tweets are my personal views!</t>
  </si>
  <si>
    <t>Mother, Mayor, Attorney, Activist for Environment &amp; Human Rights, DemFem Co-founder, Musicophile, All things Design &amp; Past Vice-Chair of Planning Commission.</t>
  </si>
  <si>
    <t>RethinkWaste is a regional joint powers authority of 12 public agencies in San Mateo County, CA and a leader in innovative waste reduction &amp; recycling programs.</t>
  </si>
  <si>
    <t>Recyclist creates cloud-based solutions that help communities move toward zero waste.</t>
  </si>
  <si>
    <t>Product Stewardship: whoever designs, produces, sells, or uses a product shares responsibility for safe and proper recycling or disposal of that product.</t>
  </si>
  <si>
    <t>California Product Stewardship Council's mission is to shift CA’s product waste management systems from govt-financed to producer-financed.</t>
  </si>
  <si>
    <t>@CalRecycle Director</t>
  </si>
  <si>
    <t>Just a giver with no ulterior motive</t>
  </si>
  <si>
    <t>California Association of Food Banks is a membership organization of 41 member food banks with a mission to end hunger in California.</t>
  </si>
  <si>
    <t>News, events &amp; info from the County of San Mateo, protecting &amp; enhancing the health, safety, welfare &amp; natural resources of the community.
#SMCounty #SMCready</t>
  </si>
  <si>
    <t>Second Harvest of Silicon Valley provides food to people in need in our community. #EndHunger</t>
  </si>
  <si>
    <t>Gigantic is the premier marketing company specializing in the promotion of environmental programs and behaviors.</t>
  </si>
  <si>
    <t>Cleaning up the planet one can and bottle at a time. ♻️  _xD83C__xDF0F_  Ryan's page managed by parents.</t>
  </si>
  <si>
    <t>Comedian, talk show host and ice road trucker. My tweets are real, and they’re spectacular. @ellentube @theellenfund</t>
  </si>
  <si>
    <t>California Environmental Protection Agency strives to  enhance the environment, and to ensure public health, environmental quality and economic vitality.</t>
  </si>
  <si>
    <t>San Diego Food System Alliance is a coalition with a mission to develop an equitable, healthy, and sustainable food system in San Diego County</t>
  </si>
  <si>
    <t>Palm Beach Gardens, FL</t>
  </si>
  <si>
    <t>California, USA</t>
  </si>
  <si>
    <t>California</t>
  </si>
  <si>
    <t>Alexandria, VA</t>
  </si>
  <si>
    <t>Dalton, GA</t>
  </si>
  <si>
    <t>Berkeley, CA</t>
  </si>
  <si>
    <t>Los Angeles, CA</t>
  </si>
  <si>
    <t>Belmont, CA</t>
  </si>
  <si>
    <t>San Carlos, CA</t>
  </si>
  <si>
    <t>Truckee, CA</t>
  </si>
  <si>
    <t>Washington and Oregon</t>
  </si>
  <si>
    <t>Sacramento, CA</t>
  </si>
  <si>
    <t>Davis, CA</t>
  </si>
  <si>
    <t>Sacramento</t>
  </si>
  <si>
    <t>Oakland, CA</t>
  </si>
  <si>
    <t>San Mateo County, California</t>
  </si>
  <si>
    <t>Silicon Valley California</t>
  </si>
  <si>
    <t>Oakland, Calif., USA</t>
  </si>
  <si>
    <t>San Juan Capistrano, CA</t>
  </si>
  <si>
    <t>San Diego, CA</t>
  </si>
  <si>
    <t>https://t.co/jXwla2BUtB</t>
  </si>
  <si>
    <t>https://t.co/XT02HNaezU</t>
  </si>
  <si>
    <t>http://t.co/XS55mwSiAa</t>
  </si>
  <si>
    <t>http://t.co/AYHyqeZa9t</t>
  </si>
  <si>
    <t>http://t.co/TbZp6LdJG3</t>
  </si>
  <si>
    <t>https://t.co/xSKAcpxlUI</t>
  </si>
  <si>
    <t>http://t.co/wcFmAywqKc</t>
  </si>
  <si>
    <t>https://t.co/tCsXehreje</t>
  </si>
  <si>
    <t>http://t.co/Snk6u80g7r</t>
  </si>
  <si>
    <t>https://t.co/j6BsCaDxXS</t>
  </si>
  <si>
    <t>http://t.co/n8PID2J1M2</t>
  </si>
  <si>
    <t>https://t.co/W9qkPRWyDC</t>
  </si>
  <si>
    <t>http://t.co/B6s1ekPGWP</t>
  </si>
  <si>
    <t>https://t.co/2voGnv74p7</t>
  </si>
  <si>
    <t>https://t.co/lvZix3xSLa</t>
  </si>
  <si>
    <t>http://t.co/fMoE0s7m6d</t>
  </si>
  <si>
    <t>https://t.co/nCe88TlbDt</t>
  </si>
  <si>
    <t>https://pbs.twimg.com/profile_banners/2194432388/1537389680</t>
  </si>
  <si>
    <t>https://pbs.twimg.com/profile_banners/824461568544956417/1537585507</t>
  </si>
  <si>
    <t>https://pbs.twimg.com/profile_banners/16662356/1561735958</t>
  </si>
  <si>
    <t>https://pbs.twimg.com/profile_banners/2885853616/1529677961</t>
  </si>
  <si>
    <t>https://pbs.twimg.com/profile_banners/369499557/1415912536</t>
  </si>
  <si>
    <t>https://pbs.twimg.com/profile_banners/72665016/1511200509</t>
  </si>
  <si>
    <t>https://pbs.twimg.com/profile_banners/317632932/1538702536</t>
  </si>
  <si>
    <t>https://pbs.twimg.com/profile_banners/3269620064/1535473204</t>
  </si>
  <si>
    <t>https://pbs.twimg.com/profile_banners/60739485/1565361178</t>
  </si>
  <si>
    <t>https://pbs.twimg.com/profile_banners/2307612721/1454703849</t>
  </si>
  <si>
    <t>https://pbs.twimg.com/profile_banners/4037103374/1446156213</t>
  </si>
  <si>
    <t>https://pbs.twimg.com/profile_banners/443419752/1389224781</t>
  </si>
  <si>
    <t>https://pbs.twimg.com/profile_banners/285270622/1494542829</t>
  </si>
  <si>
    <t>https://pbs.twimg.com/profile_banners/1158553622/1406734484</t>
  </si>
  <si>
    <t>https://pbs.twimg.com/profile_banners/18686681/1564501706</t>
  </si>
  <si>
    <t>https://pbs.twimg.com/profile_banners/16547900/1398296985</t>
  </si>
  <si>
    <t>https://pbs.twimg.com/profile_banners/885255580830412800/1535760438</t>
  </si>
  <si>
    <t>https://pbs.twimg.com/profile_banners/15846407/1550616213</t>
  </si>
  <si>
    <t>https://pbs.twimg.com/profile_banners/30989592/1450113047</t>
  </si>
  <si>
    <t>https://pbs.twimg.com/profile_banners/706656090767757312/1522865228</t>
  </si>
  <si>
    <t>http://abs.twimg.com/images/themes/theme1/bg.png</t>
  </si>
  <si>
    <t>http://abs.twimg.com/images/themes/theme2/bg.gif</t>
  </si>
  <si>
    <t>http://abs.twimg.com/images/themes/theme13/bg.gif</t>
  </si>
  <si>
    <t>http://abs.twimg.com/images/themes/theme5/bg.gif</t>
  </si>
  <si>
    <t>http://abs.twimg.com/images/themes/theme6/bg.gif</t>
  </si>
  <si>
    <t>http://abs.twimg.com/images/themes/theme14/bg.gif</t>
  </si>
  <si>
    <t>http://abs.twimg.com/images/themes/theme16/bg.gif</t>
  </si>
  <si>
    <t>http://pbs.twimg.com/profile_images/1042512519510798336/8FxHyL_N_normal.jpg</t>
  </si>
  <si>
    <t>http://pbs.twimg.com/profile_images/681529969017630721/eyXm0ScD_normal.png</t>
  </si>
  <si>
    <t>http://pbs.twimg.com/profile_images/1695610341/AYS_Logo_RGB_watermark_normal.jpg</t>
  </si>
  <si>
    <t>http://pbs.twimg.com/profile_images/378800000452958197/cb4e46ebb41a9822692d4ac9889cf720_normal.png</t>
  </si>
  <si>
    <t>http://pbs.twimg.com/profile_images/597893890243371008/cgoikEDF_normal.png</t>
  </si>
  <si>
    <t>http://pbs.twimg.com/profile_images/1307448837/cpsc_solo_logo_normal.jpg</t>
  </si>
  <si>
    <t>http://pbs.twimg.com/profile_images/1081342353489575937/7klAftVe_normal.jpg</t>
  </si>
  <si>
    <t>http://pbs.twimg.com/profile_images/1319023263/untitled_normal.PNG</t>
  </si>
  <si>
    <t>http://pbs.twimg.com/profile_images/633079017/CRRA-logo-arrows-and-letters_normal.jpg</t>
  </si>
  <si>
    <t>http://pbs.twimg.com/profile_images/427848190012829696/MES9lYi8_normal.png</t>
  </si>
  <si>
    <t>http://pbs.twimg.com/profile_images/1156230068886130688/75QdDWEL_normal.jpg</t>
  </si>
  <si>
    <t>http://pbs.twimg.com/profile_images/378800000106450325/11f6d01f358bfae8a57079636c1c1b40_normal.png</t>
  </si>
  <si>
    <t>http://pbs.twimg.com/profile_images/1132862803373461504/szMewQ2H_normal.png</t>
  </si>
  <si>
    <t>http://pbs.twimg.com/profile_images/1053330932906639362/9OfK5qOh_normal.jpg</t>
  </si>
  <si>
    <t>http://pbs.twimg.com/profile_images/706869591989825536/JzDatzod_normal.jpg</t>
  </si>
  <si>
    <t>Open Twitter Page for This Person</t>
  </si>
  <si>
    <t>https://twitter.com/wasteadvantage</t>
  </si>
  <si>
    <t>https://twitter.com/epafacts_r9</t>
  </si>
  <si>
    <t>https://twitter.com/calrecycle</t>
  </si>
  <si>
    <t>https://twitter.com/mattrecycouncil</t>
  </si>
  <si>
    <t>https://twitter.com/carpetrecycle</t>
  </si>
  <si>
    <t>https://twitter.com/asyousow</t>
  </si>
  <si>
    <t>https://twitter.com/crra4zerowaste</t>
  </si>
  <si>
    <t>https://twitter.com/bgarciasilva</t>
  </si>
  <si>
    <t>https://twitter.com/davina_belmont</t>
  </si>
  <si>
    <t>https://twitter.com/rethinkwaste</t>
  </si>
  <si>
    <t>https://twitter.com/recyclistco</t>
  </si>
  <si>
    <t>https://twitter.com/stewardshipnw</t>
  </si>
  <si>
    <t>https://twitter.com/calpsc</t>
  </si>
  <si>
    <t>https://twitter.com/landfillgrl</t>
  </si>
  <si>
    <t>https://twitter.com/srsmithline</t>
  </si>
  <si>
    <t>https://twitter.com/lanceklug</t>
  </si>
  <si>
    <t>https://twitter.com/cafoodbanks</t>
  </si>
  <si>
    <t>https://twitter.com/crra</t>
  </si>
  <si>
    <t>https://twitter.com/sanmateoco</t>
  </si>
  <si>
    <t>https://twitter.com/2ndharvest</t>
  </si>
  <si>
    <t>https://twitter.com/giganticideas</t>
  </si>
  <si>
    <t>https://twitter.com/ryans_recycling</t>
  </si>
  <si>
    <t>https://twitter.com/theellenshow</t>
  </si>
  <si>
    <t>https://twitter.com/californiaepa</t>
  </si>
  <si>
    <t>https://twitter.com/sdfoodsys</t>
  </si>
  <si>
    <t>wasteadvantage
@CaliforniaResourceRecoveryAssociation
is more than just sessions and
plenaries! #CRRA2019 will host
tours to SA Recycling and the S.C.R.A.P
Gallery, a film contest and the
first ever Trash Monologues. Network
with 400 Zero Wasters from all
over California https://t.co/BHh8lFWhIk
https://t.co/KKnvtyiPKL</t>
  </si>
  <si>
    <t>epafacts_r9
These fab females at @CRRA4ZeroWaste
are talking about better waste
management strategies! That’s our
awesome #ewaste manager, Ana-Maria
at the podium accompanied by Kelly
McBee of @AsYouSow, Jacy Bolden
of @CarpetRecycle &amp;amp; Justine
Fallon of @MattRecyCouncil #CRRA2019
#GirlPower https://t.co/tWcAgwoVXL</t>
  </si>
  <si>
    <t>calrecycle
Don’t mind us — we’re just totally
fan girling/boying over Ryan Hickman,
president of @ryans_recycling at
#CRRA2019!!! This awesome little
dude has #recycled about 600K bottles
&amp;amp; cans. @CRRA4ZeroWaste @TheEllenShow
_xD83E__xDD17__xD83E__xDD17__xD83E__xDD17_ #minimogul https://t.co/glU0A07n42</t>
  </si>
  <si>
    <t>mattrecycouncil
These fab females at @CRRA4ZeroWaste
are talking about better waste
management strategies! That’s our
awesome #ewaste manager, Ana-Maria
at the podium accompanied by Kelly
McBee of @AsYouSow, Jacy Bolden
of @CarpetRecycle &amp;amp; Justine
Fallon of @MattRecyCouncil #CRRA2019
#GirlPower https://t.co/tWcAgwoVXL</t>
  </si>
  <si>
    <t>carpetrecycle
"Every region has unique characteristics
and opportunities." -Jacy Bolden,
CA Program Director, on CARE's
strategic Regional Approach to
#carpet #recycling in California.
#CRRA2019 #zerowaste https://t.co/ksvWbXgyC4</t>
  </si>
  <si>
    <t xml:space="preserve">asyousow
</t>
  </si>
  <si>
    <t>crra4zerowaste
There's our Executive Director
Joe La Mariana at the far right
of the table on a panel at #CRRA2019
on creating edible food recovery
alongside San Mateo County, Second
Harvest and California Food Banks.
https://t.co/dFuvUM3st1</t>
  </si>
  <si>
    <t>bgarciasilva
In Los Angeles county, 1 in 7 adults
and 1 in 5 kids are food insecure-
FOODDROPLA is a food recovery program
in Unincorporated Los Angeles County
that helps fight hunger. #CRRA2019
#FoodRecovery</t>
  </si>
  <si>
    <t>davina_belmont
There's our Executive Director
Joe La Mariana at the far right
of the table on a panel at #CRRA2019
on creating edible food recovery
alongside San Mateo County, Second
Harvest and California Food Banks.
https://t.co/dFuvUM3st1</t>
  </si>
  <si>
    <t>rethinkwaste
There's our Executive Director
Joe La Mariana at the far right
of the table on a panel at #CRRA2019
on creating edible food recovery
alongside San Mateo County, Second
Harvest and California Food Banks.
https://t.co/dFuvUM3st1</t>
  </si>
  <si>
    <t>recyclistco
Recyclist representing at #CRRA2019!
Come say hi! We're at exhibitor
booth 15. https://t.co/bR9PTyDAEq</t>
  </si>
  <si>
    <t>stewardshipnw
Congratulations to Circular Polymers
for being honored at the @CalPSC
awards during #CRRA2019! #carpet
#recycling https://t.co/hH8E8AaZ0D</t>
  </si>
  <si>
    <t xml:space="preserve">calpsc
</t>
  </si>
  <si>
    <t>landfillgrl
CalRecycle Director @srsmithline
answers the question, “What can
we do to improve recycling infrastructure
in CA?” in a lightning round Q&amp;amp;A
session at @CRRA4ZeroWaste #CRRA2019
More from Director Smithline to
follow! https://t.co/LITANbPOHi</t>
  </si>
  <si>
    <t xml:space="preserve">srsmithline
</t>
  </si>
  <si>
    <t>lanceklug
CalRecycle Director @srsmithline
answers the question, “What can
we do to improve recycling infrastructure
in CA?” in a lightning round Q&amp;amp;A
session at @CRRA4ZeroWaste #CRRA2019
More from Director Smithline to
follow! https://t.co/LITANbPOHi</t>
  </si>
  <si>
    <t>cafoodbanks
So glad to be with @2ndharvest
@sanmateoco at @CRRA to discuss
#foodwaste and our mission to #EndHunger!
Please see us at #CRRA2019 to get
connected with your food bank to
make #SB1383 a success! https://t.co/DldUI15wHt</t>
  </si>
  <si>
    <t xml:space="preserve">crra
</t>
  </si>
  <si>
    <t xml:space="preserve">sanmateoco
</t>
  </si>
  <si>
    <t xml:space="preserve">2ndharvest
</t>
  </si>
  <si>
    <t>giganticideas
There is hope in the future of
#zerowaste! Keep up the amazing
work, @ryans_recycling! #CRRA2019
https://t.co/RjBUK1wxiV</t>
  </si>
  <si>
    <t xml:space="preserve">ryans_recycling
</t>
  </si>
  <si>
    <t xml:space="preserve">theellenshow
</t>
  </si>
  <si>
    <t>californiaepa
Don’t mind us — we’re just totally
fan girling/boying over Ryan Hickman,
president of @ryans_recycling at
#CRRA2019!!! This awesome little
dude has #recycled about 600K bottles
&amp;amp; cans. @CRRA4ZeroWaste @TheEllenShow
_xD83E__xDD17__xD83E__xDD17__xD83E__xDD17_ #minimogul https://t.co/glU0A07n42</t>
  </si>
  <si>
    <t>sdfoodsys
We took home the Outstanding Waste
Prevention Award at #CRRA2019 today!
Honored to share the stage with
other entities working to prevent
#wastedfood. Our community envisions
a more regenerative food system
through education, intervention,
behavior change + culture shift!
https://t.co/AJOdRsKKvL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</si>
  <si>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</si>
  <si>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</si>
  <si>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</si>
  <si>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</si>
  <si>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</si>
  <si>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</si>
  <si>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</si>
  <si>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</si>
  <si>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</si>
  <si>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</si>
  <si>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</si>
  <si>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</si>
  <si>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</si>
  <si>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</si>
  <si>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</si>
  <si>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</si>
  <si>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</si>
  <si>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</si>
  <si>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</si>
  <si>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</si>
  <si>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</si>
  <si>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</si>
  <si>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</si>
  <si>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</si>
  <si>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</si>
  <si>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</si>
  <si>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</si>
  <si>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</si>
  <si>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</si>
  <si>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</si>
  <si>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</si>
  <si>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</si>
  <si>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</si>
  <si>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</si>
  <si>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</si>
  <si>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</si>
  <si>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</si>
  <si>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</si>
  <si>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</si>
  <si>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</si>
  <si>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</si>
  <si>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</si>
  <si>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</si>
  <si>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</si>
  <si>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</si>
  <si>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</si>
  <si>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</si>
  <si>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</si>
  <si>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</si>
  <si>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</si>
  <si>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</si>
  <si>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</si>
  <si>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</si>
  <si>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</si>
  <si>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</si>
  <si>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</si>
  <si>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</si>
  <si>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</si>
  <si>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</si>
  <si>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</si>
  <si>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</si>
  <si>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</si>
  <si>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</si>
  <si>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</si>
  <si>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</si>
  <si>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</si>
  <si>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</si>
  <si>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</si>
  <si>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</si>
  <si>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recycling</t>
  </si>
  <si>
    <t>carpet</t>
  </si>
  <si>
    <t>zerowaste</t>
  </si>
  <si>
    <t>foodwaste</t>
  </si>
  <si>
    <t>singleuse</t>
  </si>
  <si>
    <t>packaging</t>
  </si>
  <si>
    <t>endhunger</t>
  </si>
  <si>
    <t>sb1383</t>
  </si>
  <si>
    <t>Top Hashtags in Tweet in G1</t>
  </si>
  <si>
    <t>recycled</t>
  </si>
  <si>
    <t>minimogul</t>
  </si>
  <si>
    <t>foodinsecurity</t>
  </si>
  <si>
    <t>girlpower</t>
  </si>
  <si>
    <t>Top Hashtags in Tweet in G2</t>
  </si>
  <si>
    <t>foodrecovery</t>
  </si>
  <si>
    <t>funfacts</t>
  </si>
  <si>
    <t>Top Hashtags in Tweet in G3</t>
  </si>
  <si>
    <t>Top Hashtags in Tweet in G4</t>
  </si>
  <si>
    <t>wastedfood</t>
  </si>
  <si>
    <t>Top Hashtags in Tweet</t>
  </si>
  <si>
    <t>crra2019 recycling zerowaste recycled minimogul sb1383 foodwaste foodinsecurity ewaste girlpower</t>
  </si>
  <si>
    <t>crra2019 foodwaste endhunger singleuse packaging ewaste foodrecovery funfacts carpet recycling</t>
  </si>
  <si>
    <t>crra2019 carpet recycling ewaste zerowaste</t>
  </si>
  <si>
    <t>Top Words in Tweet in Entire Graph</t>
  </si>
  <si>
    <t>Words in Sentiment List#1: Positive</t>
  </si>
  <si>
    <t>Words in Sentiment List#2: Negative</t>
  </si>
  <si>
    <t>Words in Sentiment List#3: Angry/Violent</t>
  </si>
  <si>
    <t>Non-categorized Words</t>
  </si>
  <si>
    <t>Total Words</t>
  </si>
  <si>
    <t>#crra2019</t>
  </si>
  <si>
    <t>food</t>
  </si>
  <si>
    <t>director</t>
  </si>
  <si>
    <t>s</t>
  </si>
  <si>
    <t>Top Words in Tweet in G1</t>
  </si>
  <si>
    <t>smithline</t>
  </si>
  <si>
    <t>over</t>
  </si>
  <si>
    <t>awesome</t>
  </si>
  <si>
    <t>Top Words in Tweet in G2</t>
  </si>
  <si>
    <t>county</t>
  </si>
  <si>
    <t>recovery</t>
  </si>
  <si>
    <t>angeles</t>
  </si>
  <si>
    <t>1</t>
  </si>
  <si>
    <t>see</t>
  </si>
  <si>
    <t>executive</t>
  </si>
  <si>
    <t>joe</t>
  </si>
  <si>
    <t>Top Words in Tweet in G3</t>
  </si>
  <si>
    <t>#carpet</t>
  </si>
  <si>
    <t>#recycling</t>
  </si>
  <si>
    <t>jacy</t>
  </si>
  <si>
    <t>bolden</t>
  </si>
  <si>
    <t>california</t>
  </si>
  <si>
    <t>fab</t>
  </si>
  <si>
    <t>females</t>
  </si>
  <si>
    <t>talking</t>
  </si>
  <si>
    <t>Top Words in Tweet in G4</t>
  </si>
  <si>
    <t>more</t>
  </si>
  <si>
    <t>Top Words in Tweet</t>
  </si>
  <si>
    <t>#crra2019 crra4zerowaste director calrecycle s smithline over ryans_recycling awesome srsmithline</t>
  </si>
  <si>
    <t>#crra2019 food county recovery director angeles 1 see executive joe</t>
  </si>
  <si>
    <t>#crra2019 #carpet #recycling jacy bolden crra4zerowaste california fab females talking</t>
  </si>
  <si>
    <t>#crra2019 more</t>
  </si>
  <si>
    <t>Top Word Pairs in Tweet in Entire Graph</t>
  </si>
  <si>
    <t>#carpet,#recycling</t>
  </si>
  <si>
    <t>jacy,bolden</t>
  </si>
  <si>
    <t>mattrecycouncil,#crra2019</t>
  </si>
  <si>
    <t>food,recovery</t>
  </si>
  <si>
    <t>calrecycle,director</t>
  </si>
  <si>
    <t>director,srsmithline</t>
  </si>
  <si>
    <t>srsmithline,answers</t>
  </si>
  <si>
    <t>answers,question</t>
  </si>
  <si>
    <t>question,improve</t>
  </si>
  <si>
    <t>improve,recycling</t>
  </si>
  <si>
    <t>Top Word Pairs in Tweet in G1</t>
  </si>
  <si>
    <t>ryans_recycling,#crra2019</t>
  </si>
  <si>
    <t>recycling,infrastructure</t>
  </si>
  <si>
    <t>infrastructure,ca</t>
  </si>
  <si>
    <t>ca,lightning</t>
  </si>
  <si>
    <t>Top Word Pairs in Tweet in G2</t>
  </si>
  <si>
    <t>angeles,county</t>
  </si>
  <si>
    <t>executive,director</t>
  </si>
  <si>
    <t>director,joe</t>
  </si>
  <si>
    <t>joe,mariana</t>
  </si>
  <si>
    <t>mariana,far</t>
  </si>
  <si>
    <t>far,right</t>
  </si>
  <si>
    <t>right,table</t>
  </si>
  <si>
    <t>table,panel</t>
  </si>
  <si>
    <t>panel,#crra2019</t>
  </si>
  <si>
    <t>Top Word Pairs in Tweet in G3</t>
  </si>
  <si>
    <t>fab,females</t>
  </si>
  <si>
    <t>females,crra4zerowaste</t>
  </si>
  <si>
    <t>crra4zerowaste,talking</t>
  </si>
  <si>
    <t>talking,better</t>
  </si>
  <si>
    <t>better,waste</t>
  </si>
  <si>
    <t>waste,management</t>
  </si>
  <si>
    <t>management,strategies</t>
  </si>
  <si>
    <t>strategies,s</t>
  </si>
  <si>
    <t>Top Word Pairs in Tweet in G4</t>
  </si>
  <si>
    <t>Top Word Pairs in Tweet</t>
  </si>
  <si>
    <t>ryans_recycling,#crra2019  calrecycle,director  director,srsmithline  srsmithline,answers  answers,question  question,improve  improve,recycling  recycling,infrastructure  infrastructure,ca  ca,lightning</t>
  </si>
  <si>
    <t>food,recovery  angeles,county  executive,director  director,joe  joe,mariana  mariana,far  far,right  right,table  table,panel  panel,#crra2019</t>
  </si>
  <si>
    <t>#carpet,#recycling  jacy,bolden  fab,females  females,crra4zerowaste  crra4zerowaste,talking  talking,better  better,waste  waste,management  management,strategies  strategies,s</t>
  </si>
  <si>
    <t>Top Replied-To in Entire Graph</t>
  </si>
  <si>
    <t>californiaresourcerecoveryassociation</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</si>
  <si>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</si>
  <si>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</si>
  <si>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</si>
  <si>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</si>
  <si>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</si>
  <si>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</si>
  <si>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</si>
  <si>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</si>
  <si>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</si>
  <si>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</si>
  <si>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</si>
  <si>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crra4zerowaste ryans_recycling srsmithline theellenshow carpetrecycle mattrecycouncil calrecycle asyousow giganticideas</t>
  </si>
  <si>
    <t>crra4zerowaste 2ndharvest sanmateoco crra calrecycle asyousow carpetrecycle mattrecycouncil calpsc srsmithline</t>
  </si>
  <si>
    <t>crra4zerowaste asyousow carpetrecycle mattrecycouncil calpsc</t>
  </si>
  <si>
    <t>Top Tweeters in Entire Graph</t>
  </si>
  <si>
    <t>Top Tweeters in G1</t>
  </si>
  <si>
    <t>Top Tweeters in G2</t>
  </si>
  <si>
    <t>Top Tweeters in G3</t>
  </si>
  <si>
    <t>Top Tweeters in G4</t>
  </si>
  <si>
    <t>Top Tweeters</t>
  </si>
  <si>
    <t>theellenshow calrecycle californiaepa ryans_recycling giganticideas lanceklug srsmithline landfillgrl</t>
  </si>
  <si>
    <t>2ndharvest cafoodbanks sanmateoco davina_belmont rethinkwaste bgarciasilva crra4zerowaste crra</t>
  </si>
  <si>
    <t>asyousow epafacts_r9 stewardshipnw calpsc carpetrecycle mattrecycouncil</t>
  </si>
  <si>
    <t>wasteadvantage sdfoodsys recyclistco</t>
  </si>
  <si>
    <t>Top URLs in Tweet by Count</t>
  </si>
  <si>
    <t>Top URLs in Tweet by Salience</t>
  </si>
  <si>
    <t>Top Domains in Tweet by Count</t>
  </si>
  <si>
    <t>Top Domains in Tweet by Salience</t>
  </si>
  <si>
    <t>Top Hashtags in Tweet by Count</t>
  </si>
  <si>
    <t>crra2019 recycled minimogul ewaste girlpower sb1383 recycling foodwaste foodinsecurity</t>
  </si>
  <si>
    <t>crra2019 carpet recycling zerowaste</t>
  </si>
  <si>
    <t>crra2019 singleuse packaging foodwaste endhunger carpet recycling funfacts foodrecovery ewaste</t>
  </si>
  <si>
    <t>crra2019 zerowaste singleuse packaging recycling</t>
  </si>
  <si>
    <t>Top Hashtags in Tweet by Salience</t>
  </si>
  <si>
    <t>recycled minimogul ewaste girlpower sb1383 recycling foodwaste foodinsecurity crra2019</t>
  </si>
  <si>
    <t>zerowaste crra2019 carpet recycling</t>
  </si>
  <si>
    <t>singleuse packaging foodwaste endhunger carpet recycling funfacts foodrecovery ewaste crra2019</t>
  </si>
  <si>
    <t>zerowaste singleuse packaging recycling crra2019</t>
  </si>
  <si>
    <t>Top Words in Tweet by Count</t>
  </si>
  <si>
    <t>californiaresourcerecoveryassociation more sessions plenaries host tours sa recycling s c</t>
  </si>
  <si>
    <t>fab females crra4zerowaste talking better waste management strategies s awesome</t>
  </si>
  <si>
    <t>crra4zerowaste s awesome director talking waste manager role don t</t>
  </si>
  <si>
    <t>#carpet #recycling california jacy bolden care's congratulations circular polymers being</t>
  </si>
  <si>
    <t>food director county smithline calrecycle see crra4zerowaste recovery los angeles</t>
  </si>
  <si>
    <t>los angeles county 1 food 7 adults 5 kids insecure</t>
  </si>
  <si>
    <t>food executive director joe la mariana far right table panel</t>
  </si>
  <si>
    <t>recyclist representing come hi exhibitor booth 15</t>
  </si>
  <si>
    <t>congratulations circular polymers being honored calpsc awards during #carpet #recycling</t>
  </si>
  <si>
    <t>director calrecycle srsmithline answers question improve recycling infrastructure ca lightning</t>
  </si>
  <si>
    <t>glad 2ndharvest sanmateoco crra discuss #foodwaste mission #endhunger please see</t>
  </si>
  <si>
    <t>#zerowaste calrecycle outreach thank hope future keep up amazing work</t>
  </si>
  <si>
    <t>don t mind re totally fan girling boying over ryan</t>
  </si>
  <si>
    <t>took home outstanding waste prevention award today honored share stage</t>
  </si>
  <si>
    <t>Top Words in Tweet by Salience</t>
  </si>
  <si>
    <t>director role s awesome talking waste manager don t mind</t>
  </si>
  <si>
    <t>jacy bolden care's congratulations circular polymers being honored calpsc awards</t>
  </si>
  <si>
    <t>food director county los angeles 1 smithline calrecycle see crra4zerowaste</t>
  </si>
  <si>
    <t>Top Word Pairs in Tweet by Count</t>
  </si>
  <si>
    <t>californiaresourcerecoveryassociation,more  more,sessions  sessions,plenaries  plenaries,#crra2019  #crra2019,host  host,tours  tours,sa  sa,recycling  recycling,s  s,c</t>
  </si>
  <si>
    <t>fab,females  females,crra4zerowaste  crra4zerowaste,talking  talking,better  better,waste  waste,management  management,strategies  strategies,s  s,awesome  awesome,#ewaste</t>
  </si>
  <si>
    <t>don,t  t,mind  mind,re  re,totally  totally,fan  fan,girling  girling,boying  boying,over  over,ryan  ryan,hickman</t>
  </si>
  <si>
    <t>#carpet,#recycling  jacy,bolden  #recycling,california  congratulations,circular  circular,polymers  polymers,being  being,honored  honored,calpsc  calpsc,awards  awards,during</t>
  </si>
  <si>
    <t>food,recovery  los,angeles  angeles,county  scott,smithline  smithline,calrecycle  calrecycle,#crra2019  #crra2019,#singleuse  #singleuse,#packaging  #packaging,technically  technically,challenging</t>
  </si>
  <si>
    <t>los,angeles  angeles,county  county,1  1,7  7,adults  adults,1  1,5  5,kids  kids,food  food,insecure</t>
  </si>
  <si>
    <t>executive,director  director,joe  joe,la  la,mariana  mariana,far  far,right  right,table  table,panel  panel,#crra2019  #crra2019,creating</t>
  </si>
  <si>
    <t>recyclist,representing  representing,#crra2019  #crra2019,come  come,hi  hi,exhibitor  exhibitor,booth  booth,15</t>
  </si>
  <si>
    <t>congratulations,circular  circular,polymers  polymers,being  being,honored  honored,calpsc  calpsc,awards  awards,during  during,#crra2019  #crra2019,#carpet  #carpet,#recycling</t>
  </si>
  <si>
    <t>calrecycle,director  director,srsmithline  srsmithline,answers  answers,question  question,improve  improve,recycling  recycling,infrastructure  infrastructure,ca  ca,lightning  lightning,round</t>
  </si>
  <si>
    <t>glad,2ndharvest  2ndharvest,sanmateoco  sanmateoco,crra  crra,discuss  discuss,#foodwaste  #foodwaste,mission  mission,#endhunger  #endhunger,please  please,see  see,#crra2019</t>
  </si>
  <si>
    <t>hope,future  future,#zerowaste  #zerowaste,keep  keep,up  up,amazing  amazing,work  work,ryans_recycling  ryans_recycling,#crra2019  scott,smithline  smithline,calrecycle</t>
  </si>
  <si>
    <t>took,home  home,outstanding  outstanding,waste  waste,prevention  prevention,award  award,#crra2019  #crra2019,today  today,honored  honored,share  share,stage</t>
  </si>
  <si>
    <t>Top Word Pairs in Tweet by Salience</t>
  </si>
  <si>
    <t>jacy,bolden  #recycling,california  congratulations,circular  circular,polymers  polymers,being  being,honored  honored,calpsc  calpsc,awards  awards,during  during,#crra2019</t>
  </si>
  <si>
    <t>los,angeles  angeles,county  food,recovery  scott,smithline  smithline,calrecycle  calrecycle,#crra2019  #crra2019,#singleuse  #singleuse,#packaging  #packaging,technically  technically,challenging</t>
  </si>
  <si>
    <t>Word</t>
  </si>
  <si>
    <t>waste</t>
  </si>
  <si>
    <t>ca</t>
  </si>
  <si>
    <t>manager</t>
  </si>
  <si>
    <t>honored</t>
  </si>
  <si>
    <t>panel</t>
  </si>
  <si>
    <t>answers</t>
  </si>
  <si>
    <t>question</t>
  </si>
  <si>
    <t>improve</t>
  </si>
  <si>
    <t>infrastructure</t>
  </si>
  <si>
    <t>lightning</t>
  </si>
  <si>
    <t>round</t>
  </si>
  <si>
    <t>q</t>
  </si>
  <si>
    <t>session</t>
  </si>
  <si>
    <t>follow</t>
  </si>
  <si>
    <t>better</t>
  </si>
  <si>
    <t>management</t>
  </si>
  <si>
    <t>strategies</t>
  </si>
  <si>
    <t>#ewaste</t>
  </si>
  <si>
    <t>ana</t>
  </si>
  <si>
    <t>maria</t>
  </si>
  <si>
    <t>podium</t>
  </si>
  <si>
    <t>accompanied</t>
  </si>
  <si>
    <t>kelly</t>
  </si>
  <si>
    <t>mcbee</t>
  </si>
  <si>
    <t>justine</t>
  </si>
  <si>
    <t>fallon</t>
  </si>
  <si>
    <t>#girlpower</t>
  </si>
  <si>
    <t>#zerowaste</t>
  </si>
  <si>
    <t>efforts</t>
  </si>
  <si>
    <t>care's</t>
  </si>
  <si>
    <t>#foodwaste</t>
  </si>
  <si>
    <t>#sb1383</t>
  </si>
  <si>
    <t>congratulations</t>
  </si>
  <si>
    <t>circular</t>
  </si>
  <si>
    <t>polymers</t>
  </si>
  <si>
    <t>being</t>
  </si>
  <si>
    <t>awards</t>
  </si>
  <si>
    <t>during</t>
  </si>
  <si>
    <t>mariana</t>
  </si>
  <si>
    <t>far</t>
  </si>
  <si>
    <t>right</t>
  </si>
  <si>
    <t>table</t>
  </si>
  <si>
    <t>creating</t>
  </si>
  <si>
    <t>edible</t>
  </si>
  <si>
    <t>alongside</t>
  </si>
  <si>
    <t>san</t>
  </si>
  <si>
    <t>mateo</t>
  </si>
  <si>
    <t>second</t>
  </si>
  <si>
    <t>harvest</t>
  </si>
  <si>
    <t>banks</t>
  </si>
  <si>
    <t>program</t>
  </si>
  <si>
    <t>today</t>
  </si>
  <si>
    <t>share</t>
  </si>
  <si>
    <t>stage</t>
  </si>
  <si>
    <t>community</t>
  </si>
  <si>
    <t>don</t>
  </si>
  <si>
    <t>t</t>
  </si>
  <si>
    <t>mind</t>
  </si>
  <si>
    <t>re</t>
  </si>
  <si>
    <t>totally</t>
  </si>
  <si>
    <t>fan</t>
  </si>
  <si>
    <t>girling</t>
  </si>
  <si>
    <t>boying</t>
  </si>
  <si>
    <t>ryan</t>
  </si>
  <si>
    <t>hickman</t>
  </si>
  <si>
    <t>president</t>
  </si>
  <si>
    <t>little</t>
  </si>
  <si>
    <t>dude</t>
  </si>
  <si>
    <t>#recycled</t>
  </si>
  <si>
    <t>600k</t>
  </si>
  <si>
    <t>bottles</t>
  </si>
  <si>
    <t>cans</t>
  </si>
  <si>
    <t>#minimogul</t>
  </si>
  <si>
    <t>scott</t>
  </si>
  <si>
    <t>#singleuse</t>
  </si>
  <si>
    <t>#packaging</t>
  </si>
  <si>
    <t>technically</t>
  </si>
  <si>
    <t>challenging</t>
  </si>
  <si>
    <t>culturally</t>
  </si>
  <si>
    <t>provocative</t>
  </si>
  <si>
    <t>critically</t>
  </si>
  <si>
    <t>important</t>
  </si>
  <si>
    <t>conversation</t>
  </si>
  <si>
    <t>speaking</t>
  </si>
  <si>
    <t>outreach</t>
  </si>
  <si>
    <t>thank</t>
  </si>
  <si>
    <t>excited</t>
  </si>
  <si>
    <t>glad</t>
  </si>
  <si>
    <t>discuss</t>
  </si>
  <si>
    <t>mission</t>
  </si>
  <si>
    <t>#endhunger</t>
  </si>
  <si>
    <t>please</t>
  </si>
  <si>
    <t>connected</t>
  </si>
  <si>
    <t>bank</t>
  </si>
  <si>
    <t>make</t>
  </si>
  <si>
    <t>success</t>
  </si>
  <si>
    <t>7</t>
  </si>
  <si>
    <t>adults</t>
  </si>
  <si>
    <t>5</t>
  </si>
  <si>
    <t>kids</t>
  </si>
  <si>
    <t>insecure</t>
  </si>
  <si>
    <t>fooddropla</t>
  </si>
  <si>
    <t>unincorporated</t>
  </si>
  <si>
    <t>helps</t>
  </si>
  <si>
    <t>fight</t>
  </si>
  <si>
    <t>hunger</t>
  </si>
  <si>
    <t>#foodrecovery</t>
  </si>
  <si>
    <t>here</t>
  </si>
  <si>
    <t>role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</si>
  <si>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</si>
  <si>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</si>
  <si>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</si>
  <si>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</si>
  <si>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</si>
  <si>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</si>
  <si>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</si>
  <si>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</si>
  <si>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</si>
  <si>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</si>
  <si>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</si>
  <si>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</si>
  <si>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</si>
  <si>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</si>
  <si>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</si>
  <si>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</si>
  <si>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</si>
  <si>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</si>
  <si>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</si>
  <si>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</si>
  <si>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</si>
  <si>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</si>
  <si>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</si>
  <si>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</si>
  <si>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</si>
  <si>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</si>
  <si>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</si>
  <si>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</si>
  <si>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</si>
  <si>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</si>
  <si>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</si>
  <si>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</si>
  <si>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1.0.1.418</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</si>
  <si>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</si>
  <si>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</si>
  <si>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</si>
  <si>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</si>
  <si>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</si>
  <si>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</si>
  <si>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</si>
  <si>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</si>
  <si>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</si>
  <si>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</si>
  <si>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</si>
  <si>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</si>
  <si>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</si>
  <si>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</si>
  <si>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</si>
  <si>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170, 43, 0</t>
  </si>
  <si>
    <t>Red</t>
  </si>
  <si>
    <t>G1: #crra2019 crra4zerowaste director calrecycle s smithline over ryans_recycling awesome srsmithline</t>
  </si>
  <si>
    <t>G2: #crra2019 food county recovery director angeles 1 see executive joe</t>
  </si>
  <si>
    <t>G3: #crra2019 #carpet #recycling jacy bolden crra4zerowaste california fab females talking</t>
  </si>
  <si>
    <t>G4: #crra2019 more</t>
  </si>
  <si>
    <t>Autofill Workbook Results</t>
  </si>
  <si>
    <t>Edge Weight▓1▓4▓0▓True▓Green▓Red▓▓Edge Weight▓1▓2▓0▓3▓10▓False▓Edge Weight▓1▓4▓0▓32▓6▓False▓▓0▓0▓0▓True▓Black▓Black▓▓Followers▓18▓19178▓0▓162▓1000▓False▓Followers▓18▓78284813▓0▓100▓70▓False▓▓0▓0▓0▓0▓0▓False▓▓0▓0▓0▓0▓0▓False</t>
  </si>
  <si>
    <t>Subgraph</t>
  </si>
  <si>
    <t>GraphSource░TwitterSearch▓GraphTerm░#crra2019▓ImportDescription░The graph represents a network of 25 Twitter users whose recent tweets contained "#crra2019", or who were replied to or mentioned in those tweets, taken from a data set limited to a maximum of 18,000 tweets.  The network was obtained from Twitter on Wednesday, 14 August 2019 at 04:24 UTC.
The tweets in the network were tweeted over the 7-day, 6-hour, 8-minute period from Tuesday, 06 August 2019 at 18:19 UTC to Wednesday, 14 August 2019 at 00:28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</si>
</sst>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023522"/>
        <c:axId val="12340787"/>
      </c:barChart>
      <c:catAx>
        <c:axId val="61023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340787"/>
        <c:crosses val="autoZero"/>
        <c:auto val="1"/>
        <c:lblOffset val="100"/>
        <c:noMultiLvlLbl val="0"/>
      </c:catAx>
      <c:valAx>
        <c:axId val="12340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2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958220"/>
        <c:axId val="60079661"/>
      </c:barChart>
      <c:catAx>
        <c:axId val="43958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79661"/>
        <c:crosses val="autoZero"/>
        <c:auto val="1"/>
        <c:lblOffset val="100"/>
        <c:noMultiLvlLbl val="0"/>
      </c:catAx>
      <c:valAx>
        <c:axId val="60079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8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46038"/>
        <c:axId val="34614343"/>
      </c:barChart>
      <c:catAx>
        <c:axId val="38460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14343"/>
        <c:crosses val="autoZero"/>
        <c:auto val="1"/>
        <c:lblOffset val="100"/>
        <c:noMultiLvlLbl val="0"/>
      </c:catAx>
      <c:valAx>
        <c:axId val="34614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093632"/>
        <c:axId val="52298369"/>
      </c:barChart>
      <c:catAx>
        <c:axId val="430936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98369"/>
        <c:crosses val="autoZero"/>
        <c:auto val="1"/>
        <c:lblOffset val="100"/>
        <c:noMultiLvlLbl val="0"/>
      </c:catAx>
      <c:valAx>
        <c:axId val="52298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3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23274"/>
        <c:axId val="8309467"/>
      </c:barChart>
      <c:catAx>
        <c:axId val="9232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09467"/>
        <c:crosses val="autoZero"/>
        <c:auto val="1"/>
        <c:lblOffset val="100"/>
        <c:noMultiLvlLbl val="0"/>
      </c:catAx>
      <c:valAx>
        <c:axId val="83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676340"/>
        <c:axId val="1978197"/>
      </c:barChart>
      <c:catAx>
        <c:axId val="76763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8197"/>
        <c:crosses val="autoZero"/>
        <c:auto val="1"/>
        <c:lblOffset val="100"/>
        <c:noMultiLvlLbl val="0"/>
      </c:catAx>
      <c:valAx>
        <c:axId val="197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803774"/>
        <c:axId val="26016239"/>
      </c:barChart>
      <c:catAx>
        <c:axId val="17803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16239"/>
        <c:crosses val="autoZero"/>
        <c:auto val="1"/>
        <c:lblOffset val="100"/>
        <c:noMultiLvlLbl val="0"/>
      </c:catAx>
      <c:valAx>
        <c:axId val="26016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3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19560"/>
        <c:axId val="26940585"/>
      </c:barChart>
      <c:catAx>
        <c:axId val="32819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40585"/>
        <c:crosses val="autoZero"/>
        <c:auto val="1"/>
        <c:lblOffset val="100"/>
        <c:noMultiLvlLbl val="0"/>
      </c:catAx>
      <c:valAx>
        <c:axId val="26940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138674"/>
        <c:axId val="34703747"/>
      </c:barChart>
      <c:catAx>
        <c:axId val="41138674"/>
        <c:scaling>
          <c:orientation val="minMax"/>
        </c:scaling>
        <c:axPos val="b"/>
        <c:delete val="1"/>
        <c:majorTickMark val="out"/>
        <c:minorTickMark val="none"/>
        <c:tickLblPos val="none"/>
        <c:crossAx val="34703747"/>
        <c:crosses val="autoZero"/>
        <c:auto val="1"/>
        <c:lblOffset val="100"/>
        <c:noMultiLvlLbl val="0"/>
      </c:catAx>
      <c:valAx>
        <c:axId val="34703747"/>
        <c:scaling>
          <c:orientation val="minMax"/>
        </c:scaling>
        <c:axPos val="l"/>
        <c:delete val="1"/>
        <c:majorTickMark val="out"/>
        <c:minorTickMark val="none"/>
        <c:tickLblPos val="none"/>
        <c:crossAx val="411386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asteadvanta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epafacts_r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lrecyc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ttrecycounci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arpetrecyc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syouso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rra4zerowas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garciasil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avina_belmo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ethinkwas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cyclist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tewardshipn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lps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andfillg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rsmithli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anceklu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foodbank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r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nmateoc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2ndharve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iganticide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yans_recycl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heellenshow"/>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aliforniaep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dfoods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1" totalsRowShown="0" headerRowDxfId="337" dataDxfId="336">
  <autoFilter ref="A2:BN71"/>
  <tableColumns count="66">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191"/>
    <tableColumn id="7" name="ID" dataDxfId="325"/>
    <tableColumn id="9" name="Dynamic Filter" dataDxfId="324"/>
    <tableColumn id="8" name="Add Your Own Columns Here" dataDxfId="323"/>
    <tableColumn id="15" name="Relationship" dataDxfId="322"/>
    <tableColumn id="16" name="Relationship Date (UTC)" dataDxfId="321"/>
    <tableColumn id="17" name="Tweet" dataDxfId="320"/>
    <tableColumn id="18" name="URLs in Tweet" dataDxfId="319"/>
    <tableColumn id="19" name="Domains in Tweet" dataDxfId="318"/>
    <tableColumn id="20" name="Hashtags in Tweet" dataDxfId="317"/>
    <tableColumn id="21" name="Media in Tweet" dataDxfId="316"/>
    <tableColumn id="22" name="Tweet Image File" dataDxfId="315"/>
    <tableColumn id="23" name="Tweet Date (UTC)" dataDxfId="314"/>
    <tableColumn id="24" name="Date" dataDxfId="313"/>
    <tableColumn id="25" name="Time" dataDxfId="312"/>
    <tableColumn id="26" name="Twitter Page for Tweet" dataDxfId="311"/>
    <tableColumn id="27" name="Latitude" dataDxfId="310"/>
    <tableColumn id="28" name="Longitude" dataDxfId="309"/>
    <tableColumn id="29" name="Imported ID" dataDxfId="308"/>
    <tableColumn id="30" name="In-Reply-To Tweet ID" dataDxfId="307"/>
    <tableColumn id="31" name="Favorited" dataDxfId="306"/>
    <tableColumn id="32" name="Favorite Count" dataDxfId="305"/>
    <tableColumn id="33" name="In-Reply-To User ID" dataDxfId="304"/>
    <tableColumn id="34" name="Is Quote Status" dataDxfId="303"/>
    <tableColumn id="35" name="Language" dataDxfId="302"/>
    <tableColumn id="36" name="Possibly Sensitive" dataDxfId="301"/>
    <tableColumn id="37" name="Quoted Status ID" dataDxfId="300"/>
    <tableColumn id="38" name="Retweeted" dataDxfId="299"/>
    <tableColumn id="39" name="Retweet Count" dataDxfId="298"/>
    <tableColumn id="40" name="Retweet ID" dataDxfId="297"/>
    <tableColumn id="41" name="Source" dataDxfId="296"/>
    <tableColumn id="42" name="Truncated" dataDxfId="295"/>
    <tableColumn id="43" name="Unified Twitter ID" dataDxfId="294"/>
    <tableColumn id="44" name="Imported Tweet Type" dataDxfId="293"/>
    <tableColumn id="45" name="Added By Extended Analysis" dataDxfId="292"/>
    <tableColumn id="46" name="Corrected By Extended Analysis" dataDxfId="291"/>
    <tableColumn id="47" name="Place Bounding Box" dataDxfId="290"/>
    <tableColumn id="48" name="Place Country" dataDxfId="289"/>
    <tableColumn id="49" name="Place Country Code" dataDxfId="288"/>
    <tableColumn id="50" name="Place Full Name" dataDxfId="287"/>
    <tableColumn id="51" name="Place ID" dataDxfId="286"/>
    <tableColumn id="52" name="Place Name" dataDxfId="285"/>
    <tableColumn id="53" name="Place Type" dataDxfId="284"/>
    <tableColumn id="54" name="Place URL" dataDxfId="28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3" totalsRowShown="0" headerRowDxfId="190" dataDxfId="189">
  <autoFilter ref="A1:J3"/>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J8" totalsRowShown="0" headerRowDxfId="177" dataDxfId="176">
  <autoFilter ref="A6:J8"/>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J21" totalsRowShown="0" headerRowDxfId="164" dataDxfId="163">
  <autoFilter ref="A11:J21"/>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4:J34" totalsRowShown="0" headerRowDxfId="151" dataDxfId="150">
  <autoFilter ref="A24:J34"/>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7:J47" totalsRowShown="0" headerRowDxfId="138" dataDxfId="137">
  <autoFilter ref="A37:J47"/>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0:J51" totalsRowShown="0" headerRowDxfId="125" dataDxfId="124">
  <autoFilter ref="A50:J51"/>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J64" totalsRowShown="0" headerRowDxfId="122" dataDxfId="121">
  <autoFilter ref="A54:J64"/>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J77" totalsRowShown="0" headerRowDxfId="99" dataDxfId="98">
  <autoFilter ref="A67:J77"/>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97" totalsRowShown="0" headerRowDxfId="76" dataDxfId="75">
  <autoFilter ref="A1:G29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282" dataDxfId="281">
  <autoFilter ref="A2:BT27"/>
  <tableColumns count="72">
    <tableColumn id="1" name="Vertex" dataDxfId="280"/>
    <tableColumn id="72" name="Subgraph"/>
    <tableColumn id="2" name="Color" dataDxfId="279"/>
    <tableColumn id="5" name="Shape" dataDxfId="278"/>
    <tableColumn id="6" name="Size" dataDxfId="277"/>
    <tableColumn id="4" name="Opacity" dataDxfId="276"/>
    <tableColumn id="7" name="Image File" dataDxfId="275"/>
    <tableColumn id="3" name="Visibility" dataDxfId="274"/>
    <tableColumn id="10" name="Label" dataDxfId="273"/>
    <tableColumn id="16" name="Label Fill Color" dataDxfId="272"/>
    <tableColumn id="9" name="Label Position" dataDxfId="271"/>
    <tableColumn id="8" name="Tooltip" dataDxfId="270"/>
    <tableColumn id="18" name="Layout Order" dataDxfId="269"/>
    <tableColumn id="13" name="X" dataDxfId="268"/>
    <tableColumn id="14" name="Y" dataDxfId="267"/>
    <tableColumn id="12" name="Locked?" dataDxfId="266"/>
    <tableColumn id="19" name="Polar R" dataDxfId="265"/>
    <tableColumn id="20" name="Polar Angle" dataDxfId="26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3"/>
    <tableColumn id="28" name="Dynamic Filter" dataDxfId="262"/>
    <tableColumn id="17" name="Add Your Own Columns Here" dataDxfId="261"/>
    <tableColumn id="30" name="Name" dataDxfId="260"/>
    <tableColumn id="31" name="Followed" dataDxfId="259"/>
    <tableColumn id="32" name="Followers" dataDxfId="258"/>
    <tableColumn id="33" name="Tweets" dataDxfId="257"/>
    <tableColumn id="34" name="Favorites" dataDxfId="256"/>
    <tableColumn id="35" name="Time Zone UTC Offset (Seconds)" dataDxfId="255"/>
    <tableColumn id="36" name="Description" dataDxfId="254"/>
    <tableColumn id="37" name="Location" dataDxfId="253"/>
    <tableColumn id="38" name="Web" dataDxfId="252"/>
    <tableColumn id="39" name="Time Zone" dataDxfId="251"/>
    <tableColumn id="40" name="Joined Twitter Date (UTC)" dataDxfId="250"/>
    <tableColumn id="41" name="Profile Banner Url" dataDxfId="249"/>
    <tableColumn id="42" name="Default Profile" dataDxfId="248"/>
    <tableColumn id="43" name="Default Profile Image" dataDxfId="247"/>
    <tableColumn id="44" name="Geo Enabled" dataDxfId="246"/>
    <tableColumn id="45" name="Language" dataDxfId="245"/>
    <tableColumn id="46" name="Listed Count" dataDxfId="244"/>
    <tableColumn id="47" name="Profile Background Image Url" dataDxfId="243"/>
    <tableColumn id="48" name="Verified" dataDxfId="242"/>
    <tableColumn id="49" name="Custom Menu Item Text" dataDxfId="241"/>
    <tableColumn id="50" name="Custom Menu Item Action" dataDxfId="240"/>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83" totalsRowShown="0" headerRowDxfId="67" dataDxfId="66">
  <autoFilter ref="A1:L28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9">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238"/>
    <tableColumn id="20" name="Collapsed X"/>
    <tableColumn id="21" name="Collapsed Y"/>
    <tableColumn id="6" name="ID" dataDxfId="237"/>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36" dataDxfId="235">
  <autoFilter ref="A1:C26"/>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ra.com/Tours" TargetMode="External" /><Relationship Id="rId2" Type="http://schemas.openxmlformats.org/officeDocument/2006/relationships/hyperlink" Target="https://twitter.com/CalRecycle/status/1161004872935694336" TargetMode="External" /><Relationship Id="rId3" Type="http://schemas.openxmlformats.org/officeDocument/2006/relationships/hyperlink" Target="https://pbs.twimg.com/media/EBTm6xbWwAIlWsy.png" TargetMode="External" /><Relationship Id="rId4" Type="http://schemas.openxmlformats.org/officeDocument/2006/relationships/hyperlink" Target="https://pbs.twimg.com/media/EB38D4YUIAEiHmS.jpg" TargetMode="External" /><Relationship Id="rId5" Type="http://schemas.openxmlformats.org/officeDocument/2006/relationships/hyperlink" Target="https://pbs.twimg.com/ext_tw_video_thumb/1161312514484785154/pu/img/NgANdJpchnyzFuer.jpg" TargetMode="External" /><Relationship Id="rId6" Type="http://schemas.openxmlformats.org/officeDocument/2006/relationships/hyperlink" Target="https://pbs.twimg.com/media/EBymB0uUIAA0pvT.jpg" TargetMode="External" /><Relationship Id="rId7" Type="http://schemas.openxmlformats.org/officeDocument/2006/relationships/hyperlink" Target="https://pbs.twimg.com/media/EBymB0uUIAA0pvT.jpg" TargetMode="External" /><Relationship Id="rId8" Type="http://schemas.openxmlformats.org/officeDocument/2006/relationships/hyperlink" Target="https://pbs.twimg.com/media/EBymB0uUIAA0pvT.jpg" TargetMode="External" /><Relationship Id="rId9" Type="http://schemas.openxmlformats.org/officeDocument/2006/relationships/hyperlink" Target="https://pbs.twimg.com/media/EByWMnZU0AA4RwL.jpg" TargetMode="External" /><Relationship Id="rId10" Type="http://schemas.openxmlformats.org/officeDocument/2006/relationships/hyperlink" Target="https://pbs.twimg.com/media/EByZuDpUwAICv8r.jpg" TargetMode="External" /><Relationship Id="rId11" Type="http://schemas.openxmlformats.org/officeDocument/2006/relationships/hyperlink" Target="https://pbs.twimg.com/media/EBzCA94UcAEYwlE.jpg" TargetMode="External" /><Relationship Id="rId12" Type="http://schemas.openxmlformats.org/officeDocument/2006/relationships/hyperlink" Target="https://pbs.twimg.com/media/EBzNr_DVAAA6aLq.jpg" TargetMode="External" /><Relationship Id="rId13" Type="http://schemas.openxmlformats.org/officeDocument/2006/relationships/hyperlink" Target="https://pbs.twimg.com/media/EBzNr_DVAAA6aLq.jpg" TargetMode="External" /><Relationship Id="rId14" Type="http://schemas.openxmlformats.org/officeDocument/2006/relationships/hyperlink" Target="https://pbs.twimg.com/media/EB3traJU8AARSRw.jpg" TargetMode="External" /><Relationship Id="rId15" Type="http://schemas.openxmlformats.org/officeDocument/2006/relationships/hyperlink" Target="https://pbs.twimg.com/media/EB3xDNwU4AEN0sX.jpg" TargetMode="External" /><Relationship Id="rId16" Type="http://schemas.openxmlformats.org/officeDocument/2006/relationships/hyperlink" Target="https://pbs.twimg.com/media/EBy3xjDUcAADsTX.jpg" TargetMode="External" /><Relationship Id="rId17" Type="http://schemas.openxmlformats.org/officeDocument/2006/relationships/hyperlink" Target="https://pbs.twimg.com/media/EBvwht-U8AIGm6C.jpg" TargetMode="External" /><Relationship Id="rId18" Type="http://schemas.openxmlformats.org/officeDocument/2006/relationships/hyperlink" Target="https://pbs.twimg.com/media/EBzAURrU0AAYfFf.jpg" TargetMode="External" /><Relationship Id="rId19" Type="http://schemas.openxmlformats.org/officeDocument/2006/relationships/hyperlink" Target="https://pbs.twimg.com/media/EBy3xjDUcAADsTX.jpg" TargetMode="External" /><Relationship Id="rId20" Type="http://schemas.openxmlformats.org/officeDocument/2006/relationships/hyperlink" Target="https://pbs.twimg.com/media/EBy3xjDUcAADsTX.jpg" TargetMode="External" /><Relationship Id="rId21" Type="http://schemas.openxmlformats.org/officeDocument/2006/relationships/hyperlink" Target="https://pbs.twimg.com/media/EBy7YMhUcAAKseW.jpg" TargetMode="External" /><Relationship Id="rId22" Type="http://schemas.openxmlformats.org/officeDocument/2006/relationships/hyperlink" Target="https://pbs.twimg.com/media/EBy3xjDUcAADsTX.jpg" TargetMode="External" /><Relationship Id="rId23" Type="http://schemas.openxmlformats.org/officeDocument/2006/relationships/hyperlink" Target="https://pbs.twimg.com/media/EBzkw-2VUAAMKxC.jpg" TargetMode="External" /><Relationship Id="rId24" Type="http://schemas.openxmlformats.org/officeDocument/2006/relationships/hyperlink" Target="https://pbs.twimg.com/ext_tw_video_thumb/1161312514484785154/pu/img/NgANdJpchnyzFuer.jpg" TargetMode="External" /><Relationship Id="rId25" Type="http://schemas.openxmlformats.org/officeDocument/2006/relationships/hyperlink" Target="https://pbs.twimg.com/media/EB3yi_yUYAAtR6B.jpg" TargetMode="External" /><Relationship Id="rId26" Type="http://schemas.openxmlformats.org/officeDocument/2006/relationships/hyperlink" Target="https://pbs.twimg.com/media/EB3yi_yUYAAtR6B.jpg" TargetMode="External" /><Relationship Id="rId27" Type="http://schemas.openxmlformats.org/officeDocument/2006/relationships/hyperlink" Target="https://pbs.twimg.com/media/EB3yi_yUYAAtR6B.jpg" TargetMode="External" /><Relationship Id="rId28" Type="http://schemas.openxmlformats.org/officeDocument/2006/relationships/hyperlink" Target="https://pbs.twimg.com/media/EB4-VKAVAAI124S.jpg" TargetMode="External" /><Relationship Id="rId29" Type="http://schemas.openxmlformats.org/officeDocument/2006/relationships/hyperlink" Target="https://pbs.twimg.com/media/EBTm6xbWwAIlWsy.png" TargetMode="External" /><Relationship Id="rId30" Type="http://schemas.openxmlformats.org/officeDocument/2006/relationships/hyperlink" Target="http://pbs.twimg.com/profile_images/824652629515001856/yTVd_3h3_normal.jpg" TargetMode="External" /><Relationship Id="rId31" Type="http://schemas.openxmlformats.org/officeDocument/2006/relationships/hyperlink" Target="http://pbs.twimg.com/profile_images/824652629515001856/yTVd_3h3_normal.jpg" TargetMode="External" /><Relationship Id="rId32" Type="http://schemas.openxmlformats.org/officeDocument/2006/relationships/hyperlink" Target="http://pbs.twimg.com/profile_images/824652629515001856/yTVd_3h3_normal.jpg" TargetMode="External" /><Relationship Id="rId33" Type="http://schemas.openxmlformats.org/officeDocument/2006/relationships/hyperlink" Target="http://pbs.twimg.com/profile_images/824652629515001856/yTVd_3h3_normal.jpg" TargetMode="External" /><Relationship Id="rId34" Type="http://schemas.openxmlformats.org/officeDocument/2006/relationships/hyperlink" Target="http://pbs.twimg.com/profile_images/824652629515001856/yTVd_3h3_normal.jpg" TargetMode="External" /><Relationship Id="rId35" Type="http://schemas.openxmlformats.org/officeDocument/2006/relationships/hyperlink" Target="http://pbs.twimg.com/profile_images/1147593772248600576/Zbapir1Y_normal.jpg" TargetMode="External" /><Relationship Id="rId36" Type="http://schemas.openxmlformats.org/officeDocument/2006/relationships/hyperlink" Target="http://pbs.twimg.com/profile_images/1081205332267790336/iCk39FVl_normal.jpg" TargetMode="External" /><Relationship Id="rId37" Type="http://schemas.openxmlformats.org/officeDocument/2006/relationships/hyperlink" Target="https://pbs.twimg.com/media/EB38D4YUIAEiHmS.jpg" TargetMode="External" /><Relationship Id="rId38" Type="http://schemas.openxmlformats.org/officeDocument/2006/relationships/hyperlink" Target="http://pbs.twimg.com/profile_images/660554515721027584/ct5MI5VG_normal.jpg" TargetMode="External" /><Relationship Id="rId39" Type="http://schemas.openxmlformats.org/officeDocument/2006/relationships/hyperlink" Target="http://pbs.twimg.com/profile_images/660554515721027584/ct5MI5VG_normal.jpg" TargetMode="External" /><Relationship Id="rId40" Type="http://schemas.openxmlformats.org/officeDocument/2006/relationships/hyperlink" Target="http://pbs.twimg.com/profile_images/809854884082118657/ZKqOnCm8_normal.jpg" TargetMode="External" /><Relationship Id="rId41" Type="http://schemas.openxmlformats.org/officeDocument/2006/relationships/hyperlink" Target="http://pbs.twimg.com/profile_images/809854884082118657/ZKqOnCm8_normal.jpg" TargetMode="External" /><Relationship Id="rId42" Type="http://schemas.openxmlformats.org/officeDocument/2006/relationships/hyperlink" Target="http://pbs.twimg.com/profile_images/809854884082118657/ZKqOnCm8_normal.jpg" TargetMode="External" /><Relationship Id="rId43" Type="http://schemas.openxmlformats.org/officeDocument/2006/relationships/hyperlink" Target="http://pbs.twimg.com/profile_images/1804025968/image_normal.jpg" TargetMode="External" /><Relationship Id="rId44" Type="http://schemas.openxmlformats.org/officeDocument/2006/relationships/hyperlink" Target="http://pbs.twimg.com/profile_images/1804025968/image_normal.jpg" TargetMode="External" /><Relationship Id="rId45" Type="http://schemas.openxmlformats.org/officeDocument/2006/relationships/hyperlink" Target="http://pbs.twimg.com/profile_images/1804025968/image_normal.jpg" TargetMode="External" /><Relationship Id="rId46" Type="http://schemas.openxmlformats.org/officeDocument/2006/relationships/hyperlink" Target="https://pbs.twimg.com/ext_tw_video_thumb/1161312514484785154/pu/img/NgANdJpchnyzFuer.jpg" TargetMode="External" /><Relationship Id="rId47" Type="http://schemas.openxmlformats.org/officeDocument/2006/relationships/hyperlink" Target="http://pbs.twimg.com/profile_images/542801271845969920/56BoJzP1_normal.jpeg" TargetMode="External" /><Relationship Id="rId48" Type="http://schemas.openxmlformats.org/officeDocument/2006/relationships/hyperlink" Target="https://pbs.twimg.com/media/EBymB0uUIAA0pvT.jpg" TargetMode="External" /><Relationship Id="rId49" Type="http://schemas.openxmlformats.org/officeDocument/2006/relationships/hyperlink" Target="https://pbs.twimg.com/media/EBymB0uUIAA0pvT.jpg" TargetMode="External" /><Relationship Id="rId50" Type="http://schemas.openxmlformats.org/officeDocument/2006/relationships/hyperlink" Target="https://pbs.twimg.com/media/EBymB0uUIAA0pvT.jpg" TargetMode="External" /><Relationship Id="rId51" Type="http://schemas.openxmlformats.org/officeDocument/2006/relationships/hyperlink" Target="http://pbs.twimg.com/profile_images/542801271845969920/56BoJzP1_normal.jpeg" TargetMode="External" /><Relationship Id="rId52" Type="http://schemas.openxmlformats.org/officeDocument/2006/relationships/hyperlink" Target="http://pbs.twimg.com/profile_images/542801271845969920/56BoJzP1_normal.jpeg" TargetMode="External" /><Relationship Id="rId53" Type="http://schemas.openxmlformats.org/officeDocument/2006/relationships/hyperlink" Target="http://pbs.twimg.com/profile_images/542801271845969920/56BoJzP1_normal.jpeg" TargetMode="External" /><Relationship Id="rId54" Type="http://schemas.openxmlformats.org/officeDocument/2006/relationships/hyperlink" Target="http://pbs.twimg.com/profile_images/542801271845969920/56BoJzP1_normal.jpeg" TargetMode="External" /><Relationship Id="rId55" Type="http://schemas.openxmlformats.org/officeDocument/2006/relationships/hyperlink" Target="https://pbs.twimg.com/media/EByWMnZU0AA4RwL.jpg" TargetMode="External" /><Relationship Id="rId56" Type="http://schemas.openxmlformats.org/officeDocument/2006/relationships/hyperlink" Target="http://pbs.twimg.com/profile_images/542801271845969920/56BoJzP1_normal.jpeg" TargetMode="External" /><Relationship Id="rId57" Type="http://schemas.openxmlformats.org/officeDocument/2006/relationships/hyperlink" Target="https://pbs.twimg.com/media/EByZuDpUwAICv8r.jpg" TargetMode="External" /><Relationship Id="rId58" Type="http://schemas.openxmlformats.org/officeDocument/2006/relationships/hyperlink" Target="https://pbs.twimg.com/media/EBzCA94UcAEYwlE.jpg" TargetMode="External" /><Relationship Id="rId59" Type="http://schemas.openxmlformats.org/officeDocument/2006/relationships/hyperlink" Target="https://pbs.twimg.com/media/EBzNr_DVAAA6aLq.jpg" TargetMode="External" /><Relationship Id="rId60" Type="http://schemas.openxmlformats.org/officeDocument/2006/relationships/hyperlink" Target="https://pbs.twimg.com/media/EBzNr_DVAAA6aLq.jpg" TargetMode="External" /><Relationship Id="rId61" Type="http://schemas.openxmlformats.org/officeDocument/2006/relationships/hyperlink" Target="https://pbs.twimg.com/media/EB3traJU8AARSRw.jpg" TargetMode="External" /><Relationship Id="rId62" Type="http://schemas.openxmlformats.org/officeDocument/2006/relationships/hyperlink" Target="https://pbs.twimg.com/media/EB3xDNwU4AEN0sX.jpg" TargetMode="External" /><Relationship Id="rId63" Type="http://schemas.openxmlformats.org/officeDocument/2006/relationships/hyperlink" Target="http://pbs.twimg.com/profile_images/542801271845969920/56BoJzP1_normal.jpeg" TargetMode="External" /><Relationship Id="rId64" Type="http://schemas.openxmlformats.org/officeDocument/2006/relationships/hyperlink" Target="http://pbs.twimg.com/profile_images/1115602781966979072/dTfqOFrr_normal.png" TargetMode="External" /><Relationship Id="rId65" Type="http://schemas.openxmlformats.org/officeDocument/2006/relationships/hyperlink" Target="http://pbs.twimg.com/profile_images/1115602781966979072/dTfqOFrr_normal.png" TargetMode="External" /><Relationship Id="rId66" Type="http://schemas.openxmlformats.org/officeDocument/2006/relationships/hyperlink" Target="http://pbs.twimg.com/profile_images/1115602781966979072/dTfqOFrr_normal.png" TargetMode="External" /><Relationship Id="rId67" Type="http://schemas.openxmlformats.org/officeDocument/2006/relationships/hyperlink" Target="http://pbs.twimg.com/profile_images/1115602781966979072/dTfqOFrr_normal.png" TargetMode="External" /><Relationship Id="rId68" Type="http://schemas.openxmlformats.org/officeDocument/2006/relationships/hyperlink" Target="https://pbs.twimg.com/media/EBy3xjDUcAADsTX.jpg" TargetMode="External" /><Relationship Id="rId69" Type="http://schemas.openxmlformats.org/officeDocument/2006/relationships/hyperlink" Target="http://pbs.twimg.com/profile_images/542801271845969920/56BoJzP1_normal.jpeg" TargetMode="External" /><Relationship Id="rId70" Type="http://schemas.openxmlformats.org/officeDocument/2006/relationships/hyperlink" Target="https://pbs.twimg.com/media/EBvwht-U8AIGm6C.jpg" TargetMode="External" /><Relationship Id="rId71" Type="http://schemas.openxmlformats.org/officeDocument/2006/relationships/hyperlink" Target="http://pbs.twimg.com/profile_images/532998026441134080/yw2RDpIC_normal.jpeg" TargetMode="External" /><Relationship Id="rId72" Type="http://schemas.openxmlformats.org/officeDocument/2006/relationships/hyperlink" Target="https://pbs.twimg.com/media/EBzAURrU0AAYfFf.jpg" TargetMode="External" /><Relationship Id="rId73" Type="http://schemas.openxmlformats.org/officeDocument/2006/relationships/hyperlink" Target="https://pbs.twimg.com/media/EBy3xjDUcAADsTX.jpg" TargetMode="External" /><Relationship Id="rId74" Type="http://schemas.openxmlformats.org/officeDocument/2006/relationships/hyperlink" Target="http://pbs.twimg.com/profile_images/542801271845969920/56BoJzP1_normal.jpeg" TargetMode="External" /><Relationship Id="rId75" Type="http://schemas.openxmlformats.org/officeDocument/2006/relationships/hyperlink" Target="http://pbs.twimg.com/profile_images/542801271845969920/56BoJzP1_normal.jpeg" TargetMode="External" /><Relationship Id="rId76" Type="http://schemas.openxmlformats.org/officeDocument/2006/relationships/hyperlink" Target="https://pbs.twimg.com/media/EBy3xjDUcAADsTX.jpg" TargetMode="External" /><Relationship Id="rId77" Type="http://schemas.openxmlformats.org/officeDocument/2006/relationships/hyperlink" Target="http://pbs.twimg.com/profile_images/542801271845969920/56BoJzP1_normal.jpeg" TargetMode="External" /><Relationship Id="rId78" Type="http://schemas.openxmlformats.org/officeDocument/2006/relationships/hyperlink" Target="https://pbs.twimg.com/media/EBy7YMhUcAAKseW.jpg" TargetMode="External" /><Relationship Id="rId79" Type="http://schemas.openxmlformats.org/officeDocument/2006/relationships/hyperlink" Target="http://pbs.twimg.com/profile_images/542801271845969920/56BoJzP1_normal.jpeg" TargetMode="External" /><Relationship Id="rId80" Type="http://schemas.openxmlformats.org/officeDocument/2006/relationships/hyperlink" Target="https://pbs.twimg.com/media/EBy3xjDUcAADsTX.jpg" TargetMode="External" /><Relationship Id="rId81" Type="http://schemas.openxmlformats.org/officeDocument/2006/relationships/hyperlink" Target="https://pbs.twimg.com/media/EBzkw-2VUAAMKxC.jpg" TargetMode="External" /><Relationship Id="rId82" Type="http://schemas.openxmlformats.org/officeDocument/2006/relationships/hyperlink" Target="https://pbs.twimg.com/ext_tw_video_thumb/1161312514484785154/pu/img/NgANdJpchnyzFuer.jpg" TargetMode="External" /><Relationship Id="rId83" Type="http://schemas.openxmlformats.org/officeDocument/2006/relationships/hyperlink" Target="https://pbs.twimg.com/media/EB3yi_yUYAAtR6B.jpg" TargetMode="External" /><Relationship Id="rId84" Type="http://schemas.openxmlformats.org/officeDocument/2006/relationships/hyperlink" Target="https://pbs.twimg.com/media/EB3yi_yUYAAtR6B.jpg" TargetMode="External" /><Relationship Id="rId85" Type="http://schemas.openxmlformats.org/officeDocument/2006/relationships/hyperlink" Target="https://pbs.twimg.com/media/EB3yi_yUYAAtR6B.jpg" TargetMode="External" /><Relationship Id="rId86" Type="http://schemas.openxmlformats.org/officeDocument/2006/relationships/hyperlink" Target="http://pbs.twimg.com/profile_images/542801271845969920/56BoJzP1_normal.jpeg" TargetMode="External" /><Relationship Id="rId87" Type="http://schemas.openxmlformats.org/officeDocument/2006/relationships/hyperlink" Target="http://pbs.twimg.com/profile_images/542801271845969920/56BoJzP1_normal.jpeg" TargetMode="External" /><Relationship Id="rId88" Type="http://schemas.openxmlformats.org/officeDocument/2006/relationships/hyperlink" Target="http://pbs.twimg.com/profile_images/542801271845969920/56BoJzP1_normal.jpeg" TargetMode="External" /><Relationship Id="rId89" Type="http://schemas.openxmlformats.org/officeDocument/2006/relationships/hyperlink" Target="http://pbs.twimg.com/profile_images/676470348540317696/flmDrExJ_normal.jpg" TargetMode="External" /><Relationship Id="rId90" Type="http://schemas.openxmlformats.org/officeDocument/2006/relationships/hyperlink" Target="http://pbs.twimg.com/profile_images/676470348540317696/flmDrExJ_normal.jpg" TargetMode="External" /><Relationship Id="rId91" Type="http://schemas.openxmlformats.org/officeDocument/2006/relationships/hyperlink" Target="http://pbs.twimg.com/profile_images/542801271845969920/56BoJzP1_normal.jpeg" TargetMode="External" /><Relationship Id="rId92" Type="http://schemas.openxmlformats.org/officeDocument/2006/relationships/hyperlink" Target="http://pbs.twimg.com/profile_images/542801271845969920/56BoJzP1_normal.jpeg" TargetMode="External" /><Relationship Id="rId93" Type="http://schemas.openxmlformats.org/officeDocument/2006/relationships/hyperlink" Target="http://pbs.twimg.com/profile_images/542801271845969920/56BoJzP1_normal.jpeg" TargetMode="External" /><Relationship Id="rId94" Type="http://schemas.openxmlformats.org/officeDocument/2006/relationships/hyperlink" Target="http://pbs.twimg.com/profile_images/542801271845969920/56BoJzP1_normal.jpeg" TargetMode="External" /><Relationship Id="rId95" Type="http://schemas.openxmlformats.org/officeDocument/2006/relationships/hyperlink" Target="http://pbs.twimg.com/profile_images/676470348540317696/flmDrExJ_normal.jpg" TargetMode="External" /><Relationship Id="rId96" Type="http://schemas.openxmlformats.org/officeDocument/2006/relationships/hyperlink" Target="http://pbs.twimg.com/profile_images/676470348540317696/flmDrExJ_normal.jpg" TargetMode="External" /><Relationship Id="rId97" Type="http://schemas.openxmlformats.org/officeDocument/2006/relationships/hyperlink" Target="https://pbs.twimg.com/media/EB4-VKAVAAI124S.jpg" TargetMode="External" /><Relationship Id="rId98" Type="http://schemas.openxmlformats.org/officeDocument/2006/relationships/hyperlink" Target="https://twitter.com/wasteadvantage/status/1158804905441857536" TargetMode="External" /><Relationship Id="rId99" Type="http://schemas.openxmlformats.org/officeDocument/2006/relationships/hyperlink" Target="https://twitter.com/epafacts_r9/status/1161005693517717504" TargetMode="External" /><Relationship Id="rId100" Type="http://schemas.openxmlformats.org/officeDocument/2006/relationships/hyperlink" Target="https://twitter.com/epafacts_r9/status/1161005693517717504" TargetMode="External" /><Relationship Id="rId101" Type="http://schemas.openxmlformats.org/officeDocument/2006/relationships/hyperlink" Target="https://twitter.com/epafacts_r9/status/1161005693517717504" TargetMode="External" /><Relationship Id="rId102" Type="http://schemas.openxmlformats.org/officeDocument/2006/relationships/hyperlink" Target="https://twitter.com/epafacts_r9/status/1161005693517717504" TargetMode="External" /><Relationship Id="rId103" Type="http://schemas.openxmlformats.org/officeDocument/2006/relationships/hyperlink" Target="https://twitter.com/epafacts_r9/status/1161005693517717504" TargetMode="External" /><Relationship Id="rId104" Type="http://schemas.openxmlformats.org/officeDocument/2006/relationships/hyperlink" Target="https://twitter.com/bgarciasilva/status/1161061104342011904" TargetMode="External" /><Relationship Id="rId105" Type="http://schemas.openxmlformats.org/officeDocument/2006/relationships/hyperlink" Target="https://twitter.com/davina_belmont/status/1161295646910894081" TargetMode="External" /><Relationship Id="rId106" Type="http://schemas.openxmlformats.org/officeDocument/2006/relationships/hyperlink" Target="https://twitter.com/recyclistco/status/1161361465309138945" TargetMode="External" /><Relationship Id="rId107" Type="http://schemas.openxmlformats.org/officeDocument/2006/relationships/hyperlink" Target="https://twitter.com/stewardshipnw/status/1161379530205872128" TargetMode="External" /><Relationship Id="rId108" Type="http://schemas.openxmlformats.org/officeDocument/2006/relationships/hyperlink" Target="https://twitter.com/stewardshipnw/status/1161379530205872128" TargetMode="External" /><Relationship Id="rId109" Type="http://schemas.openxmlformats.org/officeDocument/2006/relationships/hyperlink" Target="https://twitter.com/landfillgrl/status/1161395171210059777" TargetMode="External" /><Relationship Id="rId110" Type="http://schemas.openxmlformats.org/officeDocument/2006/relationships/hyperlink" Target="https://twitter.com/landfillgrl/status/1161395171210059777" TargetMode="External" /><Relationship Id="rId111" Type="http://schemas.openxmlformats.org/officeDocument/2006/relationships/hyperlink" Target="https://twitter.com/landfillgrl/status/1161395171210059777" TargetMode="External" /><Relationship Id="rId112" Type="http://schemas.openxmlformats.org/officeDocument/2006/relationships/hyperlink" Target="https://twitter.com/lanceklug/status/1161408880280125440" TargetMode="External" /><Relationship Id="rId113" Type="http://schemas.openxmlformats.org/officeDocument/2006/relationships/hyperlink" Target="https://twitter.com/lanceklug/status/1161408880280125440" TargetMode="External" /><Relationship Id="rId114" Type="http://schemas.openxmlformats.org/officeDocument/2006/relationships/hyperlink" Target="https://twitter.com/lanceklug/status/1161408880280125440" TargetMode="External" /><Relationship Id="rId115" Type="http://schemas.openxmlformats.org/officeDocument/2006/relationships/hyperlink" Target="https://twitter.com/calrecycle/status/1161312616054001669" TargetMode="External" /><Relationship Id="rId116" Type="http://schemas.openxmlformats.org/officeDocument/2006/relationships/hyperlink" Target="https://twitter.com/crra4zerowaste/status/1161372354120806400" TargetMode="External" /><Relationship Id="rId117" Type="http://schemas.openxmlformats.org/officeDocument/2006/relationships/hyperlink" Target="https://twitter.com/cafoodbanks/status/1160985393057026049" TargetMode="External" /><Relationship Id="rId118" Type="http://schemas.openxmlformats.org/officeDocument/2006/relationships/hyperlink" Target="https://twitter.com/cafoodbanks/status/1160985393057026049" TargetMode="External" /><Relationship Id="rId119" Type="http://schemas.openxmlformats.org/officeDocument/2006/relationships/hyperlink" Target="https://twitter.com/cafoodbanks/status/1160985393057026049" TargetMode="External" /><Relationship Id="rId120" Type="http://schemas.openxmlformats.org/officeDocument/2006/relationships/hyperlink" Target="https://twitter.com/crra4zerowaste/status/1161373849016926210" TargetMode="External" /><Relationship Id="rId121" Type="http://schemas.openxmlformats.org/officeDocument/2006/relationships/hyperlink" Target="https://twitter.com/crra4zerowaste/status/1161373849016926210" TargetMode="External" /><Relationship Id="rId122" Type="http://schemas.openxmlformats.org/officeDocument/2006/relationships/hyperlink" Target="https://twitter.com/crra4zerowaste/status/1161373849016926210" TargetMode="External" /><Relationship Id="rId123" Type="http://schemas.openxmlformats.org/officeDocument/2006/relationships/hyperlink" Target="https://twitter.com/crra4zerowaste/status/1161373849016926210" TargetMode="External" /><Relationship Id="rId124" Type="http://schemas.openxmlformats.org/officeDocument/2006/relationships/hyperlink" Target="https://twitter.com/carpetrecycle/status/1160967953220718592" TargetMode="External" /><Relationship Id="rId125" Type="http://schemas.openxmlformats.org/officeDocument/2006/relationships/hyperlink" Target="https://twitter.com/crra4zerowaste/status/1161373885398257664" TargetMode="External" /><Relationship Id="rId126" Type="http://schemas.openxmlformats.org/officeDocument/2006/relationships/hyperlink" Target="https://twitter.com/giganticideas/status/1160971827696422913" TargetMode="External" /><Relationship Id="rId127" Type="http://schemas.openxmlformats.org/officeDocument/2006/relationships/hyperlink" Target="https://twitter.com/giganticideas/status/1161016130141450241" TargetMode="External" /><Relationship Id="rId128" Type="http://schemas.openxmlformats.org/officeDocument/2006/relationships/hyperlink" Target="https://twitter.com/giganticideas/status/1161030031881035776" TargetMode="External" /><Relationship Id="rId129" Type="http://schemas.openxmlformats.org/officeDocument/2006/relationships/hyperlink" Target="https://twitter.com/giganticideas/status/1161030031881035776" TargetMode="External" /><Relationship Id="rId130" Type="http://schemas.openxmlformats.org/officeDocument/2006/relationships/hyperlink" Target="https://twitter.com/giganticideas/status/1161345630146400256" TargetMode="External" /><Relationship Id="rId131" Type="http://schemas.openxmlformats.org/officeDocument/2006/relationships/hyperlink" Target="https://twitter.com/giganticideas/status/1161349320571908096" TargetMode="External" /><Relationship Id="rId132" Type="http://schemas.openxmlformats.org/officeDocument/2006/relationships/hyperlink" Target="https://twitter.com/crra4zerowaste/status/1161425178552758272" TargetMode="External" /><Relationship Id="rId133" Type="http://schemas.openxmlformats.org/officeDocument/2006/relationships/hyperlink" Target="https://twitter.com/mattrecycouncil/status/1161044282150514689" TargetMode="External" /><Relationship Id="rId134" Type="http://schemas.openxmlformats.org/officeDocument/2006/relationships/hyperlink" Target="https://twitter.com/mattrecycouncil/status/1161044282150514689" TargetMode="External" /><Relationship Id="rId135" Type="http://schemas.openxmlformats.org/officeDocument/2006/relationships/hyperlink" Target="https://twitter.com/mattrecycouncil/status/1161044282150514689" TargetMode="External" /><Relationship Id="rId136" Type="http://schemas.openxmlformats.org/officeDocument/2006/relationships/hyperlink" Target="https://twitter.com/mattrecycouncil/status/1161044282150514689" TargetMode="External" /><Relationship Id="rId137" Type="http://schemas.openxmlformats.org/officeDocument/2006/relationships/hyperlink" Target="https://twitter.com/calrecycle/status/1161004872935694336" TargetMode="External" /><Relationship Id="rId138" Type="http://schemas.openxmlformats.org/officeDocument/2006/relationships/hyperlink" Target="https://twitter.com/crra4zerowaste/status/1161425258852700160" TargetMode="External" /><Relationship Id="rId139" Type="http://schemas.openxmlformats.org/officeDocument/2006/relationships/hyperlink" Target="https://twitter.com/carpetrecycle/status/1160785800134479872" TargetMode="External" /><Relationship Id="rId140" Type="http://schemas.openxmlformats.org/officeDocument/2006/relationships/hyperlink" Target="https://twitter.com/carpetrecycle/status/1161012368362442752" TargetMode="External" /><Relationship Id="rId141" Type="http://schemas.openxmlformats.org/officeDocument/2006/relationships/hyperlink" Target="https://twitter.com/carpetrecycle/status/1161014264305311744" TargetMode="External" /><Relationship Id="rId142" Type="http://schemas.openxmlformats.org/officeDocument/2006/relationships/hyperlink" Target="https://twitter.com/calrecycle/status/1161004872935694336" TargetMode="External" /><Relationship Id="rId143" Type="http://schemas.openxmlformats.org/officeDocument/2006/relationships/hyperlink" Target="https://twitter.com/crra4zerowaste/status/1161373885398257664" TargetMode="External" /><Relationship Id="rId144" Type="http://schemas.openxmlformats.org/officeDocument/2006/relationships/hyperlink" Target="https://twitter.com/crra4zerowaste/status/1161425258852700160" TargetMode="External" /><Relationship Id="rId145" Type="http://schemas.openxmlformats.org/officeDocument/2006/relationships/hyperlink" Target="https://twitter.com/calrecycle/status/1161004872935694336" TargetMode="External" /><Relationship Id="rId146" Type="http://schemas.openxmlformats.org/officeDocument/2006/relationships/hyperlink" Target="https://twitter.com/crra4zerowaste/status/1161425258852700160" TargetMode="External" /><Relationship Id="rId147" Type="http://schemas.openxmlformats.org/officeDocument/2006/relationships/hyperlink" Target="https://twitter.com/rethinkwaste/status/1161008835038892032" TargetMode="External" /><Relationship Id="rId148" Type="http://schemas.openxmlformats.org/officeDocument/2006/relationships/hyperlink" Target="https://twitter.com/crra4zerowaste/status/1161425349101514752" TargetMode="External" /><Relationship Id="rId149" Type="http://schemas.openxmlformats.org/officeDocument/2006/relationships/hyperlink" Target="https://twitter.com/calrecycle/status/1161004872935694336" TargetMode="External" /><Relationship Id="rId150" Type="http://schemas.openxmlformats.org/officeDocument/2006/relationships/hyperlink" Target="https://twitter.com/calrecycle/status/1161054338724139010" TargetMode="External" /><Relationship Id="rId151" Type="http://schemas.openxmlformats.org/officeDocument/2006/relationships/hyperlink" Target="https://twitter.com/calrecycle/status/1161312616054001669" TargetMode="External" /><Relationship Id="rId152" Type="http://schemas.openxmlformats.org/officeDocument/2006/relationships/hyperlink" Target="https://twitter.com/calrecycle/status/1161350971768750080" TargetMode="External" /><Relationship Id="rId153" Type="http://schemas.openxmlformats.org/officeDocument/2006/relationships/hyperlink" Target="https://twitter.com/calrecycle/status/1161350971768750080" TargetMode="External" /><Relationship Id="rId154" Type="http://schemas.openxmlformats.org/officeDocument/2006/relationships/hyperlink" Target="https://twitter.com/calrecycle/status/1161350971768750080" TargetMode="External" /><Relationship Id="rId155" Type="http://schemas.openxmlformats.org/officeDocument/2006/relationships/hyperlink" Target="https://twitter.com/crra4zerowaste/status/1161372354120806400" TargetMode="External" /><Relationship Id="rId156" Type="http://schemas.openxmlformats.org/officeDocument/2006/relationships/hyperlink" Target="https://twitter.com/crra4zerowaste/status/1161425178552758272" TargetMode="External" /><Relationship Id="rId157" Type="http://schemas.openxmlformats.org/officeDocument/2006/relationships/hyperlink" Target="https://twitter.com/crra4zerowaste/status/1161425258852700160" TargetMode="External" /><Relationship Id="rId158" Type="http://schemas.openxmlformats.org/officeDocument/2006/relationships/hyperlink" Target="https://twitter.com/californiaepa/status/1161431132388204544" TargetMode="External" /><Relationship Id="rId159" Type="http://schemas.openxmlformats.org/officeDocument/2006/relationships/hyperlink" Target="https://twitter.com/californiaepa/status/1161431132388204544" TargetMode="External" /><Relationship Id="rId160" Type="http://schemas.openxmlformats.org/officeDocument/2006/relationships/hyperlink" Target="https://twitter.com/crra4zerowaste/status/1160050656100540416" TargetMode="External" /><Relationship Id="rId161" Type="http://schemas.openxmlformats.org/officeDocument/2006/relationships/hyperlink" Target="https://twitter.com/crra4zerowaste/status/1160944385858535431" TargetMode="External" /><Relationship Id="rId162" Type="http://schemas.openxmlformats.org/officeDocument/2006/relationships/hyperlink" Target="https://twitter.com/crra4zerowaste/status/1160981258614132736" TargetMode="External" /><Relationship Id="rId163" Type="http://schemas.openxmlformats.org/officeDocument/2006/relationships/hyperlink" Target="https://twitter.com/crra4zerowaste/status/1161010799021658112" TargetMode="External" /><Relationship Id="rId164" Type="http://schemas.openxmlformats.org/officeDocument/2006/relationships/hyperlink" Target="https://twitter.com/californiaepa/status/1161431132388204544" TargetMode="External" /><Relationship Id="rId165" Type="http://schemas.openxmlformats.org/officeDocument/2006/relationships/hyperlink" Target="https://twitter.com/californiaepa/status/1161431132388204544" TargetMode="External" /><Relationship Id="rId166" Type="http://schemas.openxmlformats.org/officeDocument/2006/relationships/hyperlink" Target="https://twitter.com/sdfoodsys/status/1161434294796992513" TargetMode="External" /><Relationship Id="rId167" Type="http://schemas.openxmlformats.org/officeDocument/2006/relationships/comments" Target="../comments1.xml" /><Relationship Id="rId168" Type="http://schemas.openxmlformats.org/officeDocument/2006/relationships/vmlDrawing" Target="../drawings/vmlDrawing1.vml" /><Relationship Id="rId169" Type="http://schemas.openxmlformats.org/officeDocument/2006/relationships/table" Target="../tables/table1.xml" /><Relationship Id="rId1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Xwla2BUtB" TargetMode="External" /><Relationship Id="rId2" Type="http://schemas.openxmlformats.org/officeDocument/2006/relationships/hyperlink" Target="https://t.co/XT02HNaezU" TargetMode="External" /><Relationship Id="rId3" Type="http://schemas.openxmlformats.org/officeDocument/2006/relationships/hyperlink" Target="http://t.co/XS55mwSiAa" TargetMode="External" /><Relationship Id="rId4" Type="http://schemas.openxmlformats.org/officeDocument/2006/relationships/hyperlink" Target="http://t.co/AYHyqeZa9t" TargetMode="External" /><Relationship Id="rId5" Type="http://schemas.openxmlformats.org/officeDocument/2006/relationships/hyperlink" Target="http://t.co/TbZp6LdJG3" TargetMode="External" /><Relationship Id="rId6" Type="http://schemas.openxmlformats.org/officeDocument/2006/relationships/hyperlink" Target="https://t.co/xSKAcpxlUI" TargetMode="External" /><Relationship Id="rId7" Type="http://schemas.openxmlformats.org/officeDocument/2006/relationships/hyperlink" Target="http://t.co/wcFmAywqKc" TargetMode="External" /><Relationship Id="rId8" Type="http://schemas.openxmlformats.org/officeDocument/2006/relationships/hyperlink" Target="https://t.co/tCsXehreje" TargetMode="External" /><Relationship Id="rId9" Type="http://schemas.openxmlformats.org/officeDocument/2006/relationships/hyperlink" Target="http://t.co/Snk6u80g7r" TargetMode="External" /><Relationship Id="rId10" Type="http://schemas.openxmlformats.org/officeDocument/2006/relationships/hyperlink" Target="https://t.co/j6BsCaDxXS" TargetMode="External" /><Relationship Id="rId11" Type="http://schemas.openxmlformats.org/officeDocument/2006/relationships/hyperlink" Target="http://t.co/n8PID2J1M2" TargetMode="External" /><Relationship Id="rId12" Type="http://schemas.openxmlformats.org/officeDocument/2006/relationships/hyperlink" Target="https://t.co/W9qkPRWyDC" TargetMode="External" /><Relationship Id="rId13" Type="http://schemas.openxmlformats.org/officeDocument/2006/relationships/hyperlink" Target="http://t.co/B6s1ekPGWP" TargetMode="External" /><Relationship Id="rId14" Type="http://schemas.openxmlformats.org/officeDocument/2006/relationships/hyperlink" Target="https://t.co/2voGnv74p7" TargetMode="External" /><Relationship Id="rId15" Type="http://schemas.openxmlformats.org/officeDocument/2006/relationships/hyperlink" Target="https://t.co/lvZix3xSLa" TargetMode="External" /><Relationship Id="rId16" Type="http://schemas.openxmlformats.org/officeDocument/2006/relationships/hyperlink" Target="http://t.co/fMoE0s7m6d" TargetMode="External" /><Relationship Id="rId17" Type="http://schemas.openxmlformats.org/officeDocument/2006/relationships/hyperlink" Target="https://t.co/nCe88TlbDt" TargetMode="External" /><Relationship Id="rId18" Type="http://schemas.openxmlformats.org/officeDocument/2006/relationships/hyperlink" Target="https://pbs.twimg.com/profile_banners/2194432388/1537389680" TargetMode="External" /><Relationship Id="rId19" Type="http://schemas.openxmlformats.org/officeDocument/2006/relationships/hyperlink" Target="https://pbs.twimg.com/profile_banners/824461568544956417/1537585507" TargetMode="External" /><Relationship Id="rId20" Type="http://schemas.openxmlformats.org/officeDocument/2006/relationships/hyperlink" Target="https://pbs.twimg.com/profile_banners/16662356/1561735958" TargetMode="External" /><Relationship Id="rId21" Type="http://schemas.openxmlformats.org/officeDocument/2006/relationships/hyperlink" Target="https://pbs.twimg.com/profile_banners/2885853616/1529677961" TargetMode="External" /><Relationship Id="rId22" Type="http://schemas.openxmlformats.org/officeDocument/2006/relationships/hyperlink" Target="https://pbs.twimg.com/profile_banners/369499557/1415912536" TargetMode="External" /><Relationship Id="rId23" Type="http://schemas.openxmlformats.org/officeDocument/2006/relationships/hyperlink" Target="https://pbs.twimg.com/profile_banners/72665016/1511200509" TargetMode="External" /><Relationship Id="rId24" Type="http://schemas.openxmlformats.org/officeDocument/2006/relationships/hyperlink" Target="https://pbs.twimg.com/profile_banners/317632932/1538702536" TargetMode="External" /><Relationship Id="rId25" Type="http://schemas.openxmlformats.org/officeDocument/2006/relationships/hyperlink" Target="https://pbs.twimg.com/profile_banners/3269620064/1535473204" TargetMode="External" /><Relationship Id="rId26" Type="http://schemas.openxmlformats.org/officeDocument/2006/relationships/hyperlink" Target="https://pbs.twimg.com/profile_banners/60739485/1565361178" TargetMode="External" /><Relationship Id="rId27" Type="http://schemas.openxmlformats.org/officeDocument/2006/relationships/hyperlink" Target="https://pbs.twimg.com/profile_banners/2307612721/1454703849" TargetMode="External" /><Relationship Id="rId28" Type="http://schemas.openxmlformats.org/officeDocument/2006/relationships/hyperlink" Target="https://pbs.twimg.com/profile_banners/4037103374/1446156213" TargetMode="External" /><Relationship Id="rId29" Type="http://schemas.openxmlformats.org/officeDocument/2006/relationships/hyperlink" Target="https://pbs.twimg.com/profile_banners/443419752/1389224781" TargetMode="External" /><Relationship Id="rId30" Type="http://schemas.openxmlformats.org/officeDocument/2006/relationships/hyperlink" Target="https://pbs.twimg.com/profile_banners/285270622/1494542829" TargetMode="External" /><Relationship Id="rId31" Type="http://schemas.openxmlformats.org/officeDocument/2006/relationships/hyperlink" Target="https://pbs.twimg.com/profile_banners/1158553622/1406734484" TargetMode="External" /><Relationship Id="rId32" Type="http://schemas.openxmlformats.org/officeDocument/2006/relationships/hyperlink" Target="https://pbs.twimg.com/profile_banners/18686681/1564501706" TargetMode="External" /><Relationship Id="rId33" Type="http://schemas.openxmlformats.org/officeDocument/2006/relationships/hyperlink" Target="https://pbs.twimg.com/profile_banners/16547900/1398296985" TargetMode="External" /><Relationship Id="rId34" Type="http://schemas.openxmlformats.org/officeDocument/2006/relationships/hyperlink" Target="https://pbs.twimg.com/profile_banners/885255580830412800/1535760438" TargetMode="External" /><Relationship Id="rId35" Type="http://schemas.openxmlformats.org/officeDocument/2006/relationships/hyperlink" Target="https://pbs.twimg.com/profile_banners/15846407/1550616213" TargetMode="External" /><Relationship Id="rId36" Type="http://schemas.openxmlformats.org/officeDocument/2006/relationships/hyperlink" Target="https://pbs.twimg.com/profile_banners/30989592/1450113047" TargetMode="External" /><Relationship Id="rId37" Type="http://schemas.openxmlformats.org/officeDocument/2006/relationships/hyperlink" Target="https://pbs.twimg.com/profile_banners/706656090767757312/1522865228"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2/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3/bg.gif" TargetMode="External" /><Relationship Id="rId42" Type="http://schemas.openxmlformats.org/officeDocument/2006/relationships/hyperlink" Target="http://abs.twimg.com/images/themes/theme5/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6/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3/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6/bg.gif" TargetMode="External" /><Relationship Id="rId61" Type="http://schemas.openxmlformats.org/officeDocument/2006/relationships/hyperlink" Target="http://pbs.twimg.com/profile_images/1042512519510798336/8FxHyL_N_normal.jpg" TargetMode="External" /><Relationship Id="rId62" Type="http://schemas.openxmlformats.org/officeDocument/2006/relationships/hyperlink" Target="http://pbs.twimg.com/profile_images/824652629515001856/yTVd_3h3_normal.jpg" TargetMode="External" /><Relationship Id="rId63" Type="http://schemas.openxmlformats.org/officeDocument/2006/relationships/hyperlink" Target="http://pbs.twimg.com/profile_images/681529969017630721/eyXm0ScD_normal.png" TargetMode="External" /><Relationship Id="rId64" Type="http://schemas.openxmlformats.org/officeDocument/2006/relationships/hyperlink" Target="http://pbs.twimg.com/profile_images/1115602781966979072/dTfqOFrr_normal.png" TargetMode="External" /><Relationship Id="rId65" Type="http://schemas.openxmlformats.org/officeDocument/2006/relationships/hyperlink" Target="http://pbs.twimg.com/profile_images/532998026441134080/yw2RDpIC_normal.jpeg" TargetMode="External" /><Relationship Id="rId66" Type="http://schemas.openxmlformats.org/officeDocument/2006/relationships/hyperlink" Target="http://pbs.twimg.com/profile_images/1695610341/AYS_Logo_RGB_watermark_normal.jpg" TargetMode="External" /><Relationship Id="rId67" Type="http://schemas.openxmlformats.org/officeDocument/2006/relationships/hyperlink" Target="http://pbs.twimg.com/profile_images/542801271845969920/56BoJzP1_normal.jpeg" TargetMode="External" /><Relationship Id="rId68" Type="http://schemas.openxmlformats.org/officeDocument/2006/relationships/hyperlink" Target="http://pbs.twimg.com/profile_images/1147593772248600576/Zbapir1Y_normal.jpg" TargetMode="External" /><Relationship Id="rId69" Type="http://schemas.openxmlformats.org/officeDocument/2006/relationships/hyperlink" Target="http://pbs.twimg.com/profile_images/1081205332267790336/iCk39FVl_normal.jpg" TargetMode="External" /><Relationship Id="rId70" Type="http://schemas.openxmlformats.org/officeDocument/2006/relationships/hyperlink" Target="http://pbs.twimg.com/profile_images/378800000452958197/cb4e46ebb41a9822692d4ac9889cf720_normal.png" TargetMode="External" /><Relationship Id="rId71" Type="http://schemas.openxmlformats.org/officeDocument/2006/relationships/hyperlink" Target="http://pbs.twimg.com/profile_images/597893890243371008/cgoikEDF_normal.png" TargetMode="External" /><Relationship Id="rId72" Type="http://schemas.openxmlformats.org/officeDocument/2006/relationships/hyperlink" Target="http://pbs.twimg.com/profile_images/660554515721027584/ct5MI5VG_normal.jpg" TargetMode="External" /><Relationship Id="rId73" Type="http://schemas.openxmlformats.org/officeDocument/2006/relationships/hyperlink" Target="http://pbs.twimg.com/profile_images/1307448837/cpsc_solo_logo_normal.jpg" TargetMode="External" /><Relationship Id="rId74" Type="http://schemas.openxmlformats.org/officeDocument/2006/relationships/hyperlink" Target="http://pbs.twimg.com/profile_images/809854884082118657/ZKqOnCm8_normal.jpg" TargetMode="External" /><Relationship Id="rId75" Type="http://schemas.openxmlformats.org/officeDocument/2006/relationships/hyperlink" Target="http://pbs.twimg.com/profile_images/1081342353489575937/7klAftVe_normal.jpg" TargetMode="External" /><Relationship Id="rId76" Type="http://schemas.openxmlformats.org/officeDocument/2006/relationships/hyperlink" Target="http://pbs.twimg.com/profile_images/1804025968/image_normal.jpg" TargetMode="External" /><Relationship Id="rId77" Type="http://schemas.openxmlformats.org/officeDocument/2006/relationships/hyperlink" Target="http://pbs.twimg.com/profile_images/1319023263/untitled_normal.PNG" TargetMode="External" /><Relationship Id="rId78" Type="http://schemas.openxmlformats.org/officeDocument/2006/relationships/hyperlink" Target="http://pbs.twimg.com/profile_images/633079017/CRRA-logo-arrows-and-letters_normal.jpg" TargetMode="External" /><Relationship Id="rId79" Type="http://schemas.openxmlformats.org/officeDocument/2006/relationships/hyperlink" Target="http://pbs.twimg.com/profile_images/427848190012829696/MES9lYi8_normal.png" TargetMode="External" /><Relationship Id="rId80" Type="http://schemas.openxmlformats.org/officeDocument/2006/relationships/hyperlink" Target="http://pbs.twimg.com/profile_images/1156230068886130688/75QdDWEL_normal.jpg" TargetMode="External" /><Relationship Id="rId81" Type="http://schemas.openxmlformats.org/officeDocument/2006/relationships/hyperlink" Target="http://pbs.twimg.com/profile_images/378800000106450325/11f6d01f358bfae8a57079636c1c1b40_normal.png" TargetMode="External" /><Relationship Id="rId82" Type="http://schemas.openxmlformats.org/officeDocument/2006/relationships/hyperlink" Target="http://pbs.twimg.com/profile_images/1132862803373461504/szMewQ2H_normal.png" TargetMode="External" /><Relationship Id="rId83" Type="http://schemas.openxmlformats.org/officeDocument/2006/relationships/hyperlink" Target="http://pbs.twimg.com/profile_images/1053330932906639362/9OfK5qOh_normal.jpg" TargetMode="External" /><Relationship Id="rId84" Type="http://schemas.openxmlformats.org/officeDocument/2006/relationships/hyperlink" Target="http://pbs.twimg.com/profile_images/676470348540317696/flmDrExJ_normal.jpg" TargetMode="External" /><Relationship Id="rId85" Type="http://schemas.openxmlformats.org/officeDocument/2006/relationships/hyperlink" Target="http://pbs.twimg.com/profile_images/706869591989825536/JzDatzod_normal.jpg" TargetMode="External" /><Relationship Id="rId86" Type="http://schemas.openxmlformats.org/officeDocument/2006/relationships/hyperlink" Target="https://twitter.com/wasteadvantage" TargetMode="External" /><Relationship Id="rId87" Type="http://schemas.openxmlformats.org/officeDocument/2006/relationships/hyperlink" Target="https://twitter.com/epafacts_r9" TargetMode="External" /><Relationship Id="rId88" Type="http://schemas.openxmlformats.org/officeDocument/2006/relationships/hyperlink" Target="https://twitter.com/calrecycle" TargetMode="External" /><Relationship Id="rId89" Type="http://schemas.openxmlformats.org/officeDocument/2006/relationships/hyperlink" Target="https://twitter.com/mattrecycouncil" TargetMode="External" /><Relationship Id="rId90" Type="http://schemas.openxmlformats.org/officeDocument/2006/relationships/hyperlink" Target="https://twitter.com/carpetrecycle" TargetMode="External" /><Relationship Id="rId91" Type="http://schemas.openxmlformats.org/officeDocument/2006/relationships/hyperlink" Target="https://twitter.com/asyousow" TargetMode="External" /><Relationship Id="rId92" Type="http://schemas.openxmlformats.org/officeDocument/2006/relationships/hyperlink" Target="https://twitter.com/crra4zerowaste" TargetMode="External" /><Relationship Id="rId93" Type="http://schemas.openxmlformats.org/officeDocument/2006/relationships/hyperlink" Target="https://twitter.com/bgarciasilva" TargetMode="External" /><Relationship Id="rId94" Type="http://schemas.openxmlformats.org/officeDocument/2006/relationships/hyperlink" Target="https://twitter.com/davina_belmont" TargetMode="External" /><Relationship Id="rId95" Type="http://schemas.openxmlformats.org/officeDocument/2006/relationships/hyperlink" Target="https://twitter.com/rethinkwaste" TargetMode="External" /><Relationship Id="rId96" Type="http://schemas.openxmlformats.org/officeDocument/2006/relationships/hyperlink" Target="https://twitter.com/recyclistco" TargetMode="External" /><Relationship Id="rId97" Type="http://schemas.openxmlformats.org/officeDocument/2006/relationships/hyperlink" Target="https://twitter.com/stewardshipnw" TargetMode="External" /><Relationship Id="rId98" Type="http://schemas.openxmlformats.org/officeDocument/2006/relationships/hyperlink" Target="https://twitter.com/calpsc" TargetMode="External" /><Relationship Id="rId99" Type="http://schemas.openxmlformats.org/officeDocument/2006/relationships/hyperlink" Target="https://twitter.com/landfillgrl" TargetMode="External" /><Relationship Id="rId100" Type="http://schemas.openxmlformats.org/officeDocument/2006/relationships/hyperlink" Target="https://twitter.com/srsmithline" TargetMode="External" /><Relationship Id="rId101" Type="http://schemas.openxmlformats.org/officeDocument/2006/relationships/hyperlink" Target="https://twitter.com/lanceklug" TargetMode="External" /><Relationship Id="rId102" Type="http://schemas.openxmlformats.org/officeDocument/2006/relationships/hyperlink" Target="https://twitter.com/cafoodbanks" TargetMode="External" /><Relationship Id="rId103" Type="http://schemas.openxmlformats.org/officeDocument/2006/relationships/hyperlink" Target="https://twitter.com/crra" TargetMode="External" /><Relationship Id="rId104" Type="http://schemas.openxmlformats.org/officeDocument/2006/relationships/hyperlink" Target="https://twitter.com/sanmateoco" TargetMode="External" /><Relationship Id="rId105" Type="http://schemas.openxmlformats.org/officeDocument/2006/relationships/hyperlink" Target="https://twitter.com/2ndharvest" TargetMode="External" /><Relationship Id="rId106" Type="http://schemas.openxmlformats.org/officeDocument/2006/relationships/hyperlink" Target="https://twitter.com/giganticideas" TargetMode="External" /><Relationship Id="rId107" Type="http://schemas.openxmlformats.org/officeDocument/2006/relationships/hyperlink" Target="https://twitter.com/ryans_recycling" TargetMode="External" /><Relationship Id="rId108" Type="http://schemas.openxmlformats.org/officeDocument/2006/relationships/hyperlink" Target="https://twitter.com/theellenshow" TargetMode="External" /><Relationship Id="rId109" Type="http://schemas.openxmlformats.org/officeDocument/2006/relationships/hyperlink" Target="https://twitter.com/californiaepa" TargetMode="External" /><Relationship Id="rId110" Type="http://schemas.openxmlformats.org/officeDocument/2006/relationships/hyperlink" Target="https://twitter.com/sdfoodsys" TargetMode="External" /><Relationship Id="rId111" Type="http://schemas.openxmlformats.org/officeDocument/2006/relationships/comments" Target="../comments2.xml" /><Relationship Id="rId112" Type="http://schemas.openxmlformats.org/officeDocument/2006/relationships/vmlDrawing" Target="../drawings/vmlDrawing2.vml" /><Relationship Id="rId113" Type="http://schemas.openxmlformats.org/officeDocument/2006/relationships/table" Target="../tables/table2.xml" /><Relationship Id="rId114" Type="http://schemas.openxmlformats.org/officeDocument/2006/relationships/drawing" Target="../drawings/drawing1.xml" /><Relationship Id="rId1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alRecycle/status/1161004872935694336" TargetMode="External" /><Relationship Id="rId2" Type="http://schemas.openxmlformats.org/officeDocument/2006/relationships/hyperlink" Target="http://crra.com/Tours" TargetMode="External" /><Relationship Id="rId3" Type="http://schemas.openxmlformats.org/officeDocument/2006/relationships/hyperlink" Target="https://twitter.com/CalRecycle/status/1161004872935694336" TargetMode="External" /><Relationship Id="rId4" Type="http://schemas.openxmlformats.org/officeDocument/2006/relationships/hyperlink" Target="http://crra.com/Tours"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670</v>
      </c>
      <c r="BE2" s="13" t="s">
        <v>671</v>
      </c>
      <c r="BF2" s="67" t="s">
        <v>993</v>
      </c>
      <c r="BG2" s="67" t="s">
        <v>994</v>
      </c>
      <c r="BH2" s="67" t="s">
        <v>995</v>
      </c>
      <c r="BI2" s="67" t="s">
        <v>996</v>
      </c>
      <c r="BJ2" s="67" t="s">
        <v>997</v>
      </c>
      <c r="BK2" s="67" t="s">
        <v>998</v>
      </c>
      <c r="BL2" s="67" t="s">
        <v>999</v>
      </c>
      <c r="BM2" s="67" t="s">
        <v>1000</v>
      </c>
      <c r="BN2" s="67" t="s">
        <v>1001</v>
      </c>
    </row>
    <row r="3" spans="1:66" ht="15" customHeight="1">
      <c r="A3" s="84" t="s">
        <v>214</v>
      </c>
      <c r="B3" s="84" t="s">
        <v>214</v>
      </c>
      <c r="C3" s="53" t="s">
        <v>1024</v>
      </c>
      <c r="D3" s="54">
        <v>3</v>
      </c>
      <c r="E3" s="65" t="s">
        <v>132</v>
      </c>
      <c r="F3" s="55">
        <v>32</v>
      </c>
      <c r="G3" s="53"/>
      <c r="H3" s="57"/>
      <c r="I3" s="56"/>
      <c r="J3" s="56"/>
      <c r="K3" s="36" t="s">
        <v>65</v>
      </c>
      <c r="L3" s="62">
        <v>3</v>
      </c>
      <c r="M3" s="62"/>
      <c r="N3" s="63"/>
      <c r="O3" s="85" t="s">
        <v>176</v>
      </c>
      <c r="P3" s="87">
        <v>43683.76380787037</v>
      </c>
      <c r="Q3" s="85" t="s">
        <v>241</v>
      </c>
      <c r="R3" s="89" t="s">
        <v>263</v>
      </c>
      <c r="S3" s="85" t="s">
        <v>265</v>
      </c>
      <c r="T3" s="85" t="s">
        <v>267</v>
      </c>
      <c r="U3" s="89" t="s">
        <v>283</v>
      </c>
      <c r="V3" s="89" t="s">
        <v>283</v>
      </c>
      <c r="W3" s="87">
        <v>43683.76380787037</v>
      </c>
      <c r="X3" s="91">
        <v>43683</v>
      </c>
      <c r="Y3" s="93" t="s">
        <v>310</v>
      </c>
      <c r="Z3" s="89" t="s">
        <v>346</v>
      </c>
      <c r="AA3" s="85"/>
      <c r="AB3" s="85"/>
      <c r="AC3" s="93" t="s">
        <v>382</v>
      </c>
      <c r="AD3" s="85"/>
      <c r="AE3" s="85" t="b">
        <v>0</v>
      </c>
      <c r="AF3" s="85">
        <v>2</v>
      </c>
      <c r="AG3" s="93" t="s">
        <v>418</v>
      </c>
      <c r="AH3" s="85" t="b">
        <v>0</v>
      </c>
      <c r="AI3" s="85" t="s">
        <v>419</v>
      </c>
      <c r="AJ3" s="85"/>
      <c r="AK3" s="93" t="s">
        <v>418</v>
      </c>
      <c r="AL3" s="85" t="b">
        <v>0</v>
      </c>
      <c r="AM3" s="85">
        <v>0</v>
      </c>
      <c r="AN3" s="93" t="s">
        <v>418</v>
      </c>
      <c r="AO3" s="85" t="s">
        <v>420</v>
      </c>
      <c r="AP3" s="85" t="b">
        <v>0</v>
      </c>
      <c r="AQ3" s="93" t="s">
        <v>382</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1</v>
      </c>
      <c r="BI3" s="52">
        <v>2.4390243902439024</v>
      </c>
      <c r="BJ3" s="51">
        <v>0</v>
      </c>
      <c r="BK3" s="52">
        <v>0</v>
      </c>
      <c r="BL3" s="51">
        <v>40</v>
      </c>
      <c r="BM3" s="52">
        <v>97.5609756097561</v>
      </c>
      <c r="BN3" s="51">
        <v>41</v>
      </c>
    </row>
    <row r="4" spans="1:66" ht="15" customHeight="1">
      <c r="A4" s="84" t="s">
        <v>215</v>
      </c>
      <c r="B4" s="84" t="s">
        <v>222</v>
      </c>
      <c r="C4" s="53" t="s">
        <v>1024</v>
      </c>
      <c r="D4" s="54">
        <v>3</v>
      </c>
      <c r="E4" s="65" t="s">
        <v>132</v>
      </c>
      <c r="F4" s="55">
        <v>32</v>
      </c>
      <c r="G4" s="53"/>
      <c r="H4" s="57"/>
      <c r="I4" s="56"/>
      <c r="J4" s="56"/>
      <c r="K4" s="36" t="s">
        <v>65</v>
      </c>
      <c r="L4" s="83">
        <v>4</v>
      </c>
      <c r="M4" s="83"/>
      <c r="N4" s="63"/>
      <c r="O4" s="86" t="s">
        <v>239</v>
      </c>
      <c r="P4" s="88">
        <v>43689.8368287037</v>
      </c>
      <c r="Q4" s="86" t="s">
        <v>242</v>
      </c>
      <c r="R4" s="86"/>
      <c r="S4" s="86"/>
      <c r="T4" s="86" t="s">
        <v>268</v>
      </c>
      <c r="U4" s="86"/>
      <c r="V4" s="90" t="s">
        <v>300</v>
      </c>
      <c r="W4" s="88">
        <v>43689.8368287037</v>
      </c>
      <c r="X4" s="92">
        <v>43689</v>
      </c>
      <c r="Y4" s="94" t="s">
        <v>311</v>
      </c>
      <c r="Z4" s="90" t="s">
        <v>347</v>
      </c>
      <c r="AA4" s="86"/>
      <c r="AB4" s="86"/>
      <c r="AC4" s="94" t="s">
        <v>383</v>
      </c>
      <c r="AD4" s="86"/>
      <c r="AE4" s="86" t="b">
        <v>0</v>
      </c>
      <c r="AF4" s="86">
        <v>0</v>
      </c>
      <c r="AG4" s="94" t="s">
        <v>418</v>
      </c>
      <c r="AH4" s="86" t="b">
        <v>0</v>
      </c>
      <c r="AI4" s="86" t="s">
        <v>419</v>
      </c>
      <c r="AJ4" s="86"/>
      <c r="AK4" s="94" t="s">
        <v>418</v>
      </c>
      <c r="AL4" s="86" t="b">
        <v>0</v>
      </c>
      <c r="AM4" s="86">
        <v>3</v>
      </c>
      <c r="AN4" s="94" t="s">
        <v>403</v>
      </c>
      <c r="AO4" s="86" t="s">
        <v>421</v>
      </c>
      <c r="AP4" s="86" t="b">
        <v>0</v>
      </c>
      <c r="AQ4" s="94" t="s">
        <v>403</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1</v>
      </c>
      <c r="BF4" s="51"/>
      <c r="BG4" s="52"/>
      <c r="BH4" s="51"/>
      <c r="BI4" s="52"/>
      <c r="BJ4" s="51"/>
      <c r="BK4" s="52"/>
      <c r="BL4" s="51"/>
      <c r="BM4" s="52"/>
      <c r="BN4" s="51"/>
    </row>
    <row r="5" spans="1:66" ht="15">
      <c r="A5" s="84" t="s">
        <v>215</v>
      </c>
      <c r="B5" s="84" t="s">
        <v>227</v>
      </c>
      <c r="C5" s="53" t="s">
        <v>1024</v>
      </c>
      <c r="D5" s="54">
        <v>3</v>
      </c>
      <c r="E5" s="65" t="s">
        <v>132</v>
      </c>
      <c r="F5" s="55">
        <v>32</v>
      </c>
      <c r="G5" s="53"/>
      <c r="H5" s="57"/>
      <c r="I5" s="56"/>
      <c r="J5" s="56"/>
      <c r="K5" s="36" t="s">
        <v>65</v>
      </c>
      <c r="L5" s="83">
        <v>5</v>
      </c>
      <c r="M5" s="83"/>
      <c r="N5" s="63"/>
      <c r="O5" s="86" t="s">
        <v>240</v>
      </c>
      <c r="P5" s="88">
        <v>43689.8368287037</v>
      </c>
      <c r="Q5" s="86" t="s">
        <v>242</v>
      </c>
      <c r="R5" s="86"/>
      <c r="S5" s="86"/>
      <c r="T5" s="86" t="s">
        <v>268</v>
      </c>
      <c r="U5" s="86"/>
      <c r="V5" s="90" t="s">
        <v>300</v>
      </c>
      <c r="W5" s="88">
        <v>43689.8368287037</v>
      </c>
      <c r="X5" s="92">
        <v>43689</v>
      </c>
      <c r="Y5" s="94" t="s">
        <v>311</v>
      </c>
      <c r="Z5" s="90" t="s">
        <v>347</v>
      </c>
      <c r="AA5" s="86"/>
      <c r="AB5" s="86"/>
      <c r="AC5" s="94" t="s">
        <v>383</v>
      </c>
      <c r="AD5" s="86"/>
      <c r="AE5" s="86" t="b">
        <v>0</v>
      </c>
      <c r="AF5" s="86">
        <v>0</v>
      </c>
      <c r="AG5" s="94" t="s">
        <v>418</v>
      </c>
      <c r="AH5" s="86" t="b">
        <v>0</v>
      </c>
      <c r="AI5" s="86" t="s">
        <v>419</v>
      </c>
      <c r="AJ5" s="86"/>
      <c r="AK5" s="94" t="s">
        <v>418</v>
      </c>
      <c r="AL5" s="86" t="b">
        <v>0</v>
      </c>
      <c r="AM5" s="86">
        <v>3</v>
      </c>
      <c r="AN5" s="94" t="s">
        <v>403</v>
      </c>
      <c r="AO5" s="86" t="s">
        <v>421</v>
      </c>
      <c r="AP5" s="86" t="b">
        <v>0</v>
      </c>
      <c r="AQ5" s="94" t="s">
        <v>403</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15">
      <c r="A6" s="84" t="s">
        <v>215</v>
      </c>
      <c r="B6" s="84" t="s">
        <v>225</v>
      </c>
      <c r="C6" s="53" t="s">
        <v>1024</v>
      </c>
      <c r="D6" s="54">
        <v>3</v>
      </c>
      <c r="E6" s="65" t="s">
        <v>132</v>
      </c>
      <c r="F6" s="55">
        <v>32</v>
      </c>
      <c r="G6" s="53"/>
      <c r="H6" s="57"/>
      <c r="I6" s="56"/>
      <c r="J6" s="56"/>
      <c r="K6" s="36" t="s">
        <v>65</v>
      </c>
      <c r="L6" s="83">
        <v>6</v>
      </c>
      <c r="M6" s="83"/>
      <c r="N6" s="63"/>
      <c r="O6" s="86" t="s">
        <v>240</v>
      </c>
      <c r="P6" s="88">
        <v>43689.8368287037</v>
      </c>
      <c r="Q6" s="86" t="s">
        <v>242</v>
      </c>
      <c r="R6" s="86"/>
      <c r="S6" s="86"/>
      <c r="T6" s="86" t="s">
        <v>268</v>
      </c>
      <c r="U6" s="86"/>
      <c r="V6" s="90" t="s">
        <v>300</v>
      </c>
      <c r="W6" s="88">
        <v>43689.8368287037</v>
      </c>
      <c r="X6" s="92">
        <v>43689</v>
      </c>
      <c r="Y6" s="94" t="s">
        <v>311</v>
      </c>
      <c r="Z6" s="90" t="s">
        <v>347</v>
      </c>
      <c r="AA6" s="86"/>
      <c r="AB6" s="86"/>
      <c r="AC6" s="94" t="s">
        <v>383</v>
      </c>
      <c r="AD6" s="86"/>
      <c r="AE6" s="86" t="b">
        <v>0</v>
      </c>
      <c r="AF6" s="86">
        <v>0</v>
      </c>
      <c r="AG6" s="94" t="s">
        <v>418</v>
      </c>
      <c r="AH6" s="86" t="b">
        <v>0</v>
      </c>
      <c r="AI6" s="86" t="s">
        <v>419</v>
      </c>
      <c r="AJ6" s="86"/>
      <c r="AK6" s="94" t="s">
        <v>418</v>
      </c>
      <c r="AL6" s="86" t="b">
        <v>0</v>
      </c>
      <c r="AM6" s="86">
        <v>3</v>
      </c>
      <c r="AN6" s="94" t="s">
        <v>403</v>
      </c>
      <c r="AO6" s="86" t="s">
        <v>421</v>
      </c>
      <c r="AP6" s="86" t="b">
        <v>0</v>
      </c>
      <c r="AQ6" s="94" t="s">
        <v>403</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15">
      <c r="A7" s="84" t="s">
        <v>215</v>
      </c>
      <c r="B7" s="84" t="s">
        <v>231</v>
      </c>
      <c r="C7" s="53" t="s">
        <v>1024</v>
      </c>
      <c r="D7" s="54">
        <v>3</v>
      </c>
      <c r="E7" s="65" t="s">
        <v>132</v>
      </c>
      <c r="F7" s="55">
        <v>32</v>
      </c>
      <c r="G7" s="53"/>
      <c r="H7" s="57"/>
      <c r="I7" s="56"/>
      <c r="J7" s="56"/>
      <c r="K7" s="36" t="s">
        <v>65</v>
      </c>
      <c r="L7" s="83">
        <v>7</v>
      </c>
      <c r="M7" s="83"/>
      <c r="N7" s="63"/>
      <c r="O7" s="86" t="s">
        <v>240</v>
      </c>
      <c r="P7" s="88">
        <v>43689.8368287037</v>
      </c>
      <c r="Q7" s="86" t="s">
        <v>242</v>
      </c>
      <c r="R7" s="86"/>
      <c r="S7" s="86"/>
      <c r="T7" s="86" t="s">
        <v>268</v>
      </c>
      <c r="U7" s="86"/>
      <c r="V7" s="90" t="s">
        <v>300</v>
      </c>
      <c r="W7" s="88">
        <v>43689.8368287037</v>
      </c>
      <c r="X7" s="92">
        <v>43689</v>
      </c>
      <c r="Y7" s="94" t="s">
        <v>311</v>
      </c>
      <c r="Z7" s="90" t="s">
        <v>347</v>
      </c>
      <c r="AA7" s="86"/>
      <c r="AB7" s="86"/>
      <c r="AC7" s="94" t="s">
        <v>383</v>
      </c>
      <c r="AD7" s="86"/>
      <c r="AE7" s="86" t="b">
        <v>0</v>
      </c>
      <c r="AF7" s="86">
        <v>0</v>
      </c>
      <c r="AG7" s="94" t="s">
        <v>418</v>
      </c>
      <c r="AH7" s="86" t="b">
        <v>0</v>
      </c>
      <c r="AI7" s="86" t="s">
        <v>419</v>
      </c>
      <c r="AJ7" s="86"/>
      <c r="AK7" s="94" t="s">
        <v>418</v>
      </c>
      <c r="AL7" s="86" t="b">
        <v>0</v>
      </c>
      <c r="AM7" s="86">
        <v>3</v>
      </c>
      <c r="AN7" s="94" t="s">
        <v>403</v>
      </c>
      <c r="AO7" s="86" t="s">
        <v>421</v>
      </c>
      <c r="AP7" s="86" t="b">
        <v>0</v>
      </c>
      <c r="AQ7" s="94" t="s">
        <v>403</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15">
      <c r="A8" s="84" t="s">
        <v>215</v>
      </c>
      <c r="B8" s="84" t="s">
        <v>223</v>
      </c>
      <c r="C8" s="53" t="s">
        <v>1024</v>
      </c>
      <c r="D8" s="54">
        <v>3</v>
      </c>
      <c r="E8" s="65" t="s">
        <v>132</v>
      </c>
      <c r="F8" s="55">
        <v>32</v>
      </c>
      <c r="G8" s="53"/>
      <c r="H8" s="57"/>
      <c r="I8" s="56"/>
      <c r="J8" s="56"/>
      <c r="K8" s="36" t="s">
        <v>65</v>
      </c>
      <c r="L8" s="83">
        <v>8</v>
      </c>
      <c r="M8" s="83"/>
      <c r="N8" s="63"/>
      <c r="O8" s="86" t="s">
        <v>240</v>
      </c>
      <c r="P8" s="88">
        <v>43689.8368287037</v>
      </c>
      <c r="Q8" s="86" t="s">
        <v>242</v>
      </c>
      <c r="R8" s="86"/>
      <c r="S8" s="86"/>
      <c r="T8" s="86" t="s">
        <v>268</v>
      </c>
      <c r="U8" s="86"/>
      <c r="V8" s="90" t="s">
        <v>300</v>
      </c>
      <c r="W8" s="88">
        <v>43689.8368287037</v>
      </c>
      <c r="X8" s="92">
        <v>43689</v>
      </c>
      <c r="Y8" s="94" t="s">
        <v>311</v>
      </c>
      <c r="Z8" s="90" t="s">
        <v>347</v>
      </c>
      <c r="AA8" s="86"/>
      <c r="AB8" s="86"/>
      <c r="AC8" s="94" t="s">
        <v>383</v>
      </c>
      <c r="AD8" s="86"/>
      <c r="AE8" s="86" t="b">
        <v>0</v>
      </c>
      <c r="AF8" s="86">
        <v>0</v>
      </c>
      <c r="AG8" s="94" t="s">
        <v>418</v>
      </c>
      <c r="AH8" s="86" t="b">
        <v>0</v>
      </c>
      <c r="AI8" s="86" t="s">
        <v>419</v>
      </c>
      <c r="AJ8" s="86"/>
      <c r="AK8" s="94" t="s">
        <v>418</v>
      </c>
      <c r="AL8" s="86" t="b">
        <v>0</v>
      </c>
      <c r="AM8" s="86">
        <v>3</v>
      </c>
      <c r="AN8" s="94" t="s">
        <v>403</v>
      </c>
      <c r="AO8" s="86" t="s">
        <v>421</v>
      </c>
      <c r="AP8" s="86" t="b">
        <v>0</v>
      </c>
      <c r="AQ8" s="94" t="s">
        <v>403</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2</v>
      </c>
      <c r="BF8" s="51">
        <v>2</v>
      </c>
      <c r="BG8" s="52">
        <v>5</v>
      </c>
      <c r="BH8" s="51">
        <v>1</v>
      </c>
      <c r="BI8" s="52">
        <v>2.5</v>
      </c>
      <c r="BJ8" s="51">
        <v>0</v>
      </c>
      <c r="BK8" s="52">
        <v>0</v>
      </c>
      <c r="BL8" s="51">
        <v>37</v>
      </c>
      <c r="BM8" s="52">
        <v>92.5</v>
      </c>
      <c r="BN8" s="51">
        <v>40</v>
      </c>
    </row>
    <row r="9" spans="1:66" ht="15">
      <c r="A9" s="84" t="s">
        <v>216</v>
      </c>
      <c r="B9" s="84" t="s">
        <v>223</v>
      </c>
      <c r="C9" s="53" t="s">
        <v>1024</v>
      </c>
      <c r="D9" s="54">
        <v>3</v>
      </c>
      <c r="E9" s="65" t="s">
        <v>132</v>
      </c>
      <c r="F9" s="55">
        <v>32</v>
      </c>
      <c r="G9" s="53"/>
      <c r="H9" s="57"/>
      <c r="I9" s="56"/>
      <c r="J9" s="56"/>
      <c r="K9" s="36" t="s">
        <v>65</v>
      </c>
      <c r="L9" s="83">
        <v>9</v>
      </c>
      <c r="M9" s="83"/>
      <c r="N9" s="63"/>
      <c r="O9" s="86" t="s">
        <v>239</v>
      </c>
      <c r="P9" s="88">
        <v>43689.9897337963</v>
      </c>
      <c r="Q9" s="86" t="s">
        <v>243</v>
      </c>
      <c r="R9" s="86"/>
      <c r="S9" s="86"/>
      <c r="T9" s="86"/>
      <c r="U9" s="86"/>
      <c r="V9" s="90" t="s">
        <v>301</v>
      </c>
      <c r="W9" s="88">
        <v>43689.9897337963</v>
      </c>
      <c r="X9" s="92">
        <v>43689</v>
      </c>
      <c r="Y9" s="94" t="s">
        <v>312</v>
      </c>
      <c r="Z9" s="90" t="s">
        <v>348</v>
      </c>
      <c r="AA9" s="86"/>
      <c r="AB9" s="86"/>
      <c r="AC9" s="94" t="s">
        <v>384</v>
      </c>
      <c r="AD9" s="86"/>
      <c r="AE9" s="86" t="b">
        <v>0</v>
      </c>
      <c r="AF9" s="86">
        <v>0</v>
      </c>
      <c r="AG9" s="94" t="s">
        <v>418</v>
      </c>
      <c r="AH9" s="86" t="b">
        <v>0</v>
      </c>
      <c r="AI9" s="86" t="s">
        <v>419</v>
      </c>
      <c r="AJ9" s="86"/>
      <c r="AK9" s="94" t="s">
        <v>418</v>
      </c>
      <c r="AL9" s="86" t="b">
        <v>0</v>
      </c>
      <c r="AM9" s="86">
        <v>1</v>
      </c>
      <c r="AN9" s="94" t="s">
        <v>415</v>
      </c>
      <c r="AO9" s="86" t="s">
        <v>421</v>
      </c>
      <c r="AP9" s="86" t="b">
        <v>0</v>
      </c>
      <c r="AQ9" s="94" t="s">
        <v>415</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3.0303030303030303</v>
      </c>
      <c r="BH9" s="51">
        <v>1</v>
      </c>
      <c r="BI9" s="52">
        <v>3.0303030303030303</v>
      </c>
      <c r="BJ9" s="51">
        <v>0</v>
      </c>
      <c r="BK9" s="52">
        <v>0</v>
      </c>
      <c r="BL9" s="51">
        <v>31</v>
      </c>
      <c r="BM9" s="52">
        <v>93.93939393939394</v>
      </c>
      <c r="BN9" s="51">
        <v>33</v>
      </c>
    </row>
    <row r="10" spans="1:66" ht="15">
      <c r="A10" s="84" t="s">
        <v>217</v>
      </c>
      <c r="B10" s="84" t="s">
        <v>228</v>
      </c>
      <c r="C10" s="53" t="s">
        <v>1024</v>
      </c>
      <c r="D10" s="54">
        <v>3</v>
      </c>
      <c r="E10" s="65" t="s">
        <v>132</v>
      </c>
      <c r="F10" s="55">
        <v>32</v>
      </c>
      <c r="G10" s="53"/>
      <c r="H10" s="57"/>
      <c r="I10" s="56"/>
      <c r="J10" s="56"/>
      <c r="K10" s="36" t="s">
        <v>65</v>
      </c>
      <c r="L10" s="83">
        <v>10</v>
      </c>
      <c r="M10" s="83"/>
      <c r="N10" s="63"/>
      <c r="O10" s="86" t="s">
        <v>239</v>
      </c>
      <c r="P10" s="88">
        <v>43690.63694444444</v>
      </c>
      <c r="Q10" s="86" t="s">
        <v>244</v>
      </c>
      <c r="R10" s="86"/>
      <c r="S10" s="86"/>
      <c r="T10" s="86" t="s">
        <v>267</v>
      </c>
      <c r="U10" s="86"/>
      <c r="V10" s="90" t="s">
        <v>302</v>
      </c>
      <c r="W10" s="88">
        <v>43690.63694444444</v>
      </c>
      <c r="X10" s="92">
        <v>43690</v>
      </c>
      <c r="Y10" s="94" t="s">
        <v>313</v>
      </c>
      <c r="Z10" s="90" t="s">
        <v>349</v>
      </c>
      <c r="AA10" s="86"/>
      <c r="AB10" s="86"/>
      <c r="AC10" s="94" t="s">
        <v>385</v>
      </c>
      <c r="AD10" s="86"/>
      <c r="AE10" s="86" t="b">
        <v>0</v>
      </c>
      <c r="AF10" s="86">
        <v>0</v>
      </c>
      <c r="AG10" s="94" t="s">
        <v>418</v>
      </c>
      <c r="AH10" s="86" t="b">
        <v>0</v>
      </c>
      <c r="AI10" s="86" t="s">
        <v>419</v>
      </c>
      <c r="AJ10" s="86"/>
      <c r="AK10" s="94" t="s">
        <v>418</v>
      </c>
      <c r="AL10" s="86" t="b">
        <v>0</v>
      </c>
      <c r="AM10" s="86">
        <v>2</v>
      </c>
      <c r="AN10" s="94" t="s">
        <v>408</v>
      </c>
      <c r="AO10" s="86" t="s">
        <v>421</v>
      </c>
      <c r="AP10" s="86" t="b">
        <v>0</v>
      </c>
      <c r="AQ10" s="94" t="s">
        <v>408</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2</v>
      </c>
      <c r="BG10" s="52">
        <v>5.882352941176471</v>
      </c>
      <c r="BH10" s="51">
        <v>0</v>
      </c>
      <c r="BI10" s="52">
        <v>0</v>
      </c>
      <c r="BJ10" s="51">
        <v>0</v>
      </c>
      <c r="BK10" s="52">
        <v>0</v>
      </c>
      <c r="BL10" s="51">
        <v>32</v>
      </c>
      <c r="BM10" s="52">
        <v>94.11764705882354</v>
      </c>
      <c r="BN10" s="51">
        <v>34</v>
      </c>
    </row>
    <row r="11" spans="1:66" ht="15">
      <c r="A11" s="84" t="s">
        <v>218</v>
      </c>
      <c r="B11" s="84" t="s">
        <v>218</v>
      </c>
      <c r="C11" s="53" t="s">
        <v>1024</v>
      </c>
      <c r="D11" s="54">
        <v>3</v>
      </c>
      <c r="E11" s="65" t="s">
        <v>132</v>
      </c>
      <c r="F11" s="55">
        <v>32</v>
      </c>
      <c r="G11" s="53"/>
      <c r="H11" s="57"/>
      <c r="I11" s="56"/>
      <c r="J11" s="56"/>
      <c r="K11" s="36" t="s">
        <v>65</v>
      </c>
      <c r="L11" s="83">
        <v>11</v>
      </c>
      <c r="M11" s="83"/>
      <c r="N11" s="63"/>
      <c r="O11" s="86" t="s">
        <v>176</v>
      </c>
      <c r="P11" s="88">
        <v>43690.81857638889</v>
      </c>
      <c r="Q11" s="86" t="s">
        <v>245</v>
      </c>
      <c r="R11" s="86"/>
      <c r="S11" s="86"/>
      <c r="T11" s="86" t="s">
        <v>267</v>
      </c>
      <c r="U11" s="90" t="s">
        <v>284</v>
      </c>
      <c r="V11" s="90" t="s">
        <v>284</v>
      </c>
      <c r="W11" s="88">
        <v>43690.81857638889</v>
      </c>
      <c r="X11" s="92">
        <v>43690</v>
      </c>
      <c r="Y11" s="94" t="s">
        <v>314</v>
      </c>
      <c r="Z11" s="90" t="s">
        <v>350</v>
      </c>
      <c r="AA11" s="86"/>
      <c r="AB11" s="86"/>
      <c r="AC11" s="94" t="s">
        <v>386</v>
      </c>
      <c r="AD11" s="86"/>
      <c r="AE11" s="86" t="b">
        <v>0</v>
      </c>
      <c r="AF11" s="86">
        <v>1</v>
      </c>
      <c r="AG11" s="94" t="s">
        <v>418</v>
      </c>
      <c r="AH11" s="86" t="b">
        <v>0</v>
      </c>
      <c r="AI11" s="86" t="s">
        <v>419</v>
      </c>
      <c r="AJ11" s="86"/>
      <c r="AK11" s="94" t="s">
        <v>418</v>
      </c>
      <c r="AL11" s="86" t="b">
        <v>0</v>
      </c>
      <c r="AM11" s="86">
        <v>0</v>
      </c>
      <c r="AN11" s="94" t="s">
        <v>418</v>
      </c>
      <c r="AO11" s="86" t="s">
        <v>422</v>
      </c>
      <c r="AP11" s="86" t="b">
        <v>0</v>
      </c>
      <c r="AQ11" s="94" t="s">
        <v>386</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0</v>
      </c>
      <c r="BG11" s="52">
        <v>0</v>
      </c>
      <c r="BH11" s="51">
        <v>0</v>
      </c>
      <c r="BI11" s="52">
        <v>0</v>
      </c>
      <c r="BJ11" s="51">
        <v>0</v>
      </c>
      <c r="BK11" s="52">
        <v>0</v>
      </c>
      <c r="BL11" s="51">
        <v>12</v>
      </c>
      <c r="BM11" s="52">
        <v>100</v>
      </c>
      <c r="BN11" s="51">
        <v>12</v>
      </c>
    </row>
    <row r="12" spans="1:66" ht="15">
      <c r="A12" s="84" t="s">
        <v>219</v>
      </c>
      <c r="B12" s="84" t="s">
        <v>225</v>
      </c>
      <c r="C12" s="53" t="s">
        <v>1024</v>
      </c>
      <c r="D12" s="54">
        <v>3</v>
      </c>
      <c r="E12" s="65" t="s">
        <v>132</v>
      </c>
      <c r="F12" s="55">
        <v>32</v>
      </c>
      <c r="G12" s="53"/>
      <c r="H12" s="57"/>
      <c r="I12" s="56"/>
      <c r="J12" s="56"/>
      <c r="K12" s="36" t="s">
        <v>65</v>
      </c>
      <c r="L12" s="83">
        <v>12</v>
      </c>
      <c r="M12" s="83"/>
      <c r="N12" s="63"/>
      <c r="O12" s="86" t="s">
        <v>239</v>
      </c>
      <c r="P12" s="88">
        <v>43690.868425925924</v>
      </c>
      <c r="Q12" s="86" t="s">
        <v>246</v>
      </c>
      <c r="R12" s="86"/>
      <c r="S12" s="86"/>
      <c r="T12" s="86" t="s">
        <v>269</v>
      </c>
      <c r="U12" s="86"/>
      <c r="V12" s="90" t="s">
        <v>303</v>
      </c>
      <c r="W12" s="88">
        <v>43690.868425925924</v>
      </c>
      <c r="X12" s="92">
        <v>43690</v>
      </c>
      <c r="Y12" s="94" t="s">
        <v>315</v>
      </c>
      <c r="Z12" s="90" t="s">
        <v>351</v>
      </c>
      <c r="AA12" s="86"/>
      <c r="AB12" s="86"/>
      <c r="AC12" s="94" t="s">
        <v>387</v>
      </c>
      <c r="AD12" s="86"/>
      <c r="AE12" s="86" t="b">
        <v>0</v>
      </c>
      <c r="AF12" s="86">
        <v>0</v>
      </c>
      <c r="AG12" s="94" t="s">
        <v>418</v>
      </c>
      <c r="AH12" s="86" t="b">
        <v>0</v>
      </c>
      <c r="AI12" s="86" t="s">
        <v>419</v>
      </c>
      <c r="AJ12" s="86"/>
      <c r="AK12" s="94" t="s">
        <v>418</v>
      </c>
      <c r="AL12" s="86" t="b">
        <v>0</v>
      </c>
      <c r="AM12" s="86">
        <v>2</v>
      </c>
      <c r="AN12" s="94" t="s">
        <v>394</v>
      </c>
      <c r="AO12" s="86" t="s">
        <v>420</v>
      </c>
      <c r="AP12" s="86" t="b">
        <v>0</v>
      </c>
      <c r="AQ12" s="94" t="s">
        <v>394</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15">
      <c r="A13" s="84" t="s">
        <v>219</v>
      </c>
      <c r="B13" s="84" t="s">
        <v>232</v>
      </c>
      <c r="C13" s="53" t="s">
        <v>1024</v>
      </c>
      <c r="D13" s="54">
        <v>3</v>
      </c>
      <c r="E13" s="65" t="s">
        <v>132</v>
      </c>
      <c r="F13" s="55">
        <v>32</v>
      </c>
      <c r="G13" s="53"/>
      <c r="H13" s="57"/>
      <c r="I13" s="56"/>
      <c r="J13" s="56"/>
      <c r="K13" s="36" t="s">
        <v>65</v>
      </c>
      <c r="L13" s="83">
        <v>13</v>
      </c>
      <c r="M13" s="83"/>
      <c r="N13" s="63"/>
      <c r="O13" s="86" t="s">
        <v>240</v>
      </c>
      <c r="P13" s="88">
        <v>43690.868425925924</v>
      </c>
      <c r="Q13" s="86" t="s">
        <v>246</v>
      </c>
      <c r="R13" s="86"/>
      <c r="S13" s="86"/>
      <c r="T13" s="86" t="s">
        <v>269</v>
      </c>
      <c r="U13" s="86"/>
      <c r="V13" s="90" t="s">
        <v>303</v>
      </c>
      <c r="W13" s="88">
        <v>43690.868425925924</v>
      </c>
      <c r="X13" s="92">
        <v>43690</v>
      </c>
      <c r="Y13" s="94" t="s">
        <v>315</v>
      </c>
      <c r="Z13" s="90" t="s">
        <v>351</v>
      </c>
      <c r="AA13" s="86"/>
      <c r="AB13" s="86"/>
      <c r="AC13" s="94" t="s">
        <v>387</v>
      </c>
      <c r="AD13" s="86"/>
      <c r="AE13" s="86" t="b">
        <v>0</v>
      </c>
      <c r="AF13" s="86">
        <v>0</v>
      </c>
      <c r="AG13" s="94" t="s">
        <v>418</v>
      </c>
      <c r="AH13" s="86" t="b">
        <v>0</v>
      </c>
      <c r="AI13" s="86" t="s">
        <v>419</v>
      </c>
      <c r="AJ13" s="86"/>
      <c r="AK13" s="94" t="s">
        <v>418</v>
      </c>
      <c r="AL13" s="86" t="b">
        <v>0</v>
      </c>
      <c r="AM13" s="86">
        <v>2</v>
      </c>
      <c r="AN13" s="94" t="s">
        <v>394</v>
      </c>
      <c r="AO13" s="86" t="s">
        <v>420</v>
      </c>
      <c r="AP13" s="86" t="b">
        <v>0</v>
      </c>
      <c r="AQ13" s="94" t="s">
        <v>394</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3</v>
      </c>
      <c r="BG13" s="52">
        <v>20</v>
      </c>
      <c r="BH13" s="51">
        <v>0</v>
      </c>
      <c r="BI13" s="52">
        <v>0</v>
      </c>
      <c r="BJ13" s="51">
        <v>0</v>
      </c>
      <c r="BK13" s="52">
        <v>0</v>
      </c>
      <c r="BL13" s="51">
        <v>12</v>
      </c>
      <c r="BM13" s="52">
        <v>80</v>
      </c>
      <c r="BN13" s="51">
        <v>15</v>
      </c>
    </row>
    <row r="14" spans="1:66" ht="15">
      <c r="A14" s="84" t="s">
        <v>220</v>
      </c>
      <c r="B14" s="84" t="s">
        <v>222</v>
      </c>
      <c r="C14" s="53" t="s">
        <v>1024</v>
      </c>
      <c r="D14" s="54">
        <v>3</v>
      </c>
      <c r="E14" s="65" t="s">
        <v>132</v>
      </c>
      <c r="F14" s="55">
        <v>32</v>
      </c>
      <c r="G14" s="53"/>
      <c r="H14" s="57"/>
      <c r="I14" s="56"/>
      <c r="J14" s="56"/>
      <c r="K14" s="36" t="s">
        <v>65</v>
      </c>
      <c r="L14" s="83">
        <v>14</v>
      </c>
      <c r="M14" s="83"/>
      <c r="N14" s="63"/>
      <c r="O14" s="86" t="s">
        <v>239</v>
      </c>
      <c r="P14" s="88">
        <v>43690.91158564815</v>
      </c>
      <c r="Q14" s="86" t="s">
        <v>247</v>
      </c>
      <c r="R14" s="86"/>
      <c r="S14" s="86"/>
      <c r="T14" s="86"/>
      <c r="U14" s="86"/>
      <c r="V14" s="90" t="s">
        <v>304</v>
      </c>
      <c r="W14" s="88">
        <v>43690.91158564815</v>
      </c>
      <c r="X14" s="92">
        <v>43690</v>
      </c>
      <c r="Y14" s="94" t="s">
        <v>316</v>
      </c>
      <c r="Z14" s="90" t="s">
        <v>352</v>
      </c>
      <c r="AA14" s="86"/>
      <c r="AB14" s="86"/>
      <c r="AC14" s="94" t="s">
        <v>388</v>
      </c>
      <c r="AD14" s="86"/>
      <c r="AE14" s="86" t="b">
        <v>0</v>
      </c>
      <c r="AF14" s="86">
        <v>0</v>
      </c>
      <c r="AG14" s="94" t="s">
        <v>418</v>
      </c>
      <c r="AH14" s="86" t="b">
        <v>0</v>
      </c>
      <c r="AI14" s="86" t="s">
        <v>419</v>
      </c>
      <c r="AJ14" s="86"/>
      <c r="AK14" s="94" t="s">
        <v>418</v>
      </c>
      <c r="AL14" s="86" t="b">
        <v>0</v>
      </c>
      <c r="AM14" s="86">
        <v>3</v>
      </c>
      <c r="AN14" s="94" t="s">
        <v>390</v>
      </c>
      <c r="AO14" s="86" t="s">
        <v>423</v>
      </c>
      <c r="AP14" s="86" t="b">
        <v>0</v>
      </c>
      <c r="AQ14" s="94" t="s">
        <v>390</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220</v>
      </c>
      <c r="B15" s="84" t="s">
        <v>223</v>
      </c>
      <c r="C15" s="53" t="s">
        <v>1024</v>
      </c>
      <c r="D15" s="54">
        <v>3</v>
      </c>
      <c r="E15" s="65" t="s">
        <v>132</v>
      </c>
      <c r="F15" s="55">
        <v>32</v>
      </c>
      <c r="G15" s="53"/>
      <c r="H15" s="57"/>
      <c r="I15" s="56"/>
      <c r="J15" s="56"/>
      <c r="K15" s="36" t="s">
        <v>65</v>
      </c>
      <c r="L15" s="83">
        <v>15</v>
      </c>
      <c r="M15" s="83"/>
      <c r="N15" s="63"/>
      <c r="O15" s="86" t="s">
        <v>240</v>
      </c>
      <c r="P15" s="88">
        <v>43690.91158564815</v>
      </c>
      <c r="Q15" s="86" t="s">
        <v>247</v>
      </c>
      <c r="R15" s="86"/>
      <c r="S15" s="86"/>
      <c r="T15" s="86"/>
      <c r="U15" s="86"/>
      <c r="V15" s="90" t="s">
        <v>304</v>
      </c>
      <c r="W15" s="88">
        <v>43690.91158564815</v>
      </c>
      <c r="X15" s="92">
        <v>43690</v>
      </c>
      <c r="Y15" s="94" t="s">
        <v>316</v>
      </c>
      <c r="Z15" s="90" t="s">
        <v>352</v>
      </c>
      <c r="AA15" s="86"/>
      <c r="AB15" s="86"/>
      <c r="AC15" s="94" t="s">
        <v>388</v>
      </c>
      <c r="AD15" s="86"/>
      <c r="AE15" s="86" t="b">
        <v>0</v>
      </c>
      <c r="AF15" s="86">
        <v>0</v>
      </c>
      <c r="AG15" s="94" t="s">
        <v>418</v>
      </c>
      <c r="AH15" s="86" t="b">
        <v>0</v>
      </c>
      <c r="AI15" s="86" t="s">
        <v>419</v>
      </c>
      <c r="AJ15" s="86"/>
      <c r="AK15" s="94" t="s">
        <v>418</v>
      </c>
      <c r="AL15" s="86" t="b">
        <v>0</v>
      </c>
      <c r="AM15" s="86">
        <v>3</v>
      </c>
      <c r="AN15" s="94" t="s">
        <v>390</v>
      </c>
      <c r="AO15" s="86" t="s">
        <v>423</v>
      </c>
      <c r="AP15" s="86" t="b">
        <v>0</v>
      </c>
      <c r="AQ15" s="94" t="s">
        <v>390</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2</v>
      </c>
      <c r="BF15" s="51"/>
      <c r="BG15" s="52"/>
      <c r="BH15" s="51"/>
      <c r="BI15" s="52"/>
      <c r="BJ15" s="51"/>
      <c r="BK15" s="52"/>
      <c r="BL15" s="51"/>
      <c r="BM15" s="52"/>
      <c r="BN15" s="51"/>
    </row>
    <row r="16" spans="1:66" ht="15">
      <c r="A16" s="84" t="s">
        <v>220</v>
      </c>
      <c r="B16" s="84" t="s">
        <v>233</v>
      </c>
      <c r="C16" s="53" t="s">
        <v>1024</v>
      </c>
      <c r="D16" s="54">
        <v>3</v>
      </c>
      <c r="E16" s="65" t="s">
        <v>132</v>
      </c>
      <c r="F16" s="55">
        <v>32</v>
      </c>
      <c r="G16" s="53"/>
      <c r="H16" s="57"/>
      <c r="I16" s="56"/>
      <c r="J16" s="56"/>
      <c r="K16" s="36" t="s">
        <v>65</v>
      </c>
      <c r="L16" s="83">
        <v>16</v>
      </c>
      <c r="M16" s="83"/>
      <c r="N16" s="63"/>
      <c r="O16" s="86" t="s">
        <v>240</v>
      </c>
      <c r="P16" s="88">
        <v>43690.91158564815</v>
      </c>
      <c r="Q16" s="86" t="s">
        <v>247</v>
      </c>
      <c r="R16" s="86"/>
      <c r="S16" s="86"/>
      <c r="T16" s="86"/>
      <c r="U16" s="86"/>
      <c r="V16" s="90" t="s">
        <v>304</v>
      </c>
      <c r="W16" s="88">
        <v>43690.91158564815</v>
      </c>
      <c r="X16" s="92">
        <v>43690</v>
      </c>
      <c r="Y16" s="94" t="s">
        <v>316</v>
      </c>
      <c r="Z16" s="90" t="s">
        <v>352</v>
      </c>
      <c r="AA16" s="86"/>
      <c r="AB16" s="86"/>
      <c r="AC16" s="94" t="s">
        <v>388</v>
      </c>
      <c r="AD16" s="86"/>
      <c r="AE16" s="86" t="b">
        <v>0</v>
      </c>
      <c r="AF16" s="86">
        <v>0</v>
      </c>
      <c r="AG16" s="94" t="s">
        <v>418</v>
      </c>
      <c r="AH16" s="86" t="b">
        <v>0</v>
      </c>
      <c r="AI16" s="86" t="s">
        <v>419</v>
      </c>
      <c r="AJ16" s="86"/>
      <c r="AK16" s="94" t="s">
        <v>418</v>
      </c>
      <c r="AL16" s="86" t="b">
        <v>0</v>
      </c>
      <c r="AM16" s="86">
        <v>3</v>
      </c>
      <c r="AN16" s="94" t="s">
        <v>390</v>
      </c>
      <c r="AO16" s="86" t="s">
        <v>423</v>
      </c>
      <c r="AP16" s="86" t="b">
        <v>0</v>
      </c>
      <c r="AQ16" s="94" t="s">
        <v>390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3.0303030303030303</v>
      </c>
      <c r="BH16" s="51">
        <v>0</v>
      </c>
      <c r="BI16" s="52">
        <v>0</v>
      </c>
      <c r="BJ16" s="51">
        <v>0</v>
      </c>
      <c r="BK16" s="52">
        <v>0</v>
      </c>
      <c r="BL16" s="51">
        <v>32</v>
      </c>
      <c r="BM16" s="52">
        <v>96.96969696969697</v>
      </c>
      <c r="BN16" s="51">
        <v>33</v>
      </c>
    </row>
    <row r="17" spans="1:66" ht="15">
      <c r="A17" s="84" t="s">
        <v>221</v>
      </c>
      <c r="B17" s="84" t="s">
        <v>222</v>
      </c>
      <c r="C17" s="53" t="s">
        <v>1024</v>
      </c>
      <c r="D17" s="54">
        <v>3</v>
      </c>
      <c r="E17" s="65" t="s">
        <v>132</v>
      </c>
      <c r="F17" s="55">
        <v>32</v>
      </c>
      <c r="G17" s="53"/>
      <c r="H17" s="57"/>
      <c r="I17" s="56"/>
      <c r="J17" s="56"/>
      <c r="K17" s="36" t="s">
        <v>65</v>
      </c>
      <c r="L17" s="83">
        <v>17</v>
      </c>
      <c r="M17" s="83"/>
      <c r="N17" s="63"/>
      <c r="O17" s="86" t="s">
        <v>239</v>
      </c>
      <c r="P17" s="88">
        <v>43690.94940972222</v>
      </c>
      <c r="Q17" s="86" t="s">
        <v>247</v>
      </c>
      <c r="R17" s="86"/>
      <c r="S17" s="86"/>
      <c r="T17" s="86"/>
      <c r="U17" s="86"/>
      <c r="V17" s="90" t="s">
        <v>305</v>
      </c>
      <c r="W17" s="88">
        <v>43690.94940972222</v>
      </c>
      <c r="X17" s="92">
        <v>43690</v>
      </c>
      <c r="Y17" s="94" t="s">
        <v>317</v>
      </c>
      <c r="Z17" s="90" t="s">
        <v>353</v>
      </c>
      <c r="AA17" s="86"/>
      <c r="AB17" s="86"/>
      <c r="AC17" s="94" t="s">
        <v>389</v>
      </c>
      <c r="AD17" s="86"/>
      <c r="AE17" s="86" t="b">
        <v>0</v>
      </c>
      <c r="AF17" s="86">
        <v>0</v>
      </c>
      <c r="AG17" s="94" t="s">
        <v>418</v>
      </c>
      <c r="AH17" s="86" t="b">
        <v>0</v>
      </c>
      <c r="AI17" s="86" t="s">
        <v>419</v>
      </c>
      <c r="AJ17" s="86"/>
      <c r="AK17" s="94" t="s">
        <v>418</v>
      </c>
      <c r="AL17" s="86" t="b">
        <v>0</v>
      </c>
      <c r="AM17" s="86">
        <v>3</v>
      </c>
      <c r="AN17" s="94" t="s">
        <v>390</v>
      </c>
      <c r="AO17" s="86" t="s">
        <v>420</v>
      </c>
      <c r="AP17" s="86" t="b">
        <v>0</v>
      </c>
      <c r="AQ17" s="94" t="s">
        <v>390</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221</v>
      </c>
      <c r="B18" s="84" t="s">
        <v>223</v>
      </c>
      <c r="C18" s="53" t="s">
        <v>1024</v>
      </c>
      <c r="D18" s="54">
        <v>3</v>
      </c>
      <c r="E18" s="65" t="s">
        <v>132</v>
      </c>
      <c r="F18" s="55">
        <v>32</v>
      </c>
      <c r="G18" s="53"/>
      <c r="H18" s="57"/>
      <c r="I18" s="56"/>
      <c r="J18" s="56"/>
      <c r="K18" s="36" t="s">
        <v>65</v>
      </c>
      <c r="L18" s="83">
        <v>18</v>
      </c>
      <c r="M18" s="83"/>
      <c r="N18" s="63"/>
      <c r="O18" s="86" t="s">
        <v>240</v>
      </c>
      <c r="P18" s="88">
        <v>43690.94940972222</v>
      </c>
      <c r="Q18" s="86" t="s">
        <v>247</v>
      </c>
      <c r="R18" s="86"/>
      <c r="S18" s="86"/>
      <c r="T18" s="86"/>
      <c r="U18" s="86"/>
      <c r="V18" s="90" t="s">
        <v>305</v>
      </c>
      <c r="W18" s="88">
        <v>43690.94940972222</v>
      </c>
      <c r="X18" s="92">
        <v>43690</v>
      </c>
      <c r="Y18" s="94" t="s">
        <v>317</v>
      </c>
      <c r="Z18" s="90" t="s">
        <v>353</v>
      </c>
      <c r="AA18" s="86"/>
      <c r="AB18" s="86"/>
      <c r="AC18" s="94" t="s">
        <v>389</v>
      </c>
      <c r="AD18" s="86"/>
      <c r="AE18" s="86" t="b">
        <v>0</v>
      </c>
      <c r="AF18" s="86">
        <v>0</v>
      </c>
      <c r="AG18" s="94" t="s">
        <v>418</v>
      </c>
      <c r="AH18" s="86" t="b">
        <v>0</v>
      </c>
      <c r="AI18" s="86" t="s">
        <v>419</v>
      </c>
      <c r="AJ18" s="86"/>
      <c r="AK18" s="94" t="s">
        <v>418</v>
      </c>
      <c r="AL18" s="86" t="b">
        <v>0</v>
      </c>
      <c r="AM18" s="86">
        <v>3</v>
      </c>
      <c r="AN18" s="94" t="s">
        <v>390</v>
      </c>
      <c r="AO18" s="86" t="s">
        <v>420</v>
      </c>
      <c r="AP18" s="86" t="b">
        <v>0</v>
      </c>
      <c r="AQ18" s="94" t="s">
        <v>390</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2</v>
      </c>
      <c r="BF18" s="51"/>
      <c r="BG18" s="52"/>
      <c r="BH18" s="51"/>
      <c r="BI18" s="52"/>
      <c r="BJ18" s="51"/>
      <c r="BK18" s="52"/>
      <c r="BL18" s="51"/>
      <c r="BM18" s="52"/>
      <c r="BN18" s="51"/>
    </row>
    <row r="19" spans="1:66" ht="15">
      <c r="A19" s="84" t="s">
        <v>221</v>
      </c>
      <c r="B19" s="84" t="s">
        <v>233</v>
      </c>
      <c r="C19" s="53" t="s">
        <v>1024</v>
      </c>
      <c r="D19" s="54">
        <v>3</v>
      </c>
      <c r="E19" s="65" t="s">
        <v>132</v>
      </c>
      <c r="F19" s="55">
        <v>32</v>
      </c>
      <c r="G19" s="53"/>
      <c r="H19" s="57"/>
      <c r="I19" s="56"/>
      <c r="J19" s="56"/>
      <c r="K19" s="36" t="s">
        <v>65</v>
      </c>
      <c r="L19" s="83">
        <v>19</v>
      </c>
      <c r="M19" s="83"/>
      <c r="N19" s="63"/>
      <c r="O19" s="86" t="s">
        <v>240</v>
      </c>
      <c r="P19" s="88">
        <v>43690.94940972222</v>
      </c>
      <c r="Q19" s="86" t="s">
        <v>247</v>
      </c>
      <c r="R19" s="86"/>
      <c r="S19" s="86"/>
      <c r="T19" s="86"/>
      <c r="U19" s="86"/>
      <c r="V19" s="90" t="s">
        <v>305</v>
      </c>
      <c r="W19" s="88">
        <v>43690.94940972222</v>
      </c>
      <c r="X19" s="92">
        <v>43690</v>
      </c>
      <c r="Y19" s="94" t="s">
        <v>317</v>
      </c>
      <c r="Z19" s="90" t="s">
        <v>353</v>
      </c>
      <c r="AA19" s="86"/>
      <c r="AB19" s="86"/>
      <c r="AC19" s="94" t="s">
        <v>389</v>
      </c>
      <c r="AD19" s="86"/>
      <c r="AE19" s="86" t="b">
        <v>0</v>
      </c>
      <c r="AF19" s="86">
        <v>0</v>
      </c>
      <c r="AG19" s="94" t="s">
        <v>418</v>
      </c>
      <c r="AH19" s="86" t="b">
        <v>0</v>
      </c>
      <c r="AI19" s="86" t="s">
        <v>419</v>
      </c>
      <c r="AJ19" s="86"/>
      <c r="AK19" s="94" t="s">
        <v>418</v>
      </c>
      <c r="AL19" s="86" t="b">
        <v>0</v>
      </c>
      <c r="AM19" s="86">
        <v>3</v>
      </c>
      <c r="AN19" s="94" t="s">
        <v>390</v>
      </c>
      <c r="AO19" s="86" t="s">
        <v>420</v>
      </c>
      <c r="AP19" s="86" t="b">
        <v>0</v>
      </c>
      <c r="AQ19" s="94" t="s">
        <v>390</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3.0303030303030303</v>
      </c>
      <c r="BH19" s="51">
        <v>0</v>
      </c>
      <c r="BI19" s="52">
        <v>0</v>
      </c>
      <c r="BJ19" s="51">
        <v>0</v>
      </c>
      <c r="BK19" s="52">
        <v>0</v>
      </c>
      <c r="BL19" s="51">
        <v>32</v>
      </c>
      <c r="BM19" s="52">
        <v>96.96969696969697</v>
      </c>
      <c r="BN19" s="51">
        <v>33</v>
      </c>
    </row>
    <row r="20" spans="1:66" ht="15">
      <c r="A20" s="84" t="s">
        <v>222</v>
      </c>
      <c r="B20" s="84" t="s">
        <v>233</v>
      </c>
      <c r="C20" s="53" t="s">
        <v>1024</v>
      </c>
      <c r="D20" s="54">
        <v>3</v>
      </c>
      <c r="E20" s="65" t="s">
        <v>132</v>
      </c>
      <c r="F20" s="55">
        <v>32</v>
      </c>
      <c r="G20" s="53"/>
      <c r="H20" s="57"/>
      <c r="I20" s="56"/>
      <c r="J20" s="56"/>
      <c r="K20" s="36" t="s">
        <v>65</v>
      </c>
      <c r="L20" s="83">
        <v>20</v>
      </c>
      <c r="M20" s="83"/>
      <c r="N20" s="63"/>
      <c r="O20" s="86" t="s">
        <v>240</v>
      </c>
      <c r="P20" s="88">
        <v>43690.68377314815</v>
      </c>
      <c r="Q20" s="86" t="s">
        <v>247</v>
      </c>
      <c r="R20" s="86"/>
      <c r="S20" s="86"/>
      <c r="T20" s="86" t="s">
        <v>267</v>
      </c>
      <c r="U20" s="90" t="s">
        <v>285</v>
      </c>
      <c r="V20" s="90" t="s">
        <v>285</v>
      </c>
      <c r="W20" s="88">
        <v>43690.68377314815</v>
      </c>
      <c r="X20" s="92">
        <v>43690</v>
      </c>
      <c r="Y20" s="94" t="s">
        <v>318</v>
      </c>
      <c r="Z20" s="90" t="s">
        <v>354</v>
      </c>
      <c r="AA20" s="86"/>
      <c r="AB20" s="86"/>
      <c r="AC20" s="94" t="s">
        <v>390</v>
      </c>
      <c r="AD20" s="86"/>
      <c r="AE20" s="86" t="b">
        <v>0</v>
      </c>
      <c r="AF20" s="86">
        <v>10</v>
      </c>
      <c r="AG20" s="94" t="s">
        <v>418</v>
      </c>
      <c r="AH20" s="86" t="b">
        <v>0</v>
      </c>
      <c r="AI20" s="86" t="s">
        <v>419</v>
      </c>
      <c r="AJ20" s="86"/>
      <c r="AK20" s="94" t="s">
        <v>418</v>
      </c>
      <c r="AL20" s="86" t="b">
        <v>0</v>
      </c>
      <c r="AM20" s="86">
        <v>3</v>
      </c>
      <c r="AN20" s="94" t="s">
        <v>418</v>
      </c>
      <c r="AO20" s="86" t="s">
        <v>423</v>
      </c>
      <c r="AP20" s="86" t="b">
        <v>0</v>
      </c>
      <c r="AQ20" s="94" t="s">
        <v>390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3.0303030303030303</v>
      </c>
      <c r="BH20" s="51">
        <v>0</v>
      </c>
      <c r="BI20" s="52">
        <v>0</v>
      </c>
      <c r="BJ20" s="51">
        <v>0</v>
      </c>
      <c r="BK20" s="52">
        <v>0</v>
      </c>
      <c r="BL20" s="51">
        <v>32</v>
      </c>
      <c r="BM20" s="52">
        <v>96.96969696969697</v>
      </c>
      <c r="BN20" s="51">
        <v>33</v>
      </c>
    </row>
    <row r="21" spans="1:66" ht="15">
      <c r="A21" s="84" t="s">
        <v>223</v>
      </c>
      <c r="B21" s="84" t="s">
        <v>233</v>
      </c>
      <c r="C21" s="53" t="s">
        <v>1024</v>
      </c>
      <c r="D21" s="54">
        <v>3</v>
      </c>
      <c r="E21" s="65" t="s">
        <v>132</v>
      </c>
      <c r="F21" s="55">
        <v>32</v>
      </c>
      <c r="G21" s="53"/>
      <c r="H21" s="57"/>
      <c r="I21" s="56"/>
      <c r="J21" s="56"/>
      <c r="K21" s="36" t="s">
        <v>65</v>
      </c>
      <c r="L21" s="83">
        <v>21</v>
      </c>
      <c r="M21" s="83"/>
      <c r="N21" s="63"/>
      <c r="O21" s="86" t="s">
        <v>240</v>
      </c>
      <c r="P21" s="88">
        <v>43690.84862268518</v>
      </c>
      <c r="Q21" s="86" t="s">
        <v>247</v>
      </c>
      <c r="R21" s="86"/>
      <c r="S21" s="86"/>
      <c r="T21" s="86"/>
      <c r="U21" s="86"/>
      <c r="V21" s="90" t="s">
        <v>306</v>
      </c>
      <c r="W21" s="88">
        <v>43690.84862268518</v>
      </c>
      <c r="X21" s="92">
        <v>43690</v>
      </c>
      <c r="Y21" s="94" t="s">
        <v>319</v>
      </c>
      <c r="Z21" s="90" t="s">
        <v>355</v>
      </c>
      <c r="AA21" s="86"/>
      <c r="AB21" s="86"/>
      <c r="AC21" s="94" t="s">
        <v>391</v>
      </c>
      <c r="AD21" s="86"/>
      <c r="AE21" s="86" t="b">
        <v>0</v>
      </c>
      <c r="AF21" s="86">
        <v>0</v>
      </c>
      <c r="AG21" s="94" t="s">
        <v>418</v>
      </c>
      <c r="AH21" s="86" t="b">
        <v>0</v>
      </c>
      <c r="AI21" s="86" t="s">
        <v>419</v>
      </c>
      <c r="AJ21" s="86"/>
      <c r="AK21" s="94" t="s">
        <v>418</v>
      </c>
      <c r="AL21" s="86" t="b">
        <v>0</v>
      </c>
      <c r="AM21" s="86">
        <v>3</v>
      </c>
      <c r="AN21" s="94" t="s">
        <v>390</v>
      </c>
      <c r="AO21" s="86" t="s">
        <v>420</v>
      </c>
      <c r="AP21" s="86" t="b">
        <v>0</v>
      </c>
      <c r="AQ21" s="94" t="s">
        <v>390</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1</v>
      </c>
      <c r="BF21" s="51">
        <v>1</v>
      </c>
      <c r="BG21" s="52">
        <v>3.0303030303030303</v>
      </c>
      <c r="BH21" s="51">
        <v>0</v>
      </c>
      <c r="BI21" s="52">
        <v>0</v>
      </c>
      <c r="BJ21" s="51">
        <v>0</v>
      </c>
      <c r="BK21" s="52">
        <v>0</v>
      </c>
      <c r="BL21" s="51">
        <v>32</v>
      </c>
      <c r="BM21" s="52">
        <v>96.96969696969697</v>
      </c>
      <c r="BN21" s="51">
        <v>33</v>
      </c>
    </row>
    <row r="22" spans="1:66" ht="15">
      <c r="A22" s="84" t="s">
        <v>224</v>
      </c>
      <c r="B22" s="84" t="s">
        <v>234</v>
      </c>
      <c r="C22" s="53" t="s">
        <v>1024</v>
      </c>
      <c r="D22" s="54">
        <v>3</v>
      </c>
      <c r="E22" s="65" t="s">
        <v>132</v>
      </c>
      <c r="F22" s="55">
        <v>32</v>
      </c>
      <c r="G22" s="53"/>
      <c r="H22" s="57"/>
      <c r="I22" s="56"/>
      <c r="J22" s="56"/>
      <c r="K22" s="36" t="s">
        <v>65</v>
      </c>
      <c r="L22" s="83">
        <v>22</v>
      </c>
      <c r="M22" s="83"/>
      <c r="N22" s="63"/>
      <c r="O22" s="86" t="s">
        <v>240</v>
      </c>
      <c r="P22" s="88">
        <v>43689.780810185184</v>
      </c>
      <c r="Q22" s="86" t="s">
        <v>248</v>
      </c>
      <c r="R22" s="86"/>
      <c r="S22" s="86"/>
      <c r="T22" s="86" t="s">
        <v>270</v>
      </c>
      <c r="U22" s="90" t="s">
        <v>286</v>
      </c>
      <c r="V22" s="90" t="s">
        <v>286</v>
      </c>
      <c r="W22" s="88">
        <v>43689.780810185184</v>
      </c>
      <c r="X22" s="92">
        <v>43689</v>
      </c>
      <c r="Y22" s="94" t="s">
        <v>320</v>
      </c>
      <c r="Z22" s="90" t="s">
        <v>356</v>
      </c>
      <c r="AA22" s="86"/>
      <c r="AB22" s="86"/>
      <c r="AC22" s="94" t="s">
        <v>392</v>
      </c>
      <c r="AD22" s="86"/>
      <c r="AE22" s="86" t="b">
        <v>0</v>
      </c>
      <c r="AF22" s="86">
        <v>6</v>
      </c>
      <c r="AG22" s="94" t="s">
        <v>418</v>
      </c>
      <c r="AH22" s="86" t="b">
        <v>0</v>
      </c>
      <c r="AI22" s="86" t="s">
        <v>419</v>
      </c>
      <c r="AJ22" s="86"/>
      <c r="AK22" s="94" t="s">
        <v>418</v>
      </c>
      <c r="AL22" s="86" t="b">
        <v>0</v>
      </c>
      <c r="AM22" s="86">
        <v>1</v>
      </c>
      <c r="AN22" s="94" t="s">
        <v>418</v>
      </c>
      <c r="AO22" s="86" t="s">
        <v>423</v>
      </c>
      <c r="AP22" s="86" t="b">
        <v>0</v>
      </c>
      <c r="AQ22" s="94" t="s">
        <v>392</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15">
      <c r="A23" s="84" t="s">
        <v>224</v>
      </c>
      <c r="B23" s="84" t="s">
        <v>235</v>
      </c>
      <c r="C23" s="53" t="s">
        <v>1024</v>
      </c>
      <c r="D23" s="54">
        <v>3</v>
      </c>
      <c r="E23" s="65" t="s">
        <v>132</v>
      </c>
      <c r="F23" s="55">
        <v>32</v>
      </c>
      <c r="G23" s="53"/>
      <c r="H23" s="57"/>
      <c r="I23" s="56"/>
      <c r="J23" s="56"/>
      <c r="K23" s="36" t="s">
        <v>65</v>
      </c>
      <c r="L23" s="83">
        <v>23</v>
      </c>
      <c r="M23" s="83"/>
      <c r="N23" s="63"/>
      <c r="O23" s="86" t="s">
        <v>240</v>
      </c>
      <c r="P23" s="88">
        <v>43689.780810185184</v>
      </c>
      <c r="Q23" s="86" t="s">
        <v>248</v>
      </c>
      <c r="R23" s="86"/>
      <c r="S23" s="86"/>
      <c r="T23" s="86" t="s">
        <v>270</v>
      </c>
      <c r="U23" s="90" t="s">
        <v>286</v>
      </c>
      <c r="V23" s="90" t="s">
        <v>286</v>
      </c>
      <c r="W23" s="88">
        <v>43689.780810185184</v>
      </c>
      <c r="X23" s="92">
        <v>43689</v>
      </c>
      <c r="Y23" s="94" t="s">
        <v>320</v>
      </c>
      <c r="Z23" s="90" t="s">
        <v>356</v>
      </c>
      <c r="AA23" s="86"/>
      <c r="AB23" s="86"/>
      <c r="AC23" s="94" t="s">
        <v>392</v>
      </c>
      <c r="AD23" s="86"/>
      <c r="AE23" s="86" t="b">
        <v>0</v>
      </c>
      <c r="AF23" s="86">
        <v>6</v>
      </c>
      <c r="AG23" s="94" t="s">
        <v>418</v>
      </c>
      <c r="AH23" s="86" t="b">
        <v>0</v>
      </c>
      <c r="AI23" s="86" t="s">
        <v>419</v>
      </c>
      <c r="AJ23" s="86"/>
      <c r="AK23" s="94" t="s">
        <v>418</v>
      </c>
      <c r="AL23" s="86" t="b">
        <v>0</v>
      </c>
      <c r="AM23" s="86">
        <v>1</v>
      </c>
      <c r="AN23" s="94" t="s">
        <v>418</v>
      </c>
      <c r="AO23" s="86" t="s">
        <v>423</v>
      </c>
      <c r="AP23" s="86" t="b">
        <v>0</v>
      </c>
      <c r="AQ23" s="94" t="s">
        <v>392</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c r="BG23" s="52"/>
      <c r="BH23" s="51"/>
      <c r="BI23" s="52"/>
      <c r="BJ23" s="51"/>
      <c r="BK23" s="52"/>
      <c r="BL23" s="51"/>
      <c r="BM23" s="52"/>
      <c r="BN23" s="51"/>
    </row>
    <row r="24" spans="1:66" ht="15">
      <c r="A24" s="84" t="s">
        <v>224</v>
      </c>
      <c r="B24" s="84" t="s">
        <v>236</v>
      </c>
      <c r="C24" s="53" t="s">
        <v>1024</v>
      </c>
      <c r="D24" s="54">
        <v>3</v>
      </c>
      <c r="E24" s="65" t="s">
        <v>132</v>
      </c>
      <c r="F24" s="55">
        <v>32</v>
      </c>
      <c r="G24" s="53"/>
      <c r="H24" s="57"/>
      <c r="I24" s="56"/>
      <c r="J24" s="56"/>
      <c r="K24" s="36" t="s">
        <v>65</v>
      </c>
      <c r="L24" s="83">
        <v>24</v>
      </c>
      <c r="M24" s="83"/>
      <c r="N24" s="63"/>
      <c r="O24" s="86" t="s">
        <v>240</v>
      </c>
      <c r="P24" s="88">
        <v>43689.780810185184</v>
      </c>
      <c r="Q24" s="86" t="s">
        <v>248</v>
      </c>
      <c r="R24" s="86"/>
      <c r="S24" s="86"/>
      <c r="T24" s="86" t="s">
        <v>270</v>
      </c>
      <c r="U24" s="90" t="s">
        <v>286</v>
      </c>
      <c r="V24" s="90" t="s">
        <v>286</v>
      </c>
      <c r="W24" s="88">
        <v>43689.780810185184</v>
      </c>
      <c r="X24" s="92">
        <v>43689</v>
      </c>
      <c r="Y24" s="94" t="s">
        <v>320</v>
      </c>
      <c r="Z24" s="90" t="s">
        <v>356</v>
      </c>
      <c r="AA24" s="86"/>
      <c r="AB24" s="86"/>
      <c r="AC24" s="94" t="s">
        <v>392</v>
      </c>
      <c r="AD24" s="86"/>
      <c r="AE24" s="86" t="b">
        <v>0</v>
      </c>
      <c r="AF24" s="86">
        <v>6</v>
      </c>
      <c r="AG24" s="94" t="s">
        <v>418</v>
      </c>
      <c r="AH24" s="86" t="b">
        <v>0</v>
      </c>
      <c r="AI24" s="86" t="s">
        <v>419</v>
      </c>
      <c r="AJ24" s="86"/>
      <c r="AK24" s="94" t="s">
        <v>418</v>
      </c>
      <c r="AL24" s="86" t="b">
        <v>0</v>
      </c>
      <c r="AM24" s="86">
        <v>1</v>
      </c>
      <c r="AN24" s="94" t="s">
        <v>418</v>
      </c>
      <c r="AO24" s="86" t="s">
        <v>423</v>
      </c>
      <c r="AP24" s="86" t="b">
        <v>0</v>
      </c>
      <c r="AQ24" s="94" t="s">
        <v>392</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2</v>
      </c>
      <c r="BG24" s="52">
        <v>5.882352941176471</v>
      </c>
      <c r="BH24" s="51">
        <v>0</v>
      </c>
      <c r="BI24" s="52">
        <v>0</v>
      </c>
      <c r="BJ24" s="51">
        <v>0</v>
      </c>
      <c r="BK24" s="52">
        <v>0</v>
      </c>
      <c r="BL24" s="51">
        <v>32</v>
      </c>
      <c r="BM24" s="52">
        <v>94.11764705882354</v>
      </c>
      <c r="BN24" s="51">
        <v>34</v>
      </c>
    </row>
    <row r="25" spans="1:66" ht="15">
      <c r="A25" s="84" t="s">
        <v>223</v>
      </c>
      <c r="B25" s="84" t="s">
        <v>224</v>
      </c>
      <c r="C25" s="53" t="s">
        <v>1024</v>
      </c>
      <c r="D25" s="54">
        <v>3</v>
      </c>
      <c r="E25" s="65" t="s">
        <v>132</v>
      </c>
      <c r="F25" s="55">
        <v>32</v>
      </c>
      <c r="G25" s="53"/>
      <c r="H25" s="57"/>
      <c r="I25" s="56"/>
      <c r="J25" s="56"/>
      <c r="K25" s="36" t="s">
        <v>65</v>
      </c>
      <c r="L25" s="83">
        <v>25</v>
      </c>
      <c r="M25" s="83"/>
      <c r="N25" s="63"/>
      <c r="O25" s="86" t="s">
        <v>239</v>
      </c>
      <c r="P25" s="88">
        <v>43690.852743055555</v>
      </c>
      <c r="Q25" s="86" t="s">
        <v>248</v>
      </c>
      <c r="R25" s="86"/>
      <c r="S25" s="86"/>
      <c r="T25" s="86" t="s">
        <v>271</v>
      </c>
      <c r="U25" s="86"/>
      <c r="V25" s="90" t="s">
        <v>306</v>
      </c>
      <c r="W25" s="88">
        <v>43690.852743055555</v>
      </c>
      <c r="X25" s="92">
        <v>43690</v>
      </c>
      <c r="Y25" s="94" t="s">
        <v>321</v>
      </c>
      <c r="Z25" s="90" t="s">
        <v>357</v>
      </c>
      <c r="AA25" s="86"/>
      <c r="AB25" s="86"/>
      <c r="AC25" s="94" t="s">
        <v>393</v>
      </c>
      <c r="AD25" s="86"/>
      <c r="AE25" s="86" t="b">
        <v>0</v>
      </c>
      <c r="AF25" s="86">
        <v>0</v>
      </c>
      <c r="AG25" s="94" t="s">
        <v>418</v>
      </c>
      <c r="AH25" s="86" t="b">
        <v>0</v>
      </c>
      <c r="AI25" s="86" t="s">
        <v>419</v>
      </c>
      <c r="AJ25" s="86"/>
      <c r="AK25" s="94" t="s">
        <v>418</v>
      </c>
      <c r="AL25" s="86" t="b">
        <v>0</v>
      </c>
      <c r="AM25" s="86">
        <v>1</v>
      </c>
      <c r="AN25" s="94" t="s">
        <v>392</v>
      </c>
      <c r="AO25" s="86" t="s">
        <v>420</v>
      </c>
      <c r="AP25" s="86" t="b">
        <v>0</v>
      </c>
      <c r="AQ25" s="94" t="s">
        <v>392</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15">
      <c r="A26" s="84" t="s">
        <v>223</v>
      </c>
      <c r="B26" s="84" t="s">
        <v>234</v>
      </c>
      <c r="C26" s="53" t="s">
        <v>1024</v>
      </c>
      <c r="D26" s="54">
        <v>3</v>
      </c>
      <c r="E26" s="65" t="s">
        <v>132</v>
      </c>
      <c r="F26" s="55">
        <v>32</v>
      </c>
      <c r="G26" s="53"/>
      <c r="H26" s="57"/>
      <c r="I26" s="56"/>
      <c r="J26" s="56"/>
      <c r="K26" s="36" t="s">
        <v>65</v>
      </c>
      <c r="L26" s="83">
        <v>26</v>
      </c>
      <c r="M26" s="83"/>
      <c r="N26" s="63"/>
      <c r="O26" s="86" t="s">
        <v>240</v>
      </c>
      <c r="P26" s="88">
        <v>43690.852743055555</v>
      </c>
      <c r="Q26" s="86" t="s">
        <v>248</v>
      </c>
      <c r="R26" s="86"/>
      <c r="S26" s="86"/>
      <c r="T26" s="86" t="s">
        <v>271</v>
      </c>
      <c r="U26" s="86"/>
      <c r="V26" s="90" t="s">
        <v>306</v>
      </c>
      <c r="W26" s="88">
        <v>43690.852743055555</v>
      </c>
      <c r="X26" s="92">
        <v>43690</v>
      </c>
      <c r="Y26" s="94" t="s">
        <v>321</v>
      </c>
      <c r="Z26" s="90" t="s">
        <v>357</v>
      </c>
      <c r="AA26" s="86"/>
      <c r="AB26" s="86"/>
      <c r="AC26" s="94" t="s">
        <v>393</v>
      </c>
      <c r="AD26" s="86"/>
      <c r="AE26" s="86" t="b">
        <v>0</v>
      </c>
      <c r="AF26" s="86">
        <v>0</v>
      </c>
      <c r="AG26" s="94" t="s">
        <v>418</v>
      </c>
      <c r="AH26" s="86" t="b">
        <v>0</v>
      </c>
      <c r="AI26" s="86" t="s">
        <v>419</v>
      </c>
      <c r="AJ26" s="86"/>
      <c r="AK26" s="94" t="s">
        <v>418</v>
      </c>
      <c r="AL26" s="86" t="b">
        <v>0</v>
      </c>
      <c r="AM26" s="86">
        <v>1</v>
      </c>
      <c r="AN26" s="94" t="s">
        <v>392</v>
      </c>
      <c r="AO26" s="86" t="s">
        <v>420</v>
      </c>
      <c r="AP26" s="86" t="b">
        <v>0</v>
      </c>
      <c r="AQ26" s="94" t="s">
        <v>392</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223</v>
      </c>
      <c r="B27" s="84" t="s">
        <v>235</v>
      </c>
      <c r="C27" s="53" t="s">
        <v>1024</v>
      </c>
      <c r="D27" s="54">
        <v>3</v>
      </c>
      <c r="E27" s="65" t="s">
        <v>132</v>
      </c>
      <c r="F27" s="55">
        <v>32</v>
      </c>
      <c r="G27" s="53"/>
      <c r="H27" s="57"/>
      <c r="I27" s="56"/>
      <c r="J27" s="56"/>
      <c r="K27" s="36" t="s">
        <v>65</v>
      </c>
      <c r="L27" s="83">
        <v>27</v>
      </c>
      <c r="M27" s="83"/>
      <c r="N27" s="63"/>
      <c r="O27" s="86" t="s">
        <v>240</v>
      </c>
      <c r="P27" s="88">
        <v>43690.852743055555</v>
      </c>
      <c r="Q27" s="86" t="s">
        <v>248</v>
      </c>
      <c r="R27" s="86"/>
      <c r="S27" s="86"/>
      <c r="T27" s="86" t="s">
        <v>271</v>
      </c>
      <c r="U27" s="86"/>
      <c r="V27" s="90" t="s">
        <v>306</v>
      </c>
      <c r="W27" s="88">
        <v>43690.852743055555</v>
      </c>
      <c r="X27" s="92">
        <v>43690</v>
      </c>
      <c r="Y27" s="94" t="s">
        <v>321</v>
      </c>
      <c r="Z27" s="90" t="s">
        <v>357</v>
      </c>
      <c r="AA27" s="86"/>
      <c r="AB27" s="86"/>
      <c r="AC27" s="94" t="s">
        <v>393</v>
      </c>
      <c r="AD27" s="86"/>
      <c r="AE27" s="86" t="b">
        <v>0</v>
      </c>
      <c r="AF27" s="86">
        <v>0</v>
      </c>
      <c r="AG27" s="94" t="s">
        <v>418</v>
      </c>
      <c r="AH27" s="86" t="b">
        <v>0</v>
      </c>
      <c r="AI27" s="86" t="s">
        <v>419</v>
      </c>
      <c r="AJ27" s="86"/>
      <c r="AK27" s="94" t="s">
        <v>418</v>
      </c>
      <c r="AL27" s="86" t="b">
        <v>0</v>
      </c>
      <c r="AM27" s="86">
        <v>1</v>
      </c>
      <c r="AN27" s="94" t="s">
        <v>392</v>
      </c>
      <c r="AO27" s="86" t="s">
        <v>420</v>
      </c>
      <c r="AP27" s="86" t="b">
        <v>0</v>
      </c>
      <c r="AQ27" s="94" t="s">
        <v>392</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15">
      <c r="A28" s="84" t="s">
        <v>223</v>
      </c>
      <c r="B28" s="84" t="s">
        <v>236</v>
      </c>
      <c r="C28" s="53" t="s">
        <v>1024</v>
      </c>
      <c r="D28" s="54">
        <v>3</v>
      </c>
      <c r="E28" s="65" t="s">
        <v>132</v>
      </c>
      <c r="F28" s="55">
        <v>32</v>
      </c>
      <c r="G28" s="53"/>
      <c r="H28" s="57"/>
      <c r="I28" s="56"/>
      <c r="J28" s="56"/>
      <c r="K28" s="36" t="s">
        <v>65</v>
      </c>
      <c r="L28" s="83">
        <v>28</v>
      </c>
      <c r="M28" s="83"/>
      <c r="N28" s="63"/>
      <c r="O28" s="86" t="s">
        <v>240</v>
      </c>
      <c r="P28" s="88">
        <v>43690.852743055555</v>
      </c>
      <c r="Q28" s="86" t="s">
        <v>248</v>
      </c>
      <c r="R28" s="86"/>
      <c r="S28" s="86"/>
      <c r="T28" s="86" t="s">
        <v>271</v>
      </c>
      <c r="U28" s="86"/>
      <c r="V28" s="90" t="s">
        <v>306</v>
      </c>
      <c r="W28" s="88">
        <v>43690.852743055555</v>
      </c>
      <c r="X28" s="92">
        <v>43690</v>
      </c>
      <c r="Y28" s="94" t="s">
        <v>321</v>
      </c>
      <c r="Z28" s="90" t="s">
        <v>357</v>
      </c>
      <c r="AA28" s="86"/>
      <c r="AB28" s="86"/>
      <c r="AC28" s="94" t="s">
        <v>393</v>
      </c>
      <c r="AD28" s="86"/>
      <c r="AE28" s="86" t="b">
        <v>0</v>
      </c>
      <c r="AF28" s="86">
        <v>0</v>
      </c>
      <c r="AG28" s="94" t="s">
        <v>418</v>
      </c>
      <c r="AH28" s="86" t="b">
        <v>0</v>
      </c>
      <c r="AI28" s="86" t="s">
        <v>419</v>
      </c>
      <c r="AJ28" s="86"/>
      <c r="AK28" s="94" t="s">
        <v>418</v>
      </c>
      <c r="AL28" s="86" t="b">
        <v>0</v>
      </c>
      <c r="AM28" s="86">
        <v>1</v>
      </c>
      <c r="AN28" s="94" t="s">
        <v>392</v>
      </c>
      <c r="AO28" s="86" t="s">
        <v>420</v>
      </c>
      <c r="AP28" s="86" t="b">
        <v>0</v>
      </c>
      <c r="AQ28" s="94" t="s">
        <v>392</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2</v>
      </c>
      <c r="BG28" s="52">
        <v>5.882352941176471</v>
      </c>
      <c r="BH28" s="51">
        <v>0</v>
      </c>
      <c r="BI28" s="52">
        <v>0</v>
      </c>
      <c r="BJ28" s="51">
        <v>0</v>
      </c>
      <c r="BK28" s="52">
        <v>0</v>
      </c>
      <c r="BL28" s="51">
        <v>32</v>
      </c>
      <c r="BM28" s="52">
        <v>94.11764705882354</v>
      </c>
      <c r="BN28" s="51">
        <v>34</v>
      </c>
    </row>
    <row r="29" spans="1:66" ht="15">
      <c r="A29" s="84" t="s">
        <v>225</v>
      </c>
      <c r="B29" s="84" t="s">
        <v>232</v>
      </c>
      <c r="C29" s="53" t="s">
        <v>1024</v>
      </c>
      <c r="D29" s="54">
        <v>3</v>
      </c>
      <c r="E29" s="65" t="s">
        <v>132</v>
      </c>
      <c r="F29" s="55">
        <v>32</v>
      </c>
      <c r="G29" s="53"/>
      <c r="H29" s="57"/>
      <c r="I29" s="56"/>
      <c r="J29" s="56"/>
      <c r="K29" s="36" t="s">
        <v>65</v>
      </c>
      <c r="L29" s="83">
        <v>29</v>
      </c>
      <c r="M29" s="83"/>
      <c r="N29" s="63"/>
      <c r="O29" s="86" t="s">
        <v>240</v>
      </c>
      <c r="P29" s="88">
        <v>43689.73268518518</v>
      </c>
      <c r="Q29" s="86" t="s">
        <v>246</v>
      </c>
      <c r="R29" s="86"/>
      <c r="S29" s="86"/>
      <c r="T29" s="86" t="s">
        <v>269</v>
      </c>
      <c r="U29" s="90" t="s">
        <v>287</v>
      </c>
      <c r="V29" s="90" t="s">
        <v>287</v>
      </c>
      <c r="W29" s="88">
        <v>43689.73268518518</v>
      </c>
      <c r="X29" s="92">
        <v>43689</v>
      </c>
      <c r="Y29" s="94" t="s">
        <v>322</v>
      </c>
      <c r="Z29" s="90" t="s">
        <v>358</v>
      </c>
      <c r="AA29" s="86"/>
      <c r="AB29" s="86"/>
      <c r="AC29" s="94" t="s">
        <v>394</v>
      </c>
      <c r="AD29" s="86"/>
      <c r="AE29" s="86" t="b">
        <v>0</v>
      </c>
      <c r="AF29" s="86">
        <v>5</v>
      </c>
      <c r="AG29" s="94" t="s">
        <v>418</v>
      </c>
      <c r="AH29" s="86" t="b">
        <v>0</v>
      </c>
      <c r="AI29" s="86" t="s">
        <v>419</v>
      </c>
      <c r="AJ29" s="86"/>
      <c r="AK29" s="94" t="s">
        <v>418</v>
      </c>
      <c r="AL29" s="86" t="b">
        <v>0</v>
      </c>
      <c r="AM29" s="86">
        <v>2</v>
      </c>
      <c r="AN29" s="94" t="s">
        <v>418</v>
      </c>
      <c r="AO29" s="86" t="s">
        <v>420</v>
      </c>
      <c r="AP29" s="86" t="b">
        <v>0</v>
      </c>
      <c r="AQ29" s="94" t="s">
        <v>394</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v>3</v>
      </c>
      <c r="BG29" s="52">
        <v>20</v>
      </c>
      <c r="BH29" s="51">
        <v>0</v>
      </c>
      <c r="BI29" s="52">
        <v>0</v>
      </c>
      <c r="BJ29" s="51">
        <v>0</v>
      </c>
      <c r="BK29" s="52">
        <v>0</v>
      </c>
      <c r="BL29" s="51">
        <v>12</v>
      </c>
      <c r="BM29" s="52">
        <v>80</v>
      </c>
      <c r="BN29" s="51">
        <v>15</v>
      </c>
    </row>
    <row r="30" spans="1:66" ht="15">
      <c r="A30" s="84" t="s">
        <v>223</v>
      </c>
      <c r="B30" s="84" t="s">
        <v>232</v>
      </c>
      <c r="C30" s="53" t="s">
        <v>1024</v>
      </c>
      <c r="D30" s="54">
        <v>3</v>
      </c>
      <c r="E30" s="65" t="s">
        <v>132</v>
      </c>
      <c r="F30" s="55">
        <v>32</v>
      </c>
      <c r="G30" s="53"/>
      <c r="H30" s="57"/>
      <c r="I30" s="56"/>
      <c r="J30" s="56"/>
      <c r="K30" s="36" t="s">
        <v>65</v>
      </c>
      <c r="L30" s="83">
        <v>30</v>
      </c>
      <c r="M30" s="83"/>
      <c r="N30" s="63"/>
      <c r="O30" s="86" t="s">
        <v>240</v>
      </c>
      <c r="P30" s="88">
        <v>43690.852847222224</v>
      </c>
      <c r="Q30" s="86" t="s">
        <v>246</v>
      </c>
      <c r="R30" s="86"/>
      <c r="S30" s="86"/>
      <c r="T30" s="86" t="s">
        <v>269</v>
      </c>
      <c r="U30" s="86"/>
      <c r="V30" s="90" t="s">
        <v>306</v>
      </c>
      <c r="W30" s="88">
        <v>43690.852847222224</v>
      </c>
      <c r="X30" s="92">
        <v>43690</v>
      </c>
      <c r="Y30" s="94" t="s">
        <v>323</v>
      </c>
      <c r="Z30" s="90" t="s">
        <v>359</v>
      </c>
      <c r="AA30" s="86"/>
      <c r="AB30" s="86"/>
      <c r="AC30" s="94" t="s">
        <v>395</v>
      </c>
      <c r="AD30" s="86"/>
      <c r="AE30" s="86" t="b">
        <v>0</v>
      </c>
      <c r="AF30" s="86">
        <v>0</v>
      </c>
      <c r="AG30" s="94" t="s">
        <v>418</v>
      </c>
      <c r="AH30" s="86" t="b">
        <v>0</v>
      </c>
      <c r="AI30" s="86" t="s">
        <v>419</v>
      </c>
      <c r="AJ30" s="86"/>
      <c r="AK30" s="94" t="s">
        <v>418</v>
      </c>
      <c r="AL30" s="86" t="b">
        <v>0</v>
      </c>
      <c r="AM30" s="86">
        <v>2</v>
      </c>
      <c r="AN30" s="94" t="s">
        <v>394</v>
      </c>
      <c r="AO30" s="86" t="s">
        <v>420</v>
      </c>
      <c r="AP30" s="86" t="b">
        <v>0</v>
      </c>
      <c r="AQ30" s="94" t="s">
        <v>394</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3</v>
      </c>
      <c r="BF30" s="51">
        <v>3</v>
      </c>
      <c r="BG30" s="52">
        <v>20</v>
      </c>
      <c r="BH30" s="51">
        <v>0</v>
      </c>
      <c r="BI30" s="52">
        <v>0</v>
      </c>
      <c r="BJ30" s="51">
        <v>0</v>
      </c>
      <c r="BK30" s="52">
        <v>0</v>
      </c>
      <c r="BL30" s="51">
        <v>12</v>
      </c>
      <c r="BM30" s="52">
        <v>80</v>
      </c>
      <c r="BN30" s="51">
        <v>15</v>
      </c>
    </row>
    <row r="31" spans="1:66" ht="15">
      <c r="A31" s="84" t="s">
        <v>226</v>
      </c>
      <c r="B31" s="84" t="s">
        <v>223</v>
      </c>
      <c r="C31" s="53" t="s">
        <v>1024</v>
      </c>
      <c r="D31" s="54">
        <v>3</v>
      </c>
      <c r="E31" s="65" t="s">
        <v>132</v>
      </c>
      <c r="F31" s="55">
        <v>32</v>
      </c>
      <c r="G31" s="53"/>
      <c r="H31" s="57"/>
      <c r="I31" s="56"/>
      <c r="J31" s="56"/>
      <c r="K31" s="36" t="s">
        <v>66</v>
      </c>
      <c r="L31" s="83">
        <v>31</v>
      </c>
      <c r="M31" s="83"/>
      <c r="N31" s="63"/>
      <c r="O31" s="86" t="s">
        <v>240</v>
      </c>
      <c r="P31" s="88">
        <v>43689.74337962963</v>
      </c>
      <c r="Q31" s="86" t="s">
        <v>249</v>
      </c>
      <c r="R31" s="86"/>
      <c r="S31" s="86"/>
      <c r="T31" s="86" t="s">
        <v>272</v>
      </c>
      <c r="U31" s="90" t="s">
        <v>288</v>
      </c>
      <c r="V31" s="90" t="s">
        <v>288</v>
      </c>
      <c r="W31" s="88">
        <v>43689.74337962963</v>
      </c>
      <c r="X31" s="92">
        <v>43689</v>
      </c>
      <c r="Y31" s="94" t="s">
        <v>324</v>
      </c>
      <c r="Z31" s="90" t="s">
        <v>360</v>
      </c>
      <c r="AA31" s="86"/>
      <c r="AB31" s="86"/>
      <c r="AC31" s="94" t="s">
        <v>396</v>
      </c>
      <c r="AD31" s="86"/>
      <c r="AE31" s="86" t="b">
        <v>0</v>
      </c>
      <c r="AF31" s="86">
        <v>4</v>
      </c>
      <c r="AG31" s="94" t="s">
        <v>418</v>
      </c>
      <c r="AH31" s="86" t="b">
        <v>0</v>
      </c>
      <c r="AI31" s="86" t="s">
        <v>419</v>
      </c>
      <c r="AJ31" s="86"/>
      <c r="AK31" s="94" t="s">
        <v>418</v>
      </c>
      <c r="AL31" s="86" t="b">
        <v>0</v>
      </c>
      <c r="AM31" s="86">
        <v>0</v>
      </c>
      <c r="AN31" s="94" t="s">
        <v>418</v>
      </c>
      <c r="AO31" s="86" t="s">
        <v>420</v>
      </c>
      <c r="AP31" s="86" t="b">
        <v>0</v>
      </c>
      <c r="AQ31" s="94" t="s">
        <v>396</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51">
        <v>2</v>
      </c>
      <c r="BG31" s="52">
        <v>9.090909090909092</v>
      </c>
      <c r="BH31" s="51">
        <v>0</v>
      </c>
      <c r="BI31" s="52">
        <v>0</v>
      </c>
      <c r="BJ31" s="51">
        <v>0</v>
      </c>
      <c r="BK31" s="52">
        <v>0</v>
      </c>
      <c r="BL31" s="51">
        <v>20</v>
      </c>
      <c r="BM31" s="52">
        <v>90.9090909090909</v>
      </c>
      <c r="BN31" s="51">
        <v>22</v>
      </c>
    </row>
    <row r="32" spans="1:66" ht="15">
      <c r="A32" s="84" t="s">
        <v>226</v>
      </c>
      <c r="B32" s="84" t="s">
        <v>225</v>
      </c>
      <c r="C32" s="53" t="s">
        <v>1024</v>
      </c>
      <c r="D32" s="54">
        <v>3</v>
      </c>
      <c r="E32" s="65" t="s">
        <v>132</v>
      </c>
      <c r="F32" s="55">
        <v>32</v>
      </c>
      <c r="G32" s="53"/>
      <c r="H32" s="57"/>
      <c r="I32" s="56"/>
      <c r="J32" s="56"/>
      <c r="K32" s="36" t="s">
        <v>65</v>
      </c>
      <c r="L32" s="83">
        <v>32</v>
      </c>
      <c r="M32" s="83"/>
      <c r="N32" s="63"/>
      <c r="O32" s="86" t="s">
        <v>240</v>
      </c>
      <c r="P32" s="88">
        <v>43689.865625</v>
      </c>
      <c r="Q32" s="86" t="s">
        <v>250</v>
      </c>
      <c r="R32" s="86"/>
      <c r="S32" s="86"/>
      <c r="T32" s="86" t="s">
        <v>267</v>
      </c>
      <c r="U32" s="90" t="s">
        <v>289</v>
      </c>
      <c r="V32" s="90" t="s">
        <v>289</v>
      </c>
      <c r="W32" s="88">
        <v>43689.865625</v>
      </c>
      <c r="X32" s="92">
        <v>43689</v>
      </c>
      <c r="Y32" s="94" t="s">
        <v>325</v>
      </c>
      <c r="Z32" s="90" t="s">
        <v>361</v>
      </c>
      <c r="AA32" s="86"/>
      <c r="AB32" s="86"/>
      <c r="AC32" s="94" t="s">
        <v>397</v>
      </c>
      <c r="AD32" s="86"/>
      <c r="AE32" s="86" t="b">
        <v>0</v>
      </c>
      <c r="AF32" s="86">
        <v>2</v>
      </c>
      <c r="AG32" s="94" t="s">
        <v>418</v>
      </c>
      <c r="AH32" s="86" t="b">
        <v>0</v>
      </c>
      <c r="AI32" s="86" t="s">
        <v>419</v>
      </c>
      <c r="AJ32" s="86"/>
      <c r="AK32" s="94" t="s">
        <v>418</v>
      </c>
      <c r="AL32" s="86" t="b">
        <v>0</v>
      </c>
      <c r="AM32" s="86">
        <v>0</v>
      </c>
      <c r="AN32" s="94" t="s">
        <v>418</v>
      </c>
      <c r="AO32" s="86" t="s">
        <v>420</v>
      </c>
      <c r="AP32" s="86" t="b">
        <v>0</v>
      </c>
      <c r="AQ32" s="94" t="s">
        <v>397</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3</v>
      </c>
      <c r="BF32" s="51">
        <v>2</v>
      </c>
      <c r="BG32" s="52">
        <v>7.142857142857143</v>
      </c>
      <c r="BH32" s="51">
        <v>0</v>
      </c>
      <c r="BI32" s="52">
        <v>0</v>
      </c>
      <c r="BJ32" s="51">
        <v>0</v>
      </c>
      <c r="BK32" s="52">
        <v>0</v>
      </c>
      <c r="BL32" s="51">
        <v>26</v>
      </c>
      <c r="BM32" s="52">
        <v>92.85714285714286</v>
      </c>
      <c r="BN32" s="51">
        <v>28</v>
      </c>
    </row>
    <row r="33" spans="1:66" ht="15">
      <c r="A33" s="84" t="s">
        <v>226</v>
      </c>
      <c r="B33" s="84" t="s">
        <v>227</v>
      </c>
      <c r="C33" s="53" t="s">
        <v>1024</v>
      </c>
      <c r="D33" s="54">
        <v>3</v>
      </c>
      <c r="E33" s="65" t="s">
        <v>132</v>
      </c>
      <c r="F33" s="55">
        <v>32</v>
      </c>
      <c r="G33" s="53"/>
      <c r="H33" s="57"/>
      <c r="I33" s="56"/>
      <c r="J33" s="56"/>
      <c r="K33" s="36" t="s">
        <v>65</v>
      </c>
      <c r="L33" s="83">
        <v>33</v>
      </c>
      <c r="M33" s="83"/>
      <c r="N33" s="63"/>
      <c r="O33" s="86" t="s">
        <v>240</v>
      </c>
      <c r="P33" s="88">
        <v>43689.90399305556</v>
      </c>
      <c r="Q33" s="86" t="s">
        <v>251</v>
      </c>
      <c r="R33" s="86"/>
      <c r="S33" s="86"/>
      <c r="T33" s="86" t="s">
        <v>273</v>
      </c>
      <c r="U33" s="90" t="s">
        <v>290</v>
      </c>
      <c r="V33" s="90" t="s">
        <v>290</v>
      </c>
      <c r="W33" s="88">
        <v>43689.90399305556</v>
      </c>
      <c r="X33" s="92">
        <v>43689</v>
      </c>
      <c r="Y33" s="94" t="s">
        <v>326</v>
      </c>
      <c r="Z33" s="90" t="s">
        <v>362</v>
      </c>
      <c r="AA33" s="86"/>
      <c r="AB33" s="86"/>
      <c r="AC33" s="94" t="s">
        <v>398</v>
      </c>
      <c r="AD33" s="86"/>
      <c r="AE33" s="86" t="b">
        <v>0</v>
      </c>
      <c r="AF33" s="86">
        <v>6</v>
      </c>
      <c r="AG33" s="94" t="s">
        <v>418</v>
      </c>
      <c r="AH33" s="86" t="b">
        <v>0</v>
      </c>
      <c r="AI33" s="86" t="s">
        <v>419</v>
      </c>
      <c r="AJ33" s="86"/>
      <c r="AK33" s="94" t="s">
        <v>418</v>
      </c>
      <c r="AL33" s="86" t="b">
        <v>0</v>
      </c>
      <c r="AM33" s="86">
        <v>0</v>
      </c>
      <c r="AN33" s="94" t="s">
        <v>418</v>
      </c>
      <c r="AO33" s="86" t="s">
        <v>423</v>
      </c>
      <c r="AP33" s="86" t="b">
        <v>0</v>
      </c>
      <c r="AQ33" s="94" t="s">
        <v>398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3</v>
      </c>
      <c r="BF33" s="51"/>
      <c r="BG33" s="52"/>
      <c r="BH33" s="51"/>
      <c r="BI33" s="52"/>
      <c r="BJ33" s="51"/>
      <c r="BK33" s="52"/>
      <c r="BL33" s="51"/>
      <c r="BM33" s="52"/>
      <c r="BN33" s="51"/>
    </row>
    <row r="34" spans="1:66" ht="30">
      <c r="A34" s="84" t="s">
        <v>226</v>
      </c>
      <c r="B34" s="84" t="s">
        <v>222</v>
      </c>
      <c r="C34" s="53" t="s">
        <v>1025</v>
      </c>
      <c r="D34" s="54">
        <v>10</v>
      </c>
      <c r="E34" s="65" t="s">
        <v>136</v>
      </c>
      <c r="F34" s="55">
        <v>23.333333333333336</v>
      </c>
      <c r="G34" s="53"/>
      <c r="H34" s="57"/>
      <c r="I34" s="56"/>
      <c r="J34" s="56"/>
      <c r="K34" s="36" t="s">
        <v>65</v>
      </c>
      <c r="L34" s="83">
        <v>34</v>
      </c>
      <c r="M34" s="83"/>
      <c r="N34" s="63"/>
      <c r="O34" s="86" t="s">
        <v>240</v>
      </c>
      <c r="P34" s="88">
        <v>43689.90399305556</v>
      </c>
      <c r="Q34" s="86" t="s">
        <v>251</v>
      </c>
      <c r="R34" s="86"/>
      <c r="S34" s="86"/>
      <c r="T34" s="86" t="s">
        <v>273</v>
      </c>
      <c r="U34" s="90" t="s">
        <v>290</v>
      </c>
      <c r="V34" s="90" t="s">
        <v>290</v>
      </c>
      <c r="W34" s="88">
        <v>43689.90399305556</v>
      </c>
      <c r="X34" s="92">
        <v>43689</v>
      </c>
      <c r="Y34" s="94" t="s">
        <v>326</v>
      </c>
      <c r="Z34" s="90" t="s">
        <v>362</v>
      </c>
      <c r="AA34" s="86"/>
      <c r="AB34" s="86"/>
      <c r="AC34" s="94" t="s">
        <v>398</v>
      </c>
      <c r="AD34" s="86"/>
      <c r="AE34" s="86" t="b">
        <v>0</v>
      </c>
      <c r="AF34" s="86">
        <v>6</v>
      </c>
      <c r="AG34" s="94" t="s">
        <v>418</v>
      </c>
      <c r="AH34" s="86" t="b">
        <v>0</v>
      </c>
      <c r="AI34" s="86" t="s">
        <v>419</v>
      </c>
      <c r="AJ34" s="86"/>
      <c r="AK34" s="94" t="s">
        <v>418</v>
      </c>
      <c r="AL34" s="86" t="b">
        <v>0</v>
      </c>
      <c r="AM34" s="86">
        <v>0</v>
      </c>
      <c r="AN34" s="94" t="s">
        <v>418</v>
      </c>
      <c r="AO34" s="86" t="s">
        <v>423</v>
      </c>
      <c r="AP34" s="86" t="b">
        <v>0</v>
      </c>
      <c r="AQ34" s="94" t="s">
        <v>398</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v>1</v>
      </c>
      <c r="BG34" s="52">
        <v>5</v>
      </c>
      <c r="BH34" s="51">
        <v>0</v>
      </c>
      <c r="BI34" s="52">
        <v>0</v>
      </c>
      <c r="BJ34" s="51">
        <v>0</v>
      </c>
      <c r="BK34" s="52">
        <v>0</v>
      </c>
      <c r="BL34" s="51">
        <v>19</v>
      </c>
      <c r="BM34" s="52">
        <v>95</v>
      </c>
      <c r="BN34" s="51">
        <v>20</v>
      </c>
    </row>
    <row r="35" spans="1:66" ht="30">
      <c r="A35" s="84" t="s">
        <v>226</v>
      </c>
      <c r="B35" s="84" t="s">
        <v>222</v>
      </c>
      <c r="C35" s="53" t="s">
        <v>1025</v>
      </c>
      <c r="D35" s="54">
        <v>10</v>
      </c>
      <c r="E35" s="65" t="s">
        <v>136</v>
      </c>
      <c r="F35" s="55">
        <v>23.333333333333336</v>
      </c>
      <c r="G35" s="53"/>
      <c r="H35" s="57"/>
      <c r="I35" s="56"/>
      <c r="J35" s="56"/>
      <c r="K35" s="36" t="s">
        <v>65</v>
      </c>
      <c r="L35" s="83">
        <v>35</v>
      </c>
      <c r="M35" s="83"/>
      <c r="N35" s="63"/>
      <c r="O35" s="86" t="s">
        <v>240</v>
      </c>
      <c r="P35" s="88">
        <v>43690.774872685186</v>
      </c>
      <c r="Q35" s="86" t="s">
        <v>252</v>
      </c>
      <c r="R35" s="86"/>
      <c r="S35" s="86"/>
      <c r="T35" s="86" t="s">
        <v>274</v>
      </c>
      <c r="U35" s="90" t="s">
        <v>291</v>
      </c>
      <c r="V35" s="90" t="s">
        <v>291</v>
      </c>
      <c r="W35" s="88">
        <v>43690.774872685186</v>
      </c>
      <c r="X35" s="92">
        <v>43690</v>
      </c>
      <c r="Y35" s="94" t="s">
        <v>327</v>
      </c>
      <c r="Z35" s="90" t="s">
        <v>363</v>
      </c>
      <c r="AA35" s="86"/>
      <c r="AB35" s="86"/>
      <c r="AC35" s="94" t="s">
        <v>399</v>
      </c>
      <c r="AD35" s="86"/>
      <c r="AE35" s="86" t="b">
        <v>0</v>
      </c>
      <c r="AF35" s="86">
        <v>1</v>
      </c>
      <c r="AG35" s="94" t="s">
        <v>418</v>
      </c>
      <c r="AH35" s="86" t="b">
        <v>0</v>
      </c>
      <c r="AI35" s="86" t="s">
        <v>419</v>
      </c>
      <c r="AJ35" s="86"/>
      <c r="AK35" s="94" t="s">
        <v>418</v>
      </c>
      <c r="AL35" s="86" t="b">
        <v>0</v>
      </c>
      <c r="AM35" s="86">
        <v>1</v>
      </c>
      <c r="AN35" s="94" t="s">
        <v>418</v>
      </c>
      <c r="AO35" s="86" t="s">
        <v>420</v>
      </c>
      <c r="AP35" s="86" t="b">
        <v>0</v>
      </c>
      <c r="AQ35" s="94" t="s">
        <v>399</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v>1</v>
      </c>
      <c r="BG35" s="52">
        <v>5.882352941176471</v>
      </c>
      <c r="BH35" s="51">
        <v>2</v>
      </c>
      <c r="BI35" s="52">
        <v>11.764705882352942</v>
      </c>
      <c r="BJ35" s="51">
        <v>0</v>
      </c>
      <c r="BK35" s="52">
        <v>0</v>
      </c>
      <c r="BL35" s="51">
        <v>14</v>
      </c>
      <c r="BM35" s="52">
        <v>82.3529411764706</v>
      </c>
      <c r="BN35" s="51">
        <v>17</v>
      </c>
    </row>
    <row r="36" spans="1:66" ht="15">
      <c r="A36" s="84" t="s">
        <v>226</v>
      </c>
      <c r="B36" s="84" t="s">
        <v>237</v>
      </c>
      <c r="C36" s="53" t="s">
        <v>1024</v>
      </c>
      <c r="D36" s="54">
        <v>3</v>
      </c>
      <c r="E36" s="65" t="s">
        <v>132</v>
      </c>
      <c r="F36" s="55">
        <v>32</v>
      </c>
      <c r="G36" s="53"/>
      <c r="H36" s="57"/>
      <c r="I36" s="56"/>
      <c r="J36" s="56"/>
      <c r="K36" s="36" t="s">
        <v>65</v>
      </c>
      <c r="L36" s="83">
        <v>36</v>
      </c>
      <c r="M36" s="83"/>
      <c r="N36" s="63"/>
      <c r="O36" s="86" t="s">
        <v>240</v>
      </c>
      <c r="P36" s="88">
        <v>43690.78505787037</v>
      </c>
      <c r="Q36" s="86" t="s">
        <v>253</v>
      </c>
      <c r="R36" s="86"/>
      <c r="S36" s="86"/>
      <c r="T36" s="86" t="s">
        <v>275</v>
      </c>
      <c r="U36" s="90" t="s">
        <v>292</v>
      </c>
      <c r="V36" s="90" t="s">
        <v>292</v>
      </c>
      <c r="W36" s="88">
        <v>43690.78505787037</v>
      </c>
      <c r="X36" s="92">
        <v>43690</v>
      </c>
      <c r="Y36" s="94" t="s">
        <v>328</v>
      </c>
      <c r="Z36" s="90" t="s">
        <v>364</v>
      </c>
      <c r="AA36" s="86"/>
      <c r="AB36" s="86"/>
      <c r="AC36" s="94" t="s">
        <v>400</v>
      </c>
      <c r="AD36" s="86"/>
      <c r="AE36" s="86" t="b">
        <v>0</v>
      </c>
      <c r="AF36" s="86">
        <v>3</v>
      </c>
      <c r="AG36" s="94" t="s">
        <v>418</v>
      </c>
      <c r="AH36" s="86" t="b">
        <v>0</v>
      </c>
      <c r="AI36" s="86" t="s">
        <v>419</v>
      </c>
      <c r="AJ36" s="86"/>
      <c r="AK36" s="94" t="s">
        <v>418</v>
      </c>
      <c r="AL36" s="86" t="b">
        <v>0</v>
      </c>
      <c r="AM36" s="86">
        <v>0</v>
      </c>
      <c r="AN36" s="94" t="s">
        <v>418</v>
      </c>
      <c r="AO36" s="86" t="s">
        <v>423</v>
      </c>
      <c r="AP36" s="86" t="b">
        <v>0</v>
      </c>
      <c r="AQ36" s="94" t="s">
        <v>400</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2</v>
      </c>
      <c r="BG36" s="52">
        <v>13.333333333333334</v>
      </c>
      <c r="BH36" s="51">
        <v>0</v>
      </c>
      <c r="BI36" s="52">
        <v>0</v>
      </c>
      <c r="BJ36" s="51">
        <v>0</v>
      </c>
      <c r="BK36" s="52">
        <v>0</v>
      </c>
      <c r="BL36" s="51">
        <v>13</v>
      </c>
      <c r="BM36" s="52">
        <v>86.66666666666667</v>
      </c>
      <c r="BN36" s="51">
        <v>15</v>
      </c>
    </row>
    <row r="37" spans="1:66" ht="15">
      <c r="A37" s="84" t="s">
        <v>223</v>
      </c>
      <c r="B37" s="84" t="s">
        <v>226</v>
      </c>
      <c r="C37" s="53" t="s">
        <v>1024</v>
      </c>
      <c r="D37" s="54">
        <v>3</v>
      </c>
      <c r="E37" s="65" t="s">
        <v>132</v>
      </c>
      <c r="F37" s="55">
        <v>32</v>
      </c>
      <c r="G37" s="53"/>
      <c r="H37" s="57"/>
      <c r="I37" s="56"/>
      <c r="J37" s="56"/>
      <c r="K37" s="36" t="s">
        <v>66</v>
      </c>
      <c r="L37" s="83">
        <v>37</v>
      </c>
      <c r="M37" s="83"/>
      <c r="N37" s="63"/>
      <c r="O37" s="86" t="s">
        <v>239</v>
      </c>
      <c r="P37" s="88">
        <v>43690.99438657407</v>
      </c>
      <c r="Q37" s="86" t="s">
        <v>252</v>
      </c>
      <c r="R37" s="86"/>
      <c r="S37" s="86"/>
      <c r="T37" s="86" t="s">
        <v>274</v>
      </c>
      <c r="U37" s="86"/>
      <c r="V37" s="90" t="s">
        <v>306</v>
      </c>
      <c r="W37" s="88">
        <v>43690.99438657407</v>
      </c>
      <c r="X37" s="92">
        <v>43690</v>
      </c>
      <c r="Y37" s="94" t="s">
        <v>329</v>
      </c>
      <c r="Z37" s="90" t="s">
        <v>365</v>
      </c>
      <c r="AA37" s="86"/>
      <c r="AB37" s="86"/>
      <c r="AC37" s="94" t="s">
        <v>401</v>
      </c>
      <c r="AD37" s="86"/>
      <c r="AE37" s="86" t="b">
        <v>0</v>
      </c>
      <c r="AF37" s="86">
        <v>0</v>
      </c>
      <c r="AG37" s="94" t="s">
        <v>418</v>
      </c>
      <c r="AH37" s="86" t="b">
        <v>0</v>
      </c>
      <c r="AI37" s="86" t="s">
        <v>419</v>
      </c>
      <c r="AJ37" s="86"/>
      <c r="AK37" s="94" t="s">
        <v>418</v>
      </c>
      <c r="AL37" s="86" t="b">
        <v>0</v>
      </c>
      <c r="AM37" s="86">
        <v>1</v>
      </c>
      <c r="AN37" s="94" t="s">
        <v>399</v>
      </c>
      <c r="AO37" s="86" t="s">
        <v>421</v>
      </c>
      <c r="AP37" s="86" t="b">
        <v>0</v>
      </c>
      <c r="AQ37" s="94" t="s">
        <v>399</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1</v>
      </c>
      <c r="BF37" s="51">
        <v>1</v>
      </c>
      <c r="BG37" s="52">
        <v>5.882352941176471</v>
      </c>
      <c r="BH37" s="51">
        <v>2</v>
      </c>
      <c r="BI37" s="52">
        <v>11.764705882352942</v>
      </c>
      <c r="BJ37" s="51">
        <v>0</v>
      </c>
      <c r="BK37" s="52">
        <v>0</v>
      </c>
      <c r="BL37" s="51">
        <v>14</v>
      </c>
      <c r="BM37" s="52">
        <v>82.3529411764706</v>
      </c>
      <c r="BN37" s="51">
        <v>17</v>
      </c>
    </row>
    <row r="38" spans="1:66" ht="15">
      <c r="A38" s="84" t="s">
        <v>227</v>
      </c>
      <c r="B38" s="84" t="s">
        <v>222</v>
      </c>
      <c r="C38" s="53" t="s">
        <v>1024</v>
      </c>
      <c r="D38" s="54">
        <v>3</v>
      </c>
      <c r="E38" s="65" t="s">
        <v>132</v>
      </c>
      <c r="F38" s="55">
        <v>32</v>
      </c>
      <c r="G38" s="53"/>
      <c r="H38" s="57"/>
      <c r="I38" s="56"/>
      <c r="J38" s="56"/>
      <c r="K38" s="36" t="s">
        <v>66</v>
      </c>
      <c r="L38" s="83">
        <v>38</v>
      </c>
      <c r="M38" s="83"/>
      <c r="N38" s="63"/>
      <c r="O38" s="86" t="s">
        <v>239</v>
      </c>
      <c r="P38" s="88">
        <v>43689.94331018518</v>
      </c>
      <c r="Q38" s="86" t="s">
        <v>242</v>
      </c>
      <c r="R38" s="86"/>
      <c r="S38" s="86"/>
      <c r="T38" s="86" t="s">
        <v>268</v>
      </c>
      <c r="U38" s="86"/>
      <c r="V38" s="90" t="s">
        <v>307</v>
      </c>
      <c r="W38" s="88">
        <v>43689.94331018518</v>
      </c>
      <c r="X38" s="92">
        <v>43689</v>
      </c>
      <c r="Y38" s="94" t="s">
        <v>330</v>
      </c>
      <c r="Z38" s="90" t="s">
        <v>366</v>
      </c>
      <c r="AA38" s="86"/>
      <c r="AB38" s="86"/>
      <c r="AC38" s="94" t="s">
        <v>402</v>
      </c>
      <c r="AD38" s="86"/>
      <c r="AE38" s="86" t="b">
        <v>0</v>
      </c>
      <c r="AF38" s="86">
        <v>0</v>
      </c>
      <c r="AG38" s="94" t="s">
        <v>418</v>
      </c>
      <c r="AH38" s="86" t="b">
        <v>0</v>
      </c>
      <c r="AI38" s="86" t="s">
        <v>419</v>
      </c>
      <c r="AJ38" s="86"/>
      <c r="AK38" s="94" t="s">
        <v>418</v>
      </c>
      <c r="AL38" s="86" t="b">
        <v>0</v>
      </c>
      <c r="AM38" s="86">
        <v>3</v>
      </c>
      <c r="AN38" s="94" t="s">
        <v>403</v>
      </c>
      <c r="AO38" s="86" t="s">
        <v>420</v>
      </c>
      <c r="AP38" s="86" t="b">
        <v>0</v>
      </c>
      <c r="AQ38" s="94" t="s">
        <v>403</v>
      </c>
      <c r="AR38" s="86" t="s">
        <v>176</v>
      </c>
      <c r="AS38" s="86">
        <v>0</v>
      </c>
      <c r="AT38" s="86">
        <v>0</v>
      </c>
      <c r="AU38" s="86"/>
      <c r="AV38" s="86"/>
      <c r="AW38" s="86"/>
      <c r="AX38" s="86"/>
      <c r="AY38" s="86"/>
      <c r="AZ38" s="86"/>
      <c r="BA38" s="86"/>
      <c r="BB38" s="86"/>
      <c r="BC38">
        <v>1</v>
      </c>
      <c r="BD38" s="85" t="str">
        <f>REPLACE(INDEX(GroupVertices[Group],MATCH(Edges[[#This Row],[Vertex 1]],GroupVertices[Vertex],0)),1,1,"")</f>
        <v>3</v>
      </c>
      <c r="BE38" s="85" t="str">
        <f>REPLACE(INDEX(GroupVertices[Group],MATCH(Edges[[#This Row],[Vertex 2]],GroupVertices[Vertex],0)),1,1,"")</f>
        <v>1</v>
      </c>
      <c r="BF38" s="51"/>
      <c r="BG38" s="52"/>
      <c r="BH38" s="51"/>
      <c r="BI38" s="52"/>
      <c r="BJ38" s="51"/>
      <c r="BK38" s="52"/>
      <c r="BL38" s="51"/>
      <c r="BM38" s="52"/>
      <c r="BN38" s="51"/>
    </row>
    <row r="39" spans="1:66" ht="15">
      <c r="A39" s="84" t="s">
        <v>227</v>
      </c>
      <c r="B39" s="84" t="s">
        <v>225</v>
      </c>
      <c r="C39" s="53" t="s">
        <v>1024</v>
      </c>
      <c r="D39" s="54">
        <v>3</v>
      </c>
      <c r="E39" s="65" t="s">
        <v>132</v>
      </c>
      <c r="F39" s="55">
        <v>32</v>
      </c>
      <c r="G39" s="53"/>
      <c r="H39" s="57"/>
      <c r="I39" s="56"/>
      <c r="J39" s="56"/>
      <c r="K39" s="36" t="s">
        <v>65</v>
      </c>
      <c r="L39" s="83">
        <v>39</v>
      </c>
      <c r="M39" s="83"/>
      <c r="N39" s="63"/>
      <c r="O39" s="86" t="s">
        <v>240</v>
      </c>
      <c r="P39" s="88">
        <v>43689.94331018518</v>
      </c>
      <c r="Q39" s="86" t="s">
        <v>242</v>
      </c>
      <c r="R39" s="86"/>
      <c r="S39" s="86"/>
      <c r="T39" s="86" t="s">
        <v>268</v>
      </c>
      <c r="U39" s="86"/>
      <c r="V39" s="90" t="s">
        <v>307</v>
      </c>
      <c r="W39" s="88">
        <v>43689.94331018518</v>
      </c>
      <c r="X39" s="92">
        <v>43689</v>
      </c>
      <c r="Y39" s="94" t="s">
        <v>330</v>
      </c>
      <c r="Z39" s="90" t="s">
        <v>366</v>
      </c>
      <c r="AA39" s="86"/>
      <c r="AB39" s="86"/>
      <c r="AC39" s="94" t="s">
        <v>402</v>
      </c>
      <c r="AD39" s="86"/>
      <c r="AE39" s="86" t="b">
        <v>0</v>
      </c>
      <c r="AF39" s="86">
        <v>0</v>
      </c>
      <c r="AG39" s="94" t="s">
        <v>418</v>
      </c>
      <c r="AH39" s="86" t="b">
        <v>0</v>
      </c>
      <c r="AI39" s="86" t="s">
        <v>419</v>
      </c>
      <c r="AJ39" s="86"/>
      <c r="AK39" s="94" t="s">
        <v>418</v>
      </c>
      <c r="AL39" s="86" t="b">
        <v>0</v>
      </c>
      <c r="AM39" s="86">
        <v>3</v>
      </c>
      <c r="AN39" s="94" t="s">
        <v>403</v>
      </c>
      <c r="AO39" s="86" t="s">
        <v>420</v>
      </c>
      <c r="AP39" s="86" t="b">
        <v>0</v>
      </c>
      <c r="AQ39" s="94" t="s">
        <v>403</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227</v>
      </c>
      <c r="B40" s="84" t="s">
        <v>231</v>
      </c>
      <c r="C40" s="53" t="s">
        <v>1024</v>
      </c>
      <c r="D40" s="54">
        <v>3</v>
      </c>
      <c r="E40" s="65" t="s">
        <v>132</v>
      </c>
      <c r="F40" s="55">
        <v>32</v>
      </c>
      <c r="G40" s="53"/>
      <c r="H40" s="57"/>
      <c r="I40" s="56"/>
      <c r="J40" s="56"/>
      <c r="K40" s="36" t="s">
        <v>65</v>
      </c>
      <c r="L40" s="83">
        <v>40</v>
      </c>
      <c r="M40" s="83"/>
      <c r="N40" s="63"/>
      <c r="O40" s="86" t="s">
        <v>240</v>
      </c>
      <c r="P40" s="88">
        <v>43689.94331018518</v>
      </c>
      <c r="Q40" s="86" t="s">
        <v>242</v>
      </c>
      <c r="R40" s="86"/>
      <c r="S40" s="86"/>
      <c r="T40" s="86" t="s">
        <v>268</v>
      </c>
      <c r="U40" s="86"/>
      <c r="V40" s="90" t="s">
        <v>307</v>
      </c>
      <c r="W40" s="88">
        <v>43689.94331018518</v>
      </c>
      <c r="X40" s="92">
        <v>43689</v>
      </c>
      <c r="Y40" s="94" t="s">
        <v>330</v>
      </c>
      <c r="Z40" s="90" t="s">
        <v>366</v>
      </c>
      <c r="AA40" s="86"/>
      <c r="AB40" s="86"/>
      <c r="AC40" s="94" t="s">
        <v>402</v>
      </c>
      <c r="AD40" s="86"/>
      <c r="AE40" s="86" t="b">
        <v>0</v>
      </c>
      <c r="AF40" s="86">
        <v>0</v>
      </c>
      <c r="AG40" s="94" t="s">
        <v>418</v>
      </c>
      <c r="AH40" s="86" t="b">
        <v>0</v>
      </c>
      <c r="AI40" s="86" t="s">
        <v>419</v>
      </c>
      <c r="AJ40" s="86"/>
      <c r="AK40" s="94" t="s">
        <v>418</v>
      </c>
      <c r="AL40" s="86" t="b">
        <v>0</v>
      </c>
      <c r="AM40" s="86">
        <v>3</v>
      </c>
      <c r="AN40" s="94" t="s">
        <v>403</v>
      </c>
      <c r="AO40" s="86" t="s">
        <v>420</v>
      </c>
      <c r="AP40" s="86" t="b">
        <v>0</v>
      </c>
      <c r="AQ40" s="94" t="s">
        <v>403</v>
      </c>
      <c r="AR40" s="86" t="s">
        <v>176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c r="BG40" s="52"/>
      <c r="BH40" s="51"/>
      <c r="BI40" s="52"/>
      <c r="BJ40" s="51"/>
      <c r="BK40" s="52"/>
      <c r="BL40" s="51"/>
      <c r="BM40" s="52"/>
      <c r="BN40" s="51"/>
    </row>
    <row r="41" spans="1:66" ht="15">
      <c r="A41" s="84" t="s">
        <v>227</v>
      </c>
      <c r="B41" s="84" t="s">
        <v>223</v>
      </c>
      <c r="C41" s="53" t="s">
        <v>1024</v>
      </c>
      <c r="D41" s="54">
        <v>3</v>
      </c>
      <c r="E41" s="65" t="s">
        <v>132</v>
      </c>
      <c r="F41" s="55">
        <v>32</v>
      </c>
      <c r="G41" s="53"/>
      <c r="H41" s="57"/>
      <c r="I41" s="56"/>
      <c r="J41" s="56"/>
      <c r="K41" s="36" t="s">
        <v>66</v>
      </c>
      <c r="L41" s="83">
        <v>41</v>
      </c>
      <c r="M41" s="83"/>
      <c r="N41" s="63"/>
      <c r="O41" s="86" t="s">
        <v>240</v>
      </c>
      <c r="P41" s="88">
        <v>43689.94331018518</v>
      </c>
      <c r="Q41" s="86" t="s">
        <v>242</v>
      </c>
      <c r="R41" s="86"/>
      <c r="S41" s="86"/>
      <c r="T41" s="86" t="s">
        <v>268</v>
      </c>
      <c r="U41" s="86"/>
      <c r="V41" s="90" t="s">
        <v>307</v>
      </c>
      <c r="W41" s="88">
        <v>43689.94331018518</v>
      </c>
      <c r="X41" s="92">
        <v>43689</v>
      </c>
      <c r="Y41" s="94" t="s">
        <v>330</v>
      </c>
      <c r="Z41" s="90" t="s">
        <v>366</v>
      </c>
      <c r="AA41" s="86"/>
      <c r="AB41" s="86"/>
      <c r="AC41" s="94" t="s">
        <v>402</v>
      </c>
      <c r="AD41" s="86"/>
      <c r="AE41" s="86" t="b">
        <v>0</v>
      </c>
      <c r="AF41" s="86">
        <v>0</v>
      </c>
      <c r="AG41" s="94" t="s">
        <v>418</v>
      </c>
      <c r="AH41" s="86" t="b">
        <v>0</v>
      </c>
      <c r="AI41" s="86" t="s">
        <v>419</v>
      </c>
      <c r="AJ41" s="86"/>
      <c r="AK41" s="94" t="s">
        <v>418</v>
      </c>
      <c r="AL41" s="86" t="b">
        <v>0</v>
      </c>
      <c r="AM41" s="86">
        <v>3</v>
      </c>
      <c r="AN41" s="94" t="s">
        <v>403</v>
      </c>
      <c r="AO41" s="86" t="s">
        <v>420</v>
      </c>
      <c r="AP41" s="86" t="b">
        <v>0</v>
      </c>
      <c r="AQ41" s="94" t="s">
        <v>403</v>
      </c>
      <c r="AR41" s="86" t="s">
        <v>176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2</v>
      </c>
      <c r="BF41" s="51">
        <v>2</v>
      </c>
      <c r="BG41" s="52">
        <v>5</v>
      </c>
      <c r="BH41" s="51">
        <v>1</v>
      </c>
      <c r="BI41" s="52">
        <v>2.5</v>
      </c>
      <c r="BJ41" s="51">
        <v>0</v>
      </c>
      <c r="BK41" s="52">
        <v>0</v>
      </c>
      <c r="BL41" s="51">
        <v>37</v>
      </c>
      <c r="BM41" s="52">
        <v>92.5</v>
      </c>
      <c r="BN41" s="51">
        <v>40</v>
      </c>
    </row>
    <row r="42" spans="1:66" ht="15">
      <c r="A42" s="84" t="s">
        <v>222</v>
      </c>
      <c r="B42" s="84" t="s">
        <v>227</v>
      </c>
      <c r="C42" s="53" t="s">
        <v>1024</v>
      </c>
      <c r="D42" s="54">
        <v>3</v>
      </c>
      <c r="E42" s="65" t="s">
        <v>132</v>
      </c>
      <c r="F42" s="55">
        <v>32</v>
      </c>
      <c r="G42" s="53"/>
      <c r="H42" s="57"/>
      <c r="I42" s="56"/>
      <c r="J42" s="56"/>
      <c r="K42" s="36" t="s">
        <v>66</v>
      </c>
      <c r="L42" s="83">
        <v>42</v>
      </c>
      <c r="M42" s="83"/>
      <c r="N42" s="63"/>
      <c r="O42" s="86" t="s">
        <v>240</v>
      </c>
      <c r="P42" s="88">
        <v>43689.83456018518</v>
      </c>
      <c r="Q42" s="86" t="s">
        <v>242</v>
      </c>
      <c r="R42" s="86"/>
      <c r="S42" s="86"/>
      <c r="T42" s="86" t="s">
        <v>276</v>
      </c>
      <c r="U42" s="90" t="s">
        <v>293</v>
      </c>
      <c r="V42" s="90" t="s">
        <v>293</v>
      </c>
      <c r="W42" s="88">
        <v>43689.83456018518</v>
      </c>
      <c r="X42" s="92">
        <v>43689</v>
      </c>
      <c r="Y42" s="94" t="s">
        <v>331</v>
      </c>
      <c r="Z42" s="90" t="s">
        <v>367</v>
      </c>
      <c r="AA42" s="86"/>
      <c r="AB42" s="86"/>
      <c r="AC42" s="94" t="s">
        <v>403</v>
      </c>
      <c r="AD42" s="86"/>
      <c r="AE42" s="86" t="b">
        <v>0</v>
      </c>
      <c r="AF42" s="86">
        <v>12</v>
      </c>
      <c r="AG42" s="94" t="s">
        <v>418</v>
      </c>
      <c r="AH42" s="86" t="b">
        <v>0</v>
      </c>
      <c r="AI42" s="86" t="s">
        <v>419</v>
      </c>
      <c r="AJ42" s="86"/>
      <c r="AK42" s="94" t="s">
        <v>418</v>
      </c>
      <c r="AL42" s="86" t="b">
        <v>0</v>
      </c>
      <c r="AM42" s="86">
        <v>3</v>
      </c>
      <c r="AN42" s="94" t="s">
        <v>418</v>
      </c>
      <c r="AO42" s="86" t="s">
        <v>423</v>
      </c>
      <c r="AP42" s="86" t="b">
        <v>0</v>
      </c>
      <c r="AQ42" s="94" t="s">
        <v>403</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3</v>
      </c>
      <c r="BF42" s="51"/>
      <c r="BG42" s="52"/>
      <c r="BH42" s="51"/>
      <c r="BI42" s="52"/>
      <c r="BJ42" s="51"/>
      <c r="BK42" s="52"/>
      <c r="BL42" s="51"/>
      <c r="BM42" s="52"/>
      <c r="BN42" s="51"/>
    </row>
    <row r="43" spans="1:66" ht="15">
      <c r="A43" s="84" t="s">
        <v>223</v>
      </c>
      <c r="B43" s="84" t="s">
        <v>227</v>
      </c>
      <c r="C43" s="53" t="s">
        <v>1024</v>
      </c>
      <c r="D43" s="54">
        <v>3</v>
      </c>
      <c r="E43" s="65" t="s">
        <v>132</v>
      </c>
      <c r="F43" s="55">
        <v>32</v>
      </c>
      <c r="G43" s="53"/>
      <c r="H43" s="57"/>
      <c r="I43" s="56"/>
      <c r="J43" s="56"/>
      <c r="K43" s="36" t="s">
        <v>66</v>
      </c>
      <c r="L43" s="83">
        <v>43</v>
      </c>
      <c r="M43" s="83"/>
      <c r="N43" s="63"/>
      <c r="O43" s="86" t="s">
        <v>240</v>
      </c>
      <c r="P43" s="88">
        <v>43690.99460648148</v>
      </c>
      <c r="Q43" s="86" t="s">
        <v>242</v>
      </c>
      <c r="R43" s="86"/>
      <c r="S43" s="86"/>
      <c r="T43" s="86" t="s">
        <v>268</v>
      </c>
      <c r="U43" s="86"/>
      <c r="V43" s="90" t="s">
        <v>306</v>
      </c>
      <c r="W43" s="88">
        <v>43690.99460648148</v>
      </c>
      <c r="X43" s="92">
        <v>43690</v>
      </c>
      <c r="Y43" s="94" t="s">
        <v>332</v>
      </c>
      <c r="Z43" s="90" t="s">
        <v>368</v>
      </c>
      <c r="AA43" s="86"/>
      <c r="AB43" s="86"/>
      <c r="AC43" s="94" t="s">
        <v>404</v>
      </c>
      <c r="AD43" s="86"/>
      <c r="AE43" s="86" t="b">
        <v>0</v>
      </c>
      <c r="AF43" s="86">
        <v>0</v>
      </c>
      <c r="AG43" s="94" t="s">
        <v>418</v>
      </c>
      <c r="AH43" s="86" t="b">
        <v>0</v>
      </c>
      <c r="AI43" s="86" t="s">
        <v>419</v>
      </c>
      <c r="AJ43" s="86"/>
      <c r="AK43" s="94" t="s">
        <v>418</v>
      </c>
      <c r="AL43" s="86" t="b">
        <v>0</v>
      </c>
      <c r="AM43" s="86">
        <v>3</v>
      </c>
      <c r="AN43" s="94" t="s">
        <v>403</v>
      </c>
      <c r="AO43" s="86" t="s">
        <v>421</v>
      </c>
      <c r="AP43" s="86" t="b">
        <v>0</v>
      </c>
      <c r="AQ43" s="94" t="s">
        <v>403</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3</v>
      </c>
      <c r="BF43" s="51"/>
      <c r="BG43" s="52"/>
      <c r="BH43" s="51"/>
      <c r="BI43" s="52"/>
      <c r="BJ43" s="51"/>
      <c r="BK43" s="52"/>
      <c r="BL43" s="51"/>
      <c r="BM43" s="52"/>
      <c r="BN43" s="51"/>
    </row>
    <row r="44" spans="1:66" ht="15">
      <c r="A44" s="84" t="s">
        <v>225</v>
      </c>
      <c r="B44" s="84" t="s">
        <v>223</v>
      </c>
      <c r="C44" s="53" t="s">
        <v>1024</v>
      </c>
      <c r="D44" s="54">
        <v>3</v>
      </c>
      <c r="E44" s="65" t="s">
        <v>132</v>
      </c>
      <c r="F44" s="55">
        <v>32</v>
      </c>
      <c r="G44" s="53"/>
      <c r="H44" s="57"/>
      <c r="I44" s="56"/>
      <c r="J44" s="56"/>
      <c r="K44" s="36" t="s">
        <v>66</v>
      </c>
      <c r="L44" s="83">
        <v>44</v>
      </c>
      <c r="M44" s="83"/>
      <c r="N44" s="63"/>
      <c r="O44" s="86" t="s">
        <v>240</v>
      </c>
      <c r="P44" s="88">
        <v>43689.23003472222</v>
      </c>
      <c r="Q44" s="86" t="s">
        <v>254</v>
      </c>
      <c r="R44" s="86"/>
      <c r="S44" s="86"/>
      <c r="T44" s="86" t="s">
        <v>269</v>
      </c>
      <c r="U44" s="90" t="s">
        <v>294</v>
      </c>
      <c r="V44" s="90" t="s">
        <v>294</v>
      </c>
      <c r="W44" s="88">
        <v>43689.23003472222</v>
      </c>
      <c r="X44" s="92">
        <v>43689</v>
      </c>
      <c r="Y44" s="94" t="s">
        <v>333</v>
      </c>
      <c r="Z44" s="90" t="s">
        <v>369</v>
      </c>
      <c r="AA44" s="86"/>
      <c r="AB44" s="86"/>
      <c r="AC44" s="94" t="s">
        <v>405</v>
      </c>
      <c r="AD44" s="86"/>
      <c r="AE44" s="86" t="b">
        <v>0</v>
      </c>
      <c r="AF44" s="86">
        <v>4</v>
      </c>
      <c r="AG44" s="94" t="s">
        <v>418</v>
      </c>
      <c r="AH44" s="86" t="b">
        <v>0</v>
      </c>
      <c r="AI44" s="86" t="s">
        <v>419</v>
      </c>
      <c r="AJ44" s="86"/>
      <c r="AK44" s="94" t="s">
        <v>418</v>
      </c>
      <c r="AL44" s="86" t="b">
        <v>0</v>
      </c>
      <c r="AM44" s="86">
        <v>0</v>
      </c>
      <c r="AN44" s="94" t="s">
        <v>418</v>
      </c>
      <c r="AO44" s="86" t="s">
        <v>420</v>
      </c>
      <c r="AP44" s="86" t="b">
        <v>0</v>
      </c>
      <c r="AQ44" s="94" t="s">
        <v>405</v>
      </c>
      <c r="AR44" s="86" t="s">
        <v>176</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2</v>
      </c>
      <c r="BF44" s="51">
        <v>1</v>
      </c>
      <c r="BG44" s="52">
        <v>4.3478260869565215</v>
      </c>
      <c r="BH44" s="51">
        <v>0</v>
      </c>
      <c r="BI44" s="52">
        <v>0</v>
      </c>
      <c r="BJ44" s="51">
        <v>0</v>
      </c>
      <c r="BK44" s="52">
        <v>0</v>
      </c>
      <c r="BL44" s="51">
        <v>22</v>
      </c>
      <c r="BM44" s="52">
        <v>95.65217391304348</v>
      </c>
      <c r="BN44" s="51">
        <v>23</v>
      </c>
    </row>
    <row r="45" spans="1:66" ht="30">
      <c r="A45" s="84" t="s">
        <v>225</v>
      </c>
      <c r="B45" s="84" t="s">
        <v>225</v>
      </c>
      <c r="C45" s="53" t="s">
        <v>1025</v>
      </c>
      <c r="D45" s="54">
        <v>10</v>
      </c>
      <c r="E45" s="65" t="s">
        <v>136</v>
      </c>
      <c r="F45" s="55">
        <v>23.333333333333336</v>
      </c>
      <c r="G45" s="53"/>
      <c r="H45" s="57"/>
      <c r="I45" s="56"/>
      <c r="J45" s="56"/>
      <c r="K45" s="36" t="s">
        <v>65</v>
      </c>
      <c r="L45" s="83">
        <v>45</v>
      </c>
      <c r="M45" s="83"/>
      <c r="N45" s="63"/>
      <c r="O45" s="86" t="s">
        <v>176</v>
      </c>
      <c r="P45" s="88">
        <v>43689.85524305556</v>
      </c>
      <c r="Q45" s="86" t="s">
        <v>255</v>
      </c>
      <c r="R45" s="90" t="s">
        <v>264</v>
      </c>
      <c r="S45" s="86" t="s">
        <v>266</v>
      </c>
      <c r="T45" s="86" t="s">
        <v>269</v>
      </c>
      <c r="U45" s="86"/>
      <c r="V45" s="90" t="s">
        <v>308</v>
      </c>
      <c r="W45" s="88">
        <v>43689.85524305556</v>
      </c>
      <c r="X45" s="92">
        <v>43689</v>
      </c>
      <c r="Y45" s="94" t="s">
        <v>334</v>
      </c>
      <c r="Z45" s="90" t="s">
        <v>370</v>
      </c>
      <c r="AA45" s="86"/>
      <c r="AB45" s="86"/>
      <c r="AC45" s="94" t="s">
        <v>406</v>
      </c>
      <c r="AD45" s="86"/>
      <c r="AE45" s="86" t="b">
        <v>0</v>
      </c>
      <c r="AF45" s="86">
        <v>1</v>
      </c>
      <c r="AG45" s="94" t="s">
        <v>418</v>
      </c>
      <c r="AH45" s="86" t="b">
        <v>1</v>
      </c>
      <c r="AI45" s="86" t="s">
        <v>419</v>
      </c>
      <c r="AJ45" s="86"/>
      <c r="AK45" s="94" t="s">
        <v>403</v>
      </c>
      <c r="AL45" s="86" t="b">
        <v>0</v>
      </c>
      <c r="AM45" s="86">
        <v>0</v>
      </c>
      <c r="AN45" s="94" t="s">
        <v>418</v>
      </c>
      <c r="AO45" s="86" t="s">
        <v>420</v>
      </c>
      <c r="AP45" s="86" t="b">
        <v>0</v>
      </c>
      <c r="AQ45" s="94" t="s">
        <v>406</v>
      </c>
      <c r="AR45" s="86" t="s">
        <v>176</v>
      </c>
      <c r="AS45" s="86">
        <v>0</v>
      </c>
      <c r="AT45" s="86">
        <v>0</v>
      </c>
      <c r="AU45" s="86"/>
      <c r="AV45" s="86"/>
      <c r="AW45" s="86"/>
      <c r="AX45" s="86"/>
      <c r="AY45" s="86"/>
      <c r="AZ45" s="86"/>
      <c r="BA45" s="86"/>
      <c r="BB45" s="86"/>
      <c r="BC45">
        <v>2</v>
      </c>
      <c r="BD45" s="85" t="str">
        <f>REPLACE(INDEX(GroupVertices[Group],MATCH(Edges[[#This Row],[Vertex 1]],GroupVertices[Vertex],0)),1,1,"")</f>
        <v>3</v>
      </c>
      <c r="BE45" s="85" t="str">
        <f>REPLACE(INDEX(GroupVertices[Group],MATCH(Edges[[#This Row],[Vertex 2]],GroupVertices[Vertex],0)),1,1,"")</f>
        <v>3</v>
      </c>
      <c r="BF45" s="51">
        <v>0</v>
      </c>
      <c r="BG45" s="52">
        <v>0</v>
      </c>
      <c r="BH45" s="51">
        <v>0</v>
      </c>
      <c r="BI45" s="52">
        <v>0</v>
      </c>
      <c r="BJ45" s="51">
        <v>0</v>
      </c>
      <c r="BK45" s="52">
        <v>0</v>
      </c>
      <c r="BL45" s="51">
        <v>14</v>
      </c>
      <c r="BM45" s="52">
        <v>100</v>
      </c>
      <c r="BN45" s="51">
        <v>14</v>
      </c>
    </row>
    <row r="46" spans="1:66" ht="30">
      <c r="A46" s="84" t="s">
        <v>225</v>
      </c>
      <c r="B46" s="84" t="s">
        <v>225</v>
      </c>
      <c r="C46" s="53" t="s">
        <v>1025</v>
      </c>
      <c r="D46" s="54">
        <v>10</v>
      </c>
      <c r="E46" s="65" t="s">
        <v>136</v>
      </c>
      <c r="F46" s="55">
        <v>23.333333333333336</v>
      </c>
      <c r="G46" s="53"/>
      <c r="H46" s="57"/>
      <c r="I46" s="56"/>
      <c r="J46" s="56"/>
      <c r="K46" s="36" t="s">
        <v>65</v>
      </c>
      <c r="L46" s="83">
        <v>46</v>
      </c>
      <c r="M46" s="83"/>
      <c r="N46" s="63"/>
      <c r="O46" s="86" t="s">
        <v>176</v>
      </c>
      <c r="P46" s="88">
        <v>43689.86047453704</v>
      </c>
      <c r="Q46" s="86" t="s">
        <v>256</v>
      </c>
      <c r="R46" s="86"/>
      <c r="S46" s="86"/>
      <c r="T46" s="86" t="s">
        <v>277</v>
      </c>
      <c r="U46" s="90" t="s">
        <v>295</v>
      </c>
      <c r="V46" s="90" t="s">
        <v>295</v>
      </c>
      <c r="W46" s="88">
        <v>43689.86047453704</v>
      </c>
      <c r="X46" s="92">
        <v>43689</v>
      </c>
      <c r="Y46" s="94" t="s">
        <v>335</v>
      </c>
      <c r="Z46" s="90" t="s">
        <v>371</v>
      </c>
      <c r="AA46" s="86"/>
      <c r="AB46" s="86"/>
      <c r="AC46" s="94" t="s">
        <v>407</v>
      </c>
      <c r="AD46" s="86"/>
      <c r="AE46" s="86" t="b">
        <v>0</v>
      </c>
      <c r="AF46" s="86">
        <v>4</v>
      </c>
      <c r="AG46" s="94" t="s">
        <v>418</v>
      </c>
      <c r="AH46" s="86" t="b">
        <v>0</v>
      </c>
      <c r="AI46" s="86" t="s">
        <v>419</v>
      </c>
      <c r="AJ46" s="86"/>
      <c r="AK46" s="94" t="s">
        <v>418</v>
      </c>
      <c r="AL46" s="86" t="b">
        <v>0</v>
      </c>
      <c r="AM46" s="86">
        <v>0</v>
      </c>
      <c r="AN46" s="94" t="s">
        <v>418</v>
      </c>
      <c r="AO46" s="86" t="s">
        <v>420</v>
      </c>
      <c r="AP46" s="86" t="b">
        <v>0</v>
      </c>
      <c r="AQ46" s="94" t="s">
        <v>407</v>
      </c>
      <c r="AR46" s="86" t="s">
        <v>176</v>
      </c>
      <c r="AS46" s="86">
        <v>0</v>
      </c>
      <c r="AT46" s="86">
        <v>0</v>
      </c>
      <c r="AU46" s="86"/>
      <c r="AV46" s="86"/>
      <c r="AW46" s="86"/>
      <c r="AX46" s="86"/>
      <c r="AY46" s="86"/>
      <c r="AZ46" s="86"/>
      <c r="BA46" s="86"/>
      <c r="BB46" s="86"/>
      <c r="BC46">
        <v>2</v>
      </c>
      <c r="BD46" s="85" t="str">
        <f>REPLACE(INDEX(GroupVertices[Group],MATCH(Edges[[#This Row],[Vertex 1]],GroupVertices[Vertex],0)),1,1,"")</f>
        <v>3</v>
      </c>
      <c r="BE46" s="85" t="str">
        <f>REPLACE(INDEX(GroupVertices[Group],MATCH(Edges[[#This Row],[Vertex 2]],GroupVertices[Vertex],0)),1,1,"")</f>
        <v>3</v>
      </c>
      <c r="BF46" s="51">
        <v>0</v>
      </c>
      <c r="BG46" s="52">
        <v>0</v>
      </c>
      <c r="BH46" s="51">
        <v>0</v>
      </c>
      <c r="BI46" s="52">
        <v>0</v>
      </c>
      <c r="BJ46" s="51">
        <v>0</v>
      </c>
      <c r="BK46" s="52">
        <v>0</v>
      </c>
      <c r="BL46" s="51">
        <v>24</v>
      </c>
      <c r="BM46" s="52">
        <v>100</v>
      </c>
      <c r="BN46" s="51">
        <v>24</v>
      </c>
    </row>
    <row r="47" spans="1:66" ht="15">
      <c r="A47" s="84" t="s">
        <v>222</v>
      </c>
      <c r="B47" s="84" t="s">
        <v>225</v>
      </c>
      <c r="C47" s="53" t="s">
        <v>1024</v>
      </c>
      <c r="D47" s="54">
        <v>3</v>
      </c>
      <c r="E47" s="65" t="s">
        <v>132</v>
      </c>
      <c r="F47" s="55">
        <v>32</v>
      </c>
      <c r="G47" s="53"/>
      <c r="H47" s="57"/>
      <c r="I47" s="56"/>
      <c r="J47" s="56"/>
      <c r="K47" s="36" t="s">
        <v>65</v>
      </c>
      <c r="L47" s="83">
        <v>47</v>
      </c>
      <c r="M47" s="83"/>
      <c r="N47" s="63"/>
      <c r="O47" s="86" t="s">
        <v>240</v>
      </c>
      <c r="P47" s="88">
        <v>43689.83456018518</v>
      </c>
      <c r="Q47" s="86" t="s">
        <v>242</v>
      </c>
      <c r="R47" s="86"/>
      <c r="S47" s="86"/>
      <c r="T47" s="86" t="s">
        <v>276</v>
      </c>
      <c r="U47" s="90" t="s">
        <v>293</v>
      </c>
      <c r="V47" s="90" t="s">
        <v>293</v>
      </c>
      <c r="W47" s="88">
        <v>43689.83456018518</v>
      </c>
      <c r="X47" s="92">
        <v>43689</v>
      </c>
      <c r="Y47" s="94" t="s">
        <v>331</v>
      </c>
      <c r="Z47" s="90" t="s">
        <v>367</v>
      </c>
      <c r="AA47" s="86"/>
      <c r="AB47" s="86"/>
      <c r="AC47" s="94" t="s">
        <v>403</v>
      </c>
      <c r="AD47" s="86"/>
      <c r="AE47" s="86" t="b">
        <v>0</v>
      </c>
      <c r="AF47" s="86">
        <v>12</v>
      </c>
      <c r="AG47" s="94" t="s">
        <v>418</v>
      </c>
      <c r="AH47" s="86" t="b">
        <v>0</v>
      </c>
      <c r="AI47" s="86" t="s">
        <v>419</v>
      </c>
      <c r="AJ47" s="86"/>
      <c r="AK47" s="94" t="s">
        <v>418</v>
      </c>
      <c r="AL47" s="86" t="b">
        <v>0</v>
      </c>
      <c r="AM47" s="86">
        <v>3</v>
      </c>
      <c r="AN47" s="94" t="s">
        <v>418</v>
      </c>
      <c r="AO47" s="86" t="s">
        <v>423</v>
      </c>
      <c r="AP47" s="86" t="b">
        <v>0</v>
      </c>
      <c r="AQ47" s="94" t="s">
        <v>403</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3</v>
      </c>
      <c r="BF47" s="51"/>
      <c r="BG47" s="52"/>
      <c r="BH47" s="51"/>
      <c r="BI47" s="52"/>
      <c r="BJ47" s="51"/>
      <c r="BK47" s="52"/>
      <c r="BL47" s="51"/>
      <c r="BM47" s="52"/>
      <c r="BN47" s="51"/>
    </row>
    <row r="48" spans="1:66" ht="15">
      <c r="A48" s="84" t="s">
        <v>223</v>
      </c>
      <c r="B48" s="84" t="s">
        <v>225</v>
      </c>
      <c r="C48" s="53" t="s">
        <v>1024</v>
      </c>
      <c r="D48" s="54">
        <v>3</v>
      </c>
      <c r="E48" s="65" t="s">
        <v>132</v>
      </c>
      <c r="F48" s="55">
        <v>32</v>
      </c>
      <c r="G48" s="53"/>
      <c r="H48" s="57"/>
      <c r="I48" s="56"/>
      <c r="J48" s="56"/>
      <c r="K48" s="36" t="s">
        <v>66</v>
      </c>
      <c r="L48" s="83">
        <v>48</v>
      </c>
      <c r="M48" s="83"/>
      <c r="N48" s="63"/>
      <c r="O48" s="86" t="s">
        <v>239</v>
      </c>
      <c r="P48" s="88">
        <v>43690.852847222224</v>
      </c>
      <c r="Q48" s="86" t="s">
        <v>246</v>
      </c>
      <c r="R48" s="86"/>
      <c r="S48" s="86"/>
      <c r="T48" s="86" t="s">
        <v>269</v>
      </c>
      <c r="U48" s="86"/>
      <c r="V48" s="90" t="s">
        <v>306</v>
      </c>
      <c r="W48" s="88">
        <v>43690.852847222224</v>
      </c>
      <c r="X48" s="92">
        <v>43690</v>
      </c>
      <c r="Y48" s="94" t="s">
        <v>323</v>
      </c>
      <c r="Z48" s="90" t="s">
        <v>359</v>
      </c>
      <c r="AA48" s="86"/>
      <c r="AB48" s="86"/>
      <c r="AC48" s="94" t="s">
        <v>395</v>
      </c>
      <c r="AD48" s="86"/>
      <c r="AE48" s="86" t="b">
        <v>0</v>
      </c>
      <c r="AF48" s="86">
        <v>0</v>
      </c>
      <c r="AG48" s="94" t="s">
        <v>418</v>
      </c>
      <c r="AH48" s="86" t="b">
        <v>0</v>
      </c>
      <c r="AI48" s="86" t="s">
        <v>419</v>
      </c>
      <c r="AJ48" s="86"/>
      <c r="AK48" s="94" t="s">
        <v>418</v>
      </c>
      <c r="AL48" s="86" t="b">
        <v>0</v>
      </c>
      <c r="AM48" s="86">
        <v>2</v>
      </c>
      <c r="AN48" s="94" t="s">
        <v>394</v>
      </c>
      <c r="AO48" s="86" t="s">
        <v>420</v>
      </c>
      <c r="AP48" s="86" t="b">
        <v>0</v>
      </c>
      <c r="AQ48" s="94" t="s">
        <v>394</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3</v>
      </c>
      <c r="BF48" s="51"/>
      <c r="BG48" s="52"/>
      <c r="BH48" s="51"/>
      <c r="BI48" s="52"/>
      <c r="BJ48" s="51"/>
      <c r="BK48" s="52"/>
      <c r="BL48" s="51"/>
      <c r="BM48" s="52"/>
      <c r="BN48" s="51"/>
    </row>
    <row r="49" spans="1:66" ht="15">
      <c r="A49" s="84" t="s">
        <v>223</v>
      </c>
      <c r="B49" s="84" t="s">
        <v>225</v>
      </c>
      <c r="C49" s="53" t="s">
        <v>1024</v>
      </c>
      <c r="D49" s="54">
        <v>3</v>
      </c>
      <c r="E49" s="65" t="s">
        <v>132</v>
      </c>
      <c r="F49" s="55">
        <v>32</v>
      </c>
      <c r="G49" s="53"/>
      <c r="H49" s="57"/>
      <c r="I49" s="56"/>
      <c r="J49" s="56"/>
      <c r="K49" s="36" t="s">
        <v>66</v>
      </c>
      <c r="L49" s="83">
        <v>49</v>
      </c>
      <c r="M49" s="83"/>
      <c r="N49" s="63"/>
      <c r="O49" s="86" t="s">
        <v>240</v>
      </c>
      <c r="P49" s="88">
        <v>43690.99460648148</v>
      </c>
      <c r="Q49" s="86" t="s">
        <v>242</v>
      </c>
      <c r="R49" s="86"/>
      <c r="S49" s="86"/>
      <c r="T49" s="86" t="s">
        <v>268</v>
      </c>
      <c r="U49" s="86"/>
      <c r="V49" s="90" t="s">
        <v>306</v>
      </c>
      <c r="W49" s="88">
        <v>43690.99460648148</v>
      </c>
      <c r="X49" s="92">
        <v>43690</v>
      </c>
      <c r="Y49" s="94" t="s">
        <v>332</v>
      </c>
      <c r="Z49" s="90" t="s">
        <v>368</v>
      </c>
      <c r="AA49" s="86"/>
      <c r="AB49" s="86"/>
      <c r="AC49" s="94" t="s">
        <v>404</v>
      </c>
      <c r="AD49" s="86"/>
      <c r="AE49" s="86" t="b">
        <v>0</v>
      </c>
      <c r="AF49" s="86">
        <v>0</v>
      </c>
      <c r="AG49" s="94" t="s">
        <v>418</v>
      </c>
      <c r="AH49" s="86" t="b">
        <v>0</v>
      </c>
      <c r="AI49" s="86" t="s">
        <v>419</v>
      </c>
      <c r="AJ49" s="86"/>
      <c r="AK49" s="94" t="s">
        <v>418</v>
      </c>
      <c r="AL49" s="86" t="b">
        <v>0</v>
      </c>
      <c r="AM49" s="86">
        <v>3</v>
      </c>
      <c r="AN49" s="94" t="s">
        <v>403</v>
      </c>
      <c r="AO49" s="86" t="s">
        <v>421</v>
      </c>
      <c r="AP49" s="86" t="b">
        <v>0</v>
      </c>
      <c r="AQ49" s="94" t="s">
        <v>403</v>
      </c>
      <c r="AR49" s="86" t="s">
        <v>176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3</v>
      </c>
      <c r="BF49" s="51"/>
      <c r="BG49" s="52"/>
      <c r="BH49" s="51"/>
      <c r="BI49" s="52"/>
      <c r="BJ49" s="51"/>
      <c r="BK49" s="52"/>
      <c r="BL49" s="51"/>
      <c r="BM49" s="52"/>
      <c r="BN49" s="51"/>
    </row>
    <row r="50" spans="1:66" ht="15">
      <c r="A50" s="84" t="s">
        <v>222</v>
      </c>
      <c r="B50" s="84" t="s">
        <v>231</v>
      </c>
      <c r="C50" s="53" t="s">
        <v>1024</v>
      </c>
      <c r="D50" s="54">
        <v>3</v>
      </c>
      <c r="E50" s="65" t="s">
        <v>132</v>
      </c>
      <c r="F50" s="55">
        <v>32</v>
      </c>
      <c r="G50" s="53"/>
      <c r="H50" s="57"/>
      <c r="I50" s="56"/>
      <c r="J50" s="56"/>
      <c r="K50" s="36" t="s">
        <v>65</v>
      </c>
      <c r="L50" s="83">
        <v>50</v>
      </c>
      <c r="M50" s="83"/>
      <c r="N50" s="63"/>
      <c r="O50" s="86" t="s">
        <v>240</v>
      </c>
      <c r="P50" s="88">
        <v>43689.83456018518</v>
      </c>
      <c r="Q50" s="86" t="s">
        <v>242</v>
      </c>
      <c r="R50" s="86"/>
      <c r="S50" s="86"/>
      <c r="T50" s="86" t="s">
        <v>276</v>
      </c>
      <c r="U50" s="90" t="s">
        <v>293</v>
      </c>
      <c r="V50" s="90" t="s">
        <v>293</v>
      </c>
      <c r="W50" s="88">
        <v>43689.83456018518</v>
      </c>
      <c r="X50" s="92">
        <v>43689</v>
      </c>
      <c r="Y50" s="94" t="s">
        <v>331</v>
      </c>
      <c r="Z50" s="90" t="s">
        <v>367</v>
      </c>
      <c r="AA50" s="86"/>
      <c r="AB50" s="86"/>
      <c r="AC50" s="94" t="s">
        <v>403</v>
      </c>
      <c r="AD50" s="86"/>
      <c r="AE50" s="86" t="b">
        <v>0</v>
      </c>
      <c r="AF50" s="86">
        <v>12</v>
      </c>
      <c r="AG50" s="94" t="s">
        <v>418</v>
      </c>
      <c r="AH50" s="86" t="b">
        <v>0</v>
      </c>
      <c r="AI50" s="86" t="s">
        <v>419</v>
      </c>
      <c r="AJ50" s="86"/>
      <c r="AK50" s="94" t="s">
        <v>418</v>
      </c>
      <c r="AL50" s="86" t="b">
        <v>0</v>
      </c>
      <c r="AM50" s="86">
        <v>3</v>
      </c>
      <c r="AN50" s="94" t="s">
        <v>418</v>
      </c>
      <c r="AO50" s="86" t="s">
        <v>423</v>
      </c>
      <c r="AP50" s="86" t="b">
        <v>0</v>
      </c>
      <c r="AQ50" s="94" t="s">
        <v>403</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3</v>
      </c>
      <c r="BF50" s="51"/>
      <c r="BG50" s="52"/>
      <c r="BH50" s="51"/>
      <c r="BI50" s="52"/>
      <c r="BJ50" s="51"/>
      <c r="BK50" s="52"/>
      <c r="BL50" s="51"/>
      <c r="BM50" s="52"/>
      <c r="BN50" s="51"/>
    </row>
    <row r="51" spans="1:66" ht="15">
      <c r="A51" s="84" t="s">
        <v>223</v>
      </c>
      <c r="B51" s="84" t="s">
        <v>231</v>
      </c>
      <c r="C51" s="53" t="s">
        <v>1024</v>
      </c>
      <c r="D51" s="54">
        <v>3</v>
      </c>
      <c r="E51" s="65" t="s">
        <v>132</v>
      </c>
      <c r="F51" s="55">
        <v>32</v>
      </c>
      <c r="G51" s="53"/>
      <c r="H51" s="57"/>
      <c r="I51" s="56"/>
      <c r="J51" s="56"/>
      <c r="K51" s="36" t="s">
        <v>65</v>
      </c>
      <c r="L51" s="83">
        <v>51</v>
      </c>
      <c r="M51" s="83"/>
      <c r="N51" s="63"/>
      <c r="O51" s="86" t="s">
        <v>240</v>
      </c>
      <c r="P51" s="88">
        <v>43690.99460648148</v>
      </c>
      <c r="Q51" s="86" t="s">
        <v>242</v>
      </c>
      <c r="R51" s="86"/>
      <c r="S51" s="86"/>
      <c r="T51" s="86" t="s">
        <v>268</v>
      </c>
      <c r="U51" s="86"/>
      <c r="V51" s="90" t="s">
        <v>306</v>
      </c>
      <c r="W51" s="88">
        <v>43690.99460648148</v>
      </c>
      <c r="X51" s="92">
        <v>43690</v>
      </c>
      <c r="Y51" s="94" t="s">
        <v>332</v>
      </c>
      <c r="Z51" s="90" t="s">
        <v>368</v>
      </c>
      <c r="AA51" s="86"/>
      <c r="AB51" s="86"/>
      <c r="AC51" s="94" t="s">
        <v>404</v>
      </c>
      <c r="AD51" s="86"/>
      <c r="AE51" s="86" t="b">
        <v>0</v>
      </c>
      <c r="AF51" s="86">
        <v>0</v>
      </c>
      <c r="AG51" s="94" t="s">
        <v>418</v>
      </c>
      <c r="AH51" s="86" t="b">
        <v>0</v>
      </c>
      <c r="AI51" s="86" t="s">
        <v>419</v>
      </c>
      <c r="AJ51" s="86"/>
      <c r="AK51" s="94" t="s">
        <v>418</v>
      </c>
      <c r="AL51" s="86" t="b">
        <v>0</v>
      </c>
      <c r="AM51" s="86">
        <v>3</v>
      </c>
      <c r="AN51" s="94" t="s">
        <v>403</v>
      </c>
      <c r="AO51" s="86" t="s">
        <v>421</v>
      </c>
      <c r="AP51" s="86" t="b">
        <v>0</v>
      </c>
      <c r="AQ51" s="94" t="s">
        <v>403</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3</v>
      </c>
      <c r="BF51" s="51"/>
      <c r="BG51" s="52"/>
      <c r="BH51" s="51"/>
      <c r="BI51" s="52"/>
      <c r="BJ51" s="51"/>
      <c r="BK51" s="52"/>
      <c r="BL51" s="51"/>
      <c r="BM51" s="52"/>
      <c r="BN51" s="51"/>
    </row>
    <row r="52" spans="1:66" ht="15">
      <c r="A52" s="84" t="s">
        <v>228</v>
      </c>
      <c r="B52" s="84" t="s">
        <v>228</v>
      </c>
      <c r="C52" s="53" t="s">
        <v>1024</v>
      </c>
      <c r="D52" s="54">
        <v>3</v>
      </c>
      <c r="E52" s="65" t="s">
        <v>132</v>
      </c>
      <c r="F52" s="55">
        <v>32</v>
      </c>
      <c r="G52" s="53"/>
      <c r="H52" s="57"/>
      <c r="I52" s="56"/>
      <c r="J52" s="56"/>
      <c r="K52" s="36" t="s">
        <v>65</v>
      </c>
      <c r="L52" s="83">
        <v>52</v>
      </c>
      <c r="M52" s="83"/>
      <c r="N52" s="63"/>
      <c r="O52" s="86" t="s">
        <v>176</v>
      </c>
      <c r="P52" s="88">
        <v>43689.845497685186</v>
      </c>
      <c r="Q52" s="86" t="s">
        <v>244</v>
      </c>
      <c r="R52" s="86"/>
      <c r="S52" s="86"/>
      <c r="T52" s="86" t="s">
        <v>267</v>
      </c>
      <c r="U52" s="90" t="s">
        <v>296</v>
      </c>
      <c r="V52" s="90" t="s">
        <v>296</v>
      </c>
      <c r="W52" s="88">
        <v>43689.845497685186</v>
      </c>
      <c r="X52" s="92">
        <v>43689</v>
      </c>
      <c r="Y52" s="94" t="s">
        <v>336</v>
      </c>
      <c r="Z52" s="90" t="s">
        <v>372</v>
      </c>
      <c r="AA52" s="86"/>
      <c r="AB52" s="86"/>
      <c r="AC52" s="94" t="s">
        <v>408</v>
      </c>
      <c r="AD52" s="86"/>
      <c r="AE52" s="86" t="b">
        <v>0</v>
      </c>
      <c r="AF52" s="86">
        <v>5</v>
      </c>
      <c r="AG52" s="94" t="s">
        <v>418</v>
      </c>
      <c r="AH52" s="86" t="b">
        <v>0</v>
      </c>
      <c r="AI52" s="86" t="s">
        <v>419</v>
      </c>
      <c r="AJ52" s="86"/>
      <c r="AK52" s="94" t="s">
        <v>418</v>
      </c>
      <c r="AL52" s="86" t="b">
        <v>0</v>
      </c>
      <c r="AM52" s="86">
        <v>2</v>
      </c>
      <c r="AN52" s="94" t="s">
        <v>418</v>
      </c>
      <c r="AO52" s="86" t="s">
        <v>423</v>
      </c>
      <c r="AP52" s="86" t="b">
        <v>0</v>
      </c>
      <c r="AQ52" s="94" t="s">
        <v>408</v>
      </c>
      <c r="AR52" s="86" t="s">
        <v>176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2</v>
      </c>
      <c r="BF52" s="51">
        <v>2</v>
      </c>
      <c r="BG52" s="52">
        <v>5.882352941176471</v>
      </c>
      <c r="BH52" s="51">
        <v>0</v>
      </c>
      <c r="BI52" s="52">
        <v>0</v>
      </c>
      <c r="BJ52" s="51">
        <v>0</v>
      </c>
      <c r="BK52" s="52">
        <v>0</v>
      </c>
      <c r="BL52" s="51">
        <v>32</v>
      </c>
      <c r="BM52" s="52">
        <v>94.11764705882354</v>
      </c>
      <c r="BN52" s="51">
        <v>34</v>
      </c>
    </row>
    <row r="53" spans="1:66" ht="15">
      <c r="A53" s="84" t="s">
        <v>223</v>
      </c>
      <c r="B53" s="84" t="s">
        <v>228</v>
      </c>
      <c r="C53" s="53" t="s">
        <v>1024</v>
      </c>
      <c r="D53" s="54">
        <v>3</v>
      </c>
      <c r="E53" s="65" t="s">
        <v>132</v>
      </c>
      <c r="F53" s="55">
        <v>32</v>
      </c>
      <c r="G53" s="53"/>
      <c r="H53" s="57"/>
      <c r="I53" s="56"/>
      <c r="J53" s="56"/>
      <c r="K53" s="36" t="s">
        <v>65</v>
      </c>
      <c r="L53" s="83">
        <v>53</v>
      </c>
      <c r="M53" s="83"/>
      <c r="N53" s="63"/>
      <c r="O53" s="86" t="s">
        <v>239</v>
      </c>
      <c r="P53" s="88">
        <v>43690.99486111111</v>
      </c>
      <c r="Q53" s="86" t="s">
        <v>244</v>
      </c>
      <c r="R53" s="86"/>
      <c r="S53" s="86"/>
      <c r="T53" s="86" t="s">
        <v>267</v>
      </c>
      <c r="U53" s="86"/>
      <c r="V53" s="90" t="s">
        <v>306</v>
      </c>
      <c r="W53" s="88">
        <v>43690.99486111111</v>
      </c>
      <c r="X53" s="92">
        <v>43690</v>
      </c>
      <c r="Y53" s="94" t="s">
        <v>337</v>
      </c>
      <c r="Z53" s="90" t="s">
        <v>373</v>
      </c>
      <c r="AA53" s="86"/>
      <c r="AB53" s="86"/>
      <c r="AC53" s="94" t="s">
        <v>409</v>
      </c>
      <c r="AD53" s="86"/>
      <c r="AE53" s="86" t="b">
        <v>0</v>
      </c>
      <c r="AF53" s="86">
        <v>0</v>
      </c>
      <c r="AG53" s="94" t="s">
        <v>418</v>
      </c>
      <c r="AH53" s="86" t="b">
        <v>0</v>
      </c>
      <c r="AI53" s="86" t="s">
        <v>419</v>
      </c>
      <c r="AJ53" s="86"/>
      <c r="AK53" s="94" t="s">
        <v>418</v>
      </c>
      <c r="AL53" s="86" t="b">
        <v>0</v>
      </c>
      <c r="AM53" s="86">
        <v>2</v>
      </c>
      <c r="AN53" s="94" t="s">
        <v>408</v>
      </c>
      <c r="AO53" s="86" t="s">
        <v>421</v>
      </c>
      <c r="AP53" s="86" t="b">
        <v>0</v>
      </c>
      <c r="AQ53" s="94" t="s">
        <v>408</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v>2</v>
      </c>
      <c r="BG53" s="52">
        <v>5.882352941176471</v>
      </c>
      <c r="BH53" s="51">
        <v>0</v>
      </c>
      <c r="BI53" s="52">
        <v>0</v>
      </c>
      <c r="BJ53" s="51">
        <v>0</v>
      </c>
      <c r="BK53" s="52">
        <v>0</v>
      </c>
      <c r="BL53" s="51">
        <v>32</v>
      </c>
      <c r="BM53" s="52">
        <v>94.11764705882354</v>
      </c>
      <c r="BN53" s="51">
        <v>34</v>
      </c>
    </row>
    <row r="54" spans="1:66" ht="30">
      <c r="A54" s="84" t="s">
        <v>222</v>
      </c>
      <c r="B54" s="84" t="s">
        <v>223</v>
      </c>
      <c r="C54" s="53" t="s">
        <v>1026</v>
      </c>
      <c r="D54" s="54">
        <v>10</v>
      </c>
      <c r="E54" s="65" t="s">
        <v>136</v>
      </c>
      <c r="F54" s="55">
        <v>14.666666666666668</v>
      </c>
      <c r="G54" s="53"/>
      <c r="H54" s="57"/>
      <c r="I54" s="56"/>
      <c r="J54" s="56"/>
      <c r="K54" s="36" t="s">
        <v>66</v>
      </c>
      <c r="L54" s="83">
        <v>54</v>
      </c>
      <c r="M54" s="83"/>
      <c r="N54" s="63"/>
      <c r="O54" s="86" t="s">
        <v>240</v>
      </c>
      <c r="P54" s="88">
        <v>43689.83456018518</v>
      </c>
      <c r="Q54" s="86" t="s">
        <v>242</v>
      </c>
      <c r="R54" s="86"/>
      <c r="S54" s="86"/>
      <c r="T54" s="86" t="s">
        <v>276</v>
      </c>
      <c r="U54" s="90" t="s">
        <v>293</v>
      </c>
      <c r="V54" s="90" t="s">
        <v>293</v>
      </c>
      <c r="W54" s="88">
        <v>43689.83456018518</v>
      </c>
      <c r="X54" s="92">
        <v>43689</v>
      </c>
      <c r="Y54" s="94" t="s">
        <v>331</v>
      </c>
      <c r="Z54" s="90" t="s">
        <v>367</v>
      </c>
      <c r="AA54" s="86"/>
      <c r="AB54" s="86"/>
      <c r="AC54" s="94" t="s">
        <v>403</v>
      </c>
      <c r="AD54" s="86"/>
      <c r="AE54" s="86" t="b">
        <v>0</v>
      </c>
      <c r="AF54" s="86">
        <v>12</v>
      </c>
      <c r="AG54" s="94" t="s">
        <v>418</v>
      </c>
      <c r="AH54" s="86" t="b">
        <v>0</v>
      </c>
      <c r="AI54" s="86" t="s">
        <v>419</v>
      </c>
      <c r="AJ54" s="86"/>
      <c r="AK54" s="94" t="s">
        <v>418</v>
      </c>
      <c r="AL54" s="86" t="b">
        <v>0</v>
      </c>
      <c r="AM54" s="86">
        <v>3</v>
      </c>
      <c r="AN54" s="94" t="s">
        <v>418</v>
      </c>
      <c r="AO54" s="86" t="s">
        <v>423</v>
      </c>
      <c r="AP54" s="86" t="b">
        <v>0</v>
      </c>
      <c r="AQ54" s="94" t="s">
        <v>403</v>
      </c>
      <c r="AR54" s="86" t="s">
        <v>176</v>
      </c>
      <c r="AS54" s="86">
        <v>0</v>
      </c>
      <c r="AT54" s="86">
        <v>0</v>
      </c>
      <c r="AU54" s="86"/>
      <c r="AV54" s="86"/>
      <c r="AW54" s="86"/>
      <c r="AX54" s="86"/>
      <c r="AY54" s="86"/>
      <c r="AZ54" s="86"/>
      <c r="BA54" s="86"/>
      <c r="BB54" s="86"/>
      <c r="BC54">
        <v>3</v>
      </c>
      <c r="BD54" s="85" t="str">
        <f>REPLACE(INDEX(GroupVertices[Group],MATCH(Edges[[#This Row],[Vertex 1]],GroupVertices[Vertex],0)),1,1,"")</f>
        <v>1</v>
      </c>
      <c r="BE54" s="85" t="str">
        <f>REPLACE(INDEX(GroupVertices[Group],MATCH(Edges[[#This Row],[Vertex 2]],GroupVertices[Vertex],0)),1,1,"")</f>
        <v>2</v>
      </c>
      <c r="BF54" s="51">
        <v>2</v>
      </c>
      <c r="BG54" s="52">
        <v>5</v>
      </c>
      <c r="BH54" s="51">
        <v>1</v>
      </c>
      <c r="BI54" s="52">
        <v>2.5</v>
      </c>
      <c r="BJ54" s="51">
        <v>0</v>
      </c>
      <c r="BK54" s="52">
        <v>0</v>
      </c>
      <c r="BL54" s="51">
        <v>37</v>
      </c>
      <c r="BM54" s="52">
        <v>92.5</v>
      </c>
      <c r="BN54" s="51">
        <v>40</v>
      </c>
    </row>
    <row r="55" spans="1:66" ht="15">
      <c r="A55" s="84" t="s">
        <v>222</v>
      </c>
      <c r="B55" s="84" t="s">
        <v>222</v>
      </c>
      <c r="C55" s="53" t="s">
        <v>1024</v>
      </c>
      <c r="D55" s="54">
        <v>3</v>
      </c>
      <c r="E55" s="65" t="s">
        <v>132</v>
      </c>
      <c r="F55" s="55">
        <v>32</v>
      </c>
      <c r="G55" s="53"/>
      <c r="H55" s="57"/>
      <c r="I55" s="56"/>
      <c r="J55" s="56"/>
      <c r="K55" s="36" t="s">
        <v>65</v>
      </c>
      <c r="L55" s="83">
        <v>55</v>
      </c>
      <c r="M55" s="83"/>
      <c r="N55" s="63"/>
      <c r="O55" s="86" t="s">
        <v>176</v>
      </c>
      <c r="P55" s="88">
        <v>43689.97106481482</v>
      </c>
      <c r="Q55" s="86" t="s">
        <v>257</v>
      </c>
      <c r="R55" s="86"/>
      <c r="S55" s="86"/>
      <c r="T55" s="86" t="s">
        <v>278</v>
      </c>
      <c r="U55" s="90" t="s">
        <v>297</v>
      </c>
      <c r="V55" s="90" t="s">
        <v>297</v>
      </c>
      <c r="W55" s="88">
        <v>43689.97106481482</v>
      </c>
      <c r="X55" s="92">
        <v>43689</v>
      </c>
      <c r="Y55" s="94" t="s">
        <v>338</v>
      </c>
      <c r="Z55" s="90" t="s">
        <v>374</v>
      </c>
      <c r="AA55" s="86"/>
      <c r="AB55" s="86"/>
      <c r="AC55" s="94" t="s">
        <v>410</v>
      </c>
      <c r="AD55" s="86"/>
      <c r="AE55" s="86" t="b">
        <v>0</v>
      </c>
      <c r="AF55" s="86">
        <v>13</v>
      </c>
      <c r="AG55" s="94" t="s">
        <v>418</v>
      </c>
      <c r="AH55" s="86" t="b">
        <v>0</v>
      </c>
      <c r="AI55" s="86" t="s">
        <v>419</v>
      </c>
      <c r="AJ55" s="86"/>
      <c r="AK55" s="94" t="s">
        <v>418</v>
      </c>
      <c r="AL55" s="86" t="b">
        <v>0</v>
      </c>
      <c r="AM55" s="86">
        <v>0</v>
      </c>
      <c r="AN55" s="94" t="s">
        <v>418</v>
      </c>
      <c r="AO55" s="86" t="s">
        <v>423</v>
      </c>
      <c r="AP55" s="86" t="b">
        <v>0</v>
      </c>
      <c r="AQ55" s="94" t="s">
        <v>410</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v>2</v>
      </c>
      <c r="BG55" s="52">
        <v>4.545454545454546</v>
      </c>
      <c r="BH55" s="51">
        <v>1</v>
      </c>
      <c r="BI55" s="52">
        <v>2.272727272727273</v>
      </c>
      <c r="BJ55" s="51">
        <v>0</v>
      </c>
      <c r="BK55" s="52">
        <v>0</v>
      </c>
      <c r="BL55" s="51">
        <v>41</v>
      </c>
      <c r="BM55" s="52">
        <v>93.18181818181819</v>
      </c>
      <c r="BN55" s="51">
        <v>44</v>
      </c>
    </row>
    <row r="56" spans="1:66" ht="30">
      <c r="A56" s="84" t="s">
        <v>222</v>
      </c>
      <c r="B56" s="84" t="s">
        <v>223</v>
      </c>
      <c r="C56" s="53" t="s">
        <v>1026</v>
      </c>
      <c r="D56" s="54">
        <v>10</v>
      </c>
      <c r="E56" s="65" t="s">
        <v>136</v>
      </c>
      <c r="F56" s="55">
        <v>14.666666666666668</v>
      </c>
      <c r="G56" s="53"/>
      <c r="H56" s="57"/>
      <c r="I56" s="56"/>
      <c r="J56" s="56"/>
      <c r="K56" s="36" t="s">
        <v>66</v>
      </c>
      <c r="L56" s="83">
        <v>56</v>
      </c>
      <c r="M56" s="83"/>
      <c r="N56" s="63"/>
      <c r="O56" s="86" t="s">
        <v>240</v>
      </c>
      <c r="P56" s="88">
        <v>43690.68377314815</v>
      </c>
      <c r="Q56" s="86" t="s">
        <v>247</v>
      </c>
      <c r="R56" s="86"/>
      <c r="S56" s="86"/>
      <c r="T56" s="86" t="s">
        <v>267</v>
      </c>
      <c r="U56" s="90" t="s">
        <v>285</v>
      </c>
      <c r="V56" s="90" t="s">
        <v>285</v>
      </c>
      <c r="W56" s="88">
        <v>43690.68377314815</v>
      </c>
      <c r="X56" s="92">
        <v>43690</v>
      </c>
      <c r="Y56" s="94" t="s">
        <v>318</v>
      </c>
      <c r="Z56" s="90" t="s">
        <v>354</v>
      </c>
      <c r="AA56" s="86"/>
      <c r="AB56" s="86"/>
      <c r="AC56" s="94" t="s">
        <v>390</v>
      </c>
      <c r="AD56" s="86"/>
      <c r="AE56" s="86" t="b">
        <v>0</v>
      </c>
      <c r="AF56" s="86">
        <v>10</v>
      </c>
      <c r="AG56" s="94" t="s">
        <v>418</v>
      </c>
      <c r="AH56" s="86" t="b">
        <v>0</v>
      </c>
      <c r="AI56" s="86" t="s">
        <v>419</v>
      </c>
      <c r="AJ56" s="86"/>
      <c r="AK56" s="94" t="s">
        <v>418</v>
      </c>
      <c r="AL56" s="86" t="b">
        <v>0</v>
      </c>
      <c r="AM56" s="86">
        <v>3</v>
      </c>
      <c r="AN56" s="94" t="s">
        <v>418</v>
      </c>
      <c r="AO56" s="86" t="s">
        <v>423</v>
      </c>
      <c r="AP56" s="86" t="b">
        <v>0</v>
      </c>
      <c r="AQ56" s="94" t="s">
        <v>390</v>
      </c>
      <c r="AR56" s="86" t="s">
        <v>176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2</v>
      </c>
      <c r="BF56" s="51"/>
      <c r="BG56" s="52"/>
      <c r="BH56" s="51"/>
      <c r="BI56" s="52"/>
      <c r="BJ56" s="51"/>
      <c r="BK56" s="52"/>
      <c r="BL56" s="51"/>
      <c r="BM56" s="52"/>
      <c r="BN56" s="51"/>
    </row>
    <row r="57" spans="1:66" ht="15">
      <c r="A57" s="84" t="s">
        <v>222</v>
      </c>
      <c r="B57" s="84" t="s">
        <v>238</v>
      </c>
      <c r="C57" s="53" t="s">
        <v>1024</v>
      </c>
      <c r="D57" s="54">
        <v>3</v>
      </c>
      <c r="E57" s="65" t="s">
        <v>132</v>
      </c>
      <c r="F57" s="55">
        <v>32</v>
      </c>
      <c r="G57" s="53"/>
      <c r="H57" s="57"/>
      <c r="I57" s="56"/>
      <c r="J57" s="56"/>
      <c r="K57" s="36" t="s">
        <v>65</v>
      </c>
      <c r="L57" s="83">
        <v>57</v>
      </c>
      <c r="M57" s="83"/>
      <c r="N57" s="63"/>
      <c r="O57" s="86" t="s">
        <v>240</v>
      </c>
      <c r="P57" s="88">
        <v>43690.789618055554</v>
      </c>
      <c r="Q57" s="86" t="s">
        <v>258</v>
      </c>
      <c r="R57" s="86"/>
      <c r="S57" s="86"/>
      <c r="T57" s="86" t="s">
        <v>279</v>
      </c>
      <c r="U57" s="90" t="s">
        <v>298</v>
      </c>
      <c r="V57" s="90" t="s">
        <v>298</v>
      </c>
      <c r="W57" s="88">
        <v>43690.789618055554</v>
      </c>
      <c r="X57" s="92">
        <v>43690</v>
      </c>
      <c r="Y57" s="94" t="s">
        <v>339</v>
      </c>
      <c r="Z57" s="90" t="s">
        <v>375</v>
      </c>
      <c r="AA57" s="86"/>
      <c r="AB57" s="86"/>
      <c r="AC57" s="94" t="s">
        <v>411</v>
      </c>
      <c r="AD57" s="86"/>
      <c r="AE57" s="86" t="b">
        <v>0</v>
      </c>
      <c r="AF57" s="86">
        <v>14</v>
      </c>
      <c r="AG57" s="94" t="s">
        <v>418</v>
      </c>
      <c r="AH57" s="86" t="b">
        <v>0</v>
      </c>
      <c r="AI57" s="86" t="s">
        <v>419</v>
      </c>
      <c r="AJ57" s="86"/>
      <c r="AK57" s="94" t="s">
        <v>418</v>
      </c>
      <c r="AL57" s="86" t="b">
        <v>0</v>
      </c>
      <c r="AM57" s="86">
        <v>1</v>
      </c>
      <c r="AN57" s="94" t="s">
        <v>418</v>
      </c>
      <c r="AO57" s="86" t="s">
        <v>423</v>
      </c>
      <c r="AP57" s="86" t="b">
        <v>0</v>
      </c>
      <c r="AQ57" s="94" t="s">
        <v>411</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1</v>
      </c>
      <c r="BG57" s="52">
        <v>3.0303030303030303</v>
      </c>
      <c r="BH57" s="51">
        <v>0</v>
      </c>
      <c r="BI57" s="52">
        <v>0</v>
      </c>
      <c r="BJ57" s="51">
        <v>0</v>
      </c>
      <c r="BK57" s="52">
        <v>0</v>
      </c>
      <c r="BL57" s="51">
        <v>32</v>
      </c>
      <c r="BM57" s="52">
        <v>96.96969696969697</v>
      </c>
      <c r="BN57" s="51">
        <v>33</v>
      </c>
    </row>
    <row r="58" spans="1:66" ht="30">
      <c r="A58" s="84" t="s">
        <v>222</v>
      </c>
      <c r="B58" s="84" t="s">
        <v>223</v>
      </c>
      <c r="C58" s="53" t="s">
        <v>1026</v>
      </c>
      <c r="D58" s="54">
        <v>10</v>
      </c>
      <c r="E58" s="65" t="s">
        <v>136</v>
      </c>
      <c r="F58" s="55">
        <v>14.666666666666668</v>
      </c>
      <c r="G58" s="53"/>
      <c r="H58" s="57"/>
      <c r="I58" s="56"/>
      <c r="J58" s="56"/>
      <c r="K58" s="36" t="s">
        <v>66</v>
      </c>
      <c r="L58" s="83">
        <v>58</v>
      </c>
      <c r="M58" s="83"/>
      <c r="N58" s="63"/>
      <c r="O58" s="86" t="s">
        <v>240</v>
      </c>
      <c r="P58" s="88">
        <v>43690.789618055554</v>
      </c>
      <c r="Q58" s="86" t="s">
        <v>258</v>
      </c>
      <c r="R58" s="86"/>
      <c r="S58" s="86"/>
      <c r="T58" s="86" t="s">
        <v>279</v>
      </c>
      <c r="U58" s="90" t="s">
        <v>298</v>
      </c>
      <c r="V58" s="90" t="s">
        <v>298</v>
      </c>
      <c r="W58" s="88">
        <v>43690.789618055554</v>
      </c>
      <c r="X58" s="92">
        <v>43690</v>
      </c>
      <c r="Y58" s="94" t="s">
        <v>339</v>
      </c>
      <c r="Z58" s="90" t="s">
        <v>375</v>
      </c>
      <c r="AA58" s="86"/>
      <c r="AB58" s="86"/>
      <c r="AC58" s="94" t="s">
        <v>411</v>
      </c>
      <c r="AD58" s="86"/>
      <c r="AE58" s="86" t="b">
        <v>0</v>
      </c>
      <c r="AF58" s="86">
        <v>14</v>
      </c>
      <c r="AG58" s="94" t="s">
        <v>418</v>
      </c>
      <c r="AH58" s="86" t="b">
        <v>0</v>
      </c>
      <c r="AI58" s="86" t="s">
        <v>419</v>
      </c>
      <c r="AJ58" s="86"/>
      <c r="AK58" s="94" t="s">
        <v>418</v>
      </c>
      <c r="AL58" s="86" t="b">
        <v>0</v>
      </c>
      <c r="AM58" s="86">
        <v>1</v>
      </c>
      <c r="AN58" s="94" t="s">
        <v>418</v>
      </c>
      <c r="AO58" s="86" t="s">
        <v>423</v>
      </c>
      <c r="AP58" s="86" t="b">
        <v>0</v>
      </c>
      <c r="AQ58" s="94" t="s">
        <v>411</v>
      </c>
      <c r="AR58" s="86" t="s">
        <v>176</v>
      </c>
      <c r="AS58" s="86">
        <v>0</v>
      </c>
      <c r="AT58" s="86">
        <v>0</v>
      </c>
      <c r="AU58" s="86"/>
      <c r="AV58" s="86"/>
      <c r="AW58" s="86"/>
      <c r="AX58" s="86"/>
      <c r="AY58" s="86"/>
      <c r="AZ58" s="86"/>
      <c r="BA58" s="86"/>
      <c r="BB58" s="86"/>
      <c r="BC58">
        <v>3</v>
      </c>
      <c r="BD58" s="85" t="str">
        <f>REPLACE(INDEX(GroupVertices[Group],MATCH(Edges[[#This Row],[Vertex 1]],GroupVertices[Vertex],0)),1,1,"")</f>
        <v>1</v>
      </c>
      <c r="BE58" s="85" t="str">
        <f>REPLACE(INDEX(GroupVertices[Group],MATCH(Edges[[#This Row],[Vertex 2]],GroupVertices[Vertex],0)),1,1,"")</f>
        <v>2</v>
      </c>
      <c r="BF58" s="51"/>
      <c r="BG58" s="52"/>
      <c r="BH58" s="51"/>
      <c r="BI58" s="52"/>
      <c r="BJ58" s="51"/>
      <c r="BK58" s="52"/>
      <c r="BL58" s="51"/>
      <c r="BM58" s="52"/>
      <c r="BN58" s="51"/>
    </row>
    <row r="59" spans="1:66" ht="15">
      <c r="A59" s="84" t="s">
        <v>222</v>
      </c>
      <c r="B59" s="84" t="s">
        <v>237</v>
      </c>
      <c r="C59" s="53" t="s">
        <v>1024</v>
      </c>
      <c r="D59" s="54">
        <v>3</v>
      </c>
      <c r="E59" s="65" t="s">
        <v>132</v>
      </c>
      <c r="F59" s="55">
        <v>32</v>
      </c>
      <c r="G59" s="53"/>
      <c r="H59" s="57"/>
      <c r="I59" s="56"/>
      <c r="J59" s="56"/>
      <c r="K59" s="36" t="s">
        <v>65</v>
      </c>
      <c r="L59" s="83">
        <v>59</v>
      </c>
      <c r="M59" s="83"/>
      <c r="N59" s="63"/>
      <c r="O59" s="86" t="s">
        <v>240</v>
      </c>
      <c r="P59" s="88">
        <v>43690.789618055554</v>
      </c>
      <c r="Q59" s="86" t="s">
        <v>258</v>
      </c>
      <c r="R59" s="86"/>
      <c r="S59" s="86"/>
      <c r="T59" s="86" t="s">
        <v>279</v>
      </c>
      <c r="U59" s="90" t="s">
        <v>298</v>
      </c>
      <c r="V59" s="90" t="s">
        <v>298</v>
      </c>
      <c r="W59" s="88">
        <v>43690.789618055554</v>
      </c>
      <c r="X59" s="92">
        <v>43690</v>
      </c>
      <c r="Y59" s="94" t="s">
        <v>339</v>
      </c>
      <c r="Z59" s="90" t="s">
        <v>375</v>
      </c>
      <c r="AA59" s="86"/>
      <c r="AB59" s="86"/>
      <c r="AC59" s="94" t="s">
        <v>411</v>
      </c>
      <c r="AD59" s="86"/>
      <c r="AE59" s="86" t="b">
        <v>0</v>
      </c>
      <c r="AF59" s="86">
        <v>14</v>
      </c>
      <c r="AG59" s="94" t="s">
        <v>418</v>
      </c>
      <c r="AH59" s="86" t="b">
        <v>0</v>
      </c>
      <c r="AI59" s="86" t="s">
        <v>419</v>
      </c>
      <c r="AJ59" s="86"/>
      <c r="AK59" s="94" t="s">
        <v>418</v>
      </c>
      <c r="AL59" s="86" t="b">
        <v>0</v>
      </c>
      <c r="AM59" s="86">
        <v>1</v>
      </c>
      <c r="AN59" s="94" t="s">
        <v>418</v>
      </c>
      <c r="AO59" s="86" t="s">
        <v>423</v>
      </c>
      <c r="AP59" s="86" t="b">
        <v>0</v>
      </c>
      <c r="AQ59" s="94" t="s">
        <v>411</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223</v>
      </c>
      <c r="B60" s="84" t="s">
        <v>222</v>
      </c>
      <c r="C60" s="53" t="s">
        <v>1025</v>
      </c>
      <c r="D60" s="54">
        <v>10</v>
      </c>
      <c r="E60" s="65" t="s">
        <v>136</v>
      </c>
      <c r="F60" s="55">
        <v>23.333333333333336</v>
      </c>
      <c r="G60" s="53"/>
      <c r="H60" s="57"/>
      <c r="I60" s="56"/>
      <c r="J60" s="56"/>
      <c r="K60" s="36" t="s">
        <v>66</v>
      </c>
      <c r="L60" s="83">
        <v>60</v>
      </c>
      <c r="M60" s="83"/>
      <c r="N60" s="63"/>
      <c r="O60" s="86" t="s">
        <v>239</v>
      </c>
      <c r="P60" s="88">
        <v>43690.84862268518</v>
      </c>
      <c r="Q60" s="86" t="s">
        <v>247</v>
      </c>
      <c r="R60" s="86"/>
      <c r="S60" s="86"/>
      <c r="T60" s="86"/>
      <c r="U60" s="86"/>
      <c r="V60" s="90" t="s">
        <v>306</v>
      </c>
      <c r="W60" s="88">
        <v>43690.84862268518</v>
      </c>
      <c r="X60" s="92">
        <v>43690</v>
      </c>
      <c r="Y60" s="94" t="s">
        <v>319</v>
      </c>
      <c r="Z60" s="90" t="s">
        <v>355</v>
      </c>
      <c r="AA60" s="86"/>
      <c r="AB60" s="86"/>
      <c r="AC60" s="94" t="s">
        <v>391</v>
      </c>
      <c r="AD60" s="86"/>
      <c r="AE60" s="86" t="b">
        <v>0</v>
      </c>
      <c r="AF60" s="86">
        <v>0</v>
      </c>
      <c r="AG60" s="94" t="s">
        <v>418</v>
      </c>
      <c r="AH60" s="86" t="b">
        <v>0</v>
      </c>
      <c r="AI60" s="86" t="s">
        <v>419</v>
      </c>
      <c r="AJ60" s="86"/>
      <c r="AK60" s="94" t="s">
        <v>418</v>
      </c>
      <c r="AL60" s="86" t="b">
        <v>0</v>
      </c>
      <c r="AM60" s="86">
        <v>3</v>
      </c>
      <c r="AN60" s="94" t="s">
        <v>390</v>
      </c>
      <c r="AO60" s="86" t="s">
        <v>420</v>
      </c>
      <c r="AP60" s="86" t="b">
        <v>0</v>
      </c>
      <c r="AQ60" s="94" t="s">
        <v>390</v>
      </c>
      <c r="AR60" s="86" t="s">
        <v>176</v>
      </c>
      <c r="AS60" s="86">
        <v>0</v>
      </c>
      <c r="AT60" s="86">
        <v>0</v>
      </c>
      <c r="AU60" s="86"/>
      <c r="AV60" s="86"/>
      <c r="AW60" s="86"/>
      <c r="AX60" s="86"/>
      <c r="AY60" s="86"/>
      <c r="AZ60" s="86"/>
      <c r="BA60" s="86"/>
      <c r="BB60" s="86"/>
      <c r="BC60">
        <v>2</v>
      </c>
      <c r="BD60" s="85" t="str">
        <f>REPLACE(INDEX(GroupVertices[Group],MATCH(Edges[[#This Row],[Vertex 1]],GroupVertices[Vertex],0)),1,1,"")</f>
        <v>2</v>
      </c>
      <c r="BE60" s="85" t="str">
        <f>REPLACE(INDEX(GroupVertices[Group],MATCH(Edges[[#This Row],[Vertex 2]],GroupVertices[Vertex],0)),1,1,"")</f>
        <v>1</v>
      </c>
      <c r="BF60" s="51"/>
      <c r="BG60" s="52"/>
      <c r="BH60" s="51"/>
      <c r="BI60" s="52"/>
      <c r="BJ60" s="51"/>
      <c r="BK60" s="52"/>
      <c r="BL60" s="51"/>
      <c r="BM60" s="52"/>
      <c r="BN60" s="51"/>
    </row>
    <row r="61" spans="1:66" ht="15">
      <c r="A61" s="84" t="s">
        <v>223</v>
      </c>
      <c r="B61" s="84" t="s">
        <v>222</v>
      </c>
      <c r="C61" s="53" t="s">
        <v>1024</v>
      </c>
      <c r="D61" s="54">
        <v>3</v>
      </c>
      <c r="E61" s="65" t="s">
        <v>132</v>
      </c>
      <c r="F61" s="55">
        <v>32</v>
      </c>
      <c r="G61" s="53"/>
      <c r="H61" s="57"/>
      <c r="I61" s="56"/>
      <c r="J61" s="56"/>
      <c r="K61" s="36" t="s">
        <v>66</v>
      </c>
      <c r="L61" s="83">
        <v>61</v>
      </c>
      <c r="M61" s="83"/>
      <c r="N61" s="63"/>
      <c r="O61" s="86" t="s">
        <v>240</v>
      </c>
      <c r="P61" s="88">
        <v>43690.99438657407</v>
      </c>
      <c r="Q61" s="86" t="s">
        <v>252</v>
      </c>
      <c r="R61" s="86"/>
      <c r="S61" s="86"/>
      <c r="T61" s="86" t="s">
        <v>274</v>
      </c>
      <c r="U61" s="86"/>
      <c r="V61" s="90" t="s">
        <v>306</v>
      </c>
      <c r="W61" s="88">
        <v>43690.99438657407</v>
      </c>
      <c r="X61" s="92">
        <v>43690</v>
      </c>
      <c r="Y61" s="94" t="s">
        <v>329</v>
      </c>
      <c r="Z61" s="90" t="s">
        <v>365</v>
      </c>
      <c r="AA61" s="86"/>
      <c r="AB61" s="86"/>
      <c r="AC61" s="94" t="s">
        <v>401</v>
      </c>
      <c r="AD61" s="86"/>
      <c r="AE61" s="86" t="b">
        <v>0</v>
      </c>
      <c r="AF61" s="86">
        <v>0</v>
      </c>
      <c r="AG61" s="94" t="s">
        <v>418</v>
      </c>
      <c r="AH61" s="86" t="b">
        <v>0</v>
      </c>
      <c r="AI61" s="86" t="s">
        <v>419</v>
      </c>
      <c r="AJ61" s="86"/>
      <c r="AK61" s="94" t="s">
        <v>418</v>
      </c>
      <c r="AL61" s="86" t="b">
        <v>0</v>
      </c>
      <c r="AM61" s="86">
        <v>1</v>
      </c>
      <c r="AN61" s="94" t="s">
        <v>399</v>
      </c>
      <c r="AO61" s="86" t="s">
        <v>421</v>
      </c>
      <c r="AP61" s="86" t="b">
        <v>0</v>
      </c>
      <c r="AQ61" s="94" t="s">
        <v>399</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1</v>
      </c>
      <c r="BF61" s="51"/>
      <c r="BG61" s="52"/>
      <c r="BH61" s="51"/>
      <c r="BI61" s="52"/>
      <c r="BJ61" s="51"/>
      <c r="BK61" s="52"/>
      <c r="BL61" s="51"/>
      <c r="BM61" s="52"/>
      <c r="BN61" s="51"/>
    </row>
    <row r="62" spans="1:66" ht="30">
      <c r="A62" s="84" t="s">
        <v>223</v>
      </c>
      <c r="B62" s="84" t="s">
        <v>222</v>
      </c>
      <c r="C62" s="53" t="s">
        <v>1025</v>
      </c>
      <c r="D62" s="54">
        <v>10</v>
      </c>
      <c r="E62" s="65" t="s">
        <v>136</v>
      </c>
      <c r="F62" s="55">
        <v>23.333333333333336</v>
      </c>
      <c r="G62" s="53"/>
      <c r="H62" s="57"/>
      <c r="I62" s="56"/>
      <c r="J62" s="56"/>
      <c r="K62" s="36" t="s">
        <v>66</v>
      </c>
      <c r="L62" s="83">
        <v>62</v>
      </c>
      <c r="M62" s="83"/>
      <c r="N62" s="63"/>
      <c r="O62" s="86" t="s">
        <v>239</v>
      </c>
      <c r="P62" s="88">
        <v>43690.99460648148</v>
      </c>
      <c r="Q62" s="86" t="s">
        <v>242</v>
      </c>
      <c r="R62" s="86"/>
      <c r="S62" s="86"/>
      <c r="T62" s="86" t="s">
        <v>268</v>
      </c>
      <c r="U62" s="86"/>
      <c r="V62" s="90" t="s">
        <v>306</v>
      </c>
      <c r="W62" s="88">
        <v>43690.99460648148</v>
      </c>
      <c r="X62" s="92">
        <v>43690</v>
      </c>
      <c r="Y62" s="94" t="s">
        <v>332</v>
      </c>
      <c r="Z62" s="90" t="s">
        <v>368</v>
      </c>
      <c r="AA62" s="86"/>
      <c r="AB62" s="86"/>
      <c r="AC62" s="94" t="s">
        <v>404</v>
      </c>
      <c r="AD62" s="86"/>
      <c r="AE62" s="86" t="b">
        <v>0</v>
      </c>
      <c r="AF62" s="86">
        <v>0</v>
      </c>
      <c r="AG62" s="94" t="s">
        <v>418</v>
      </c>
      <c r="AH62" s="86" t="b">
        <v>0</v>
      </c>
      <c r="AI62" s="86" t="s">
        <v>419</v>
      </c>
      <c r="AJ62" s="86"/>
      <c r="AK62" s="94" t="s">
        <v>418</v>
      </c>
      <c r="AL62" s="86" t="b">
        <v>0</v>
      </c>
      <c r="AM62" s="86">
        <v>3</v>
      </c>
      <c r="AN62" s="94" t="s">
        <v>403</v>
      </c>
      <c r="AO62" s="86" t="s">
        <v>421</v>
      </c>
      <c r="AP62" s="86" t="b">
        <v>0</v>
      </c>
      <c r="AQ62" s="94" t="s">
        <v>403</v>
      </c>
      <c r="AR62" s="86" t="s">
        <v>176</v>
      </c>
      <c r="AS62" s="86">
        <v>0</v>
      </c>
      <c r="AT62" s="86">
        <v>0</v>
      </c>
      <c r="AU62" s="86"/>
      <c r="AV62" s="86"/>
      <c r="AW62" s="86"/>
      <c r="AX62" s="86"/>
      <c r="AY62" s="86"/>
      <c r="AZ62" s="86"/>
      <c r="BA62" s="86"/>
      <c r="BB62" s="86"/>
      <c r="BC62">
        <v>2</v>
      </c>
      <c r="BD62" s="85" t="str">
        <f>REPLACE(INDEX(GroupVertices[Group],MATCH(Edges[[#This Row],[Vertex 1]],GroupVertices[Vertex],0)),1,1,"")</f>
        <v>2</v>
      </c>
      <c r="BE62" s="85" t="str">
        <f>REPLACE(INDEX(GroupVertices[Group],MATCH(Edges[[#This Row],[Vertex 2]],GroupVertices[Vertex],0)),1,1,"")</f>
        <v>1</v>
      </c>
      <c r="BF62" s="51">
        <v>2</v>
      </c>
      <c r="BG62" s="52">
        <v>5</v>
      </c>
      <c r="BH62" s="51">
        <v>1</v>
      </c>
      <c r="BI62" s="52">
        <v>2.5</v>
      </c>
      <c r="BJ62" s="51">
        <v>0</v>
      </c>
      <c r="BK62" s="52">
        <v>0</v>
      </c>
      <c r="BL62" s="51">
        <v>37</v>
      </c>
      <c r="BM62" s="52">
        <v>92.5</v>
      </c>
      <c r="BN62" s="51">
        <v>40</v>
      </c>
    </row>
    <row r="63" spans="1:66" ht="15">
      <c r="A63" s="84" t="s">
        <v>229</v>
      </c>
      <c r="B63" s="84" t="s">
        <v>222</v>
      </c>
      <c r="C63" s="53" t="s">
        <v>1024</v>
      </c>
      <c r="D63" s="54">
        <v>3</v>
      </c>
      <c r="E63" s="65" t="s">
        <v>132</v>
      </c>
      <c r="F63" s="55">
        <v>32</v>
      </c>
      <c r="G63" s="53"/>
      <c r="H63" s="57"/>
      <c r="I63" s="56"/>
      <c r="J63" s="56"/>
      <c r="K63" s="36" t="s">
        <v>65</v>
      </c>
      <c r="L63" s="83">
        <v>63</v>
      </c>
      <c r="M63" s="83"/>
      <c r="N63" s="63"/>
      <c r="O63" s="86" t="s">
        <v>239</v>
      </c>
      <c r="P63" s="88">
        <v>43691.01081018519</v>
      </c>
      <c r="Q63" s="86" t="s">
        <v>258</v>
      </c>
      <c r="R63" s="86"/>
      <c r="S63" s="86"/>
      <c r="T63" s="86" t="s">
        <v>267</v>
      </c>
      <c r="U63" s="86"/>
      <c r="V63" s="90" t="s">
        <v>309</v>
      </c>
      <c r="W63" s="88">
        <v>43691.01081018519</v>
      </c>
      <c r="X63" s="92">
        <v>43691</v>
      </c>
      <c r="Y63" s="94" t="s">
        <v>340</v>
      </c>
      <c r="Z63" s="90" t="s">
        <v>376</v>
      </c>
      <c r="AA63" s="86"/>
      <c r="AB63" s="86"/>
      <c r="AC63" s="94" t="s">
        <v>412</v>
      </c>
      <c r="AD63" s="86"/>
      <c r="AE63" s="86" t="b">
        <v>0</v>
      </c>
      <c r="AF63" s="86">
        <v>0</v>
      </c>
      <c r="AG63" s="94" t="s">
        <v>418</v>
      </c>
      <c r="AH63" s="86" t="b">
        <v>0</v>
      </c>
      <c r="AI63" s="86" t="s">
        <v>419</v>
      </c>
      <c r="AJ63" s="86"/>
      <c r="AK63" s="94" t="s">
        <v>418</v>
      </c>
      <c r="AL63" s="86" t="b">
        <v>0</v>
      </c>
      <c r="AM63" s="86">
        <v>1</v>
      </c>
      <c r="AN63" s="94" t="s">
        <v>411</v>
      </c>
      <c r="AO63" s="86" t="s">
        <v>420</v>
      </c>
      <c r="AP63" s="86" t="b">
        <v>0</v>
      </c>
      <c r="AQ63" s="94" t="s">
        <v>411</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229</v>
      </c>
      <c r="B64" s="84" t="s">
        <v>238</v>
      </c>
      <c r="C64" s="53" t="s">
        <v>1024</v>
      </c>
      <c r="D64" s="54">
        <v>3</v>
      </c>
      <c r="E64" s="65" t="s">
        <v>132</v>
      </c>
      <c r="F64" s="55">
        <v>32</v>
      </c>
      <c r="G64" s="53"/>
      <c r="H64" s="57"/>
      <c r="I64" s="56"/>
      <c r="J64" s="56"/>
      <c r="K64" s="36" t="s">
        <v>65</v>
      </c>
      <c r="L64" s="83">
        <v>64</v>
      </c>
      <c r="M64" s="83"/>
      <c r="N64" s="63"/>
      <c r="O64" s="86" t="s">
        <v>240</v>
      </c>
      <c r="P64" s="88">
        <v>43691.01081018519</v>
      </c>
      <c r="Q64" s="86" t="s">
        <v>258</v>
      </c>
      <c r="R64" s="86"/>
      <c r="S64" s="86"/>
      <c r="T64" s="86" t="s">
        <v>267</v>
      </c>
      <c r="U64" s="86"/>
      <c r="V64" s="90" t="s">
        <v>309</v>
      </c>
      <c r="W64" s="88">
        <v>43691.01081018519</v>
      </c>
      <c r="X64" s="92">
        <v>43691</v>
      </c>
      <c r="Y64" s="94" t="s">
        <v>340</v>
      </c>
      <c r="Z64" s="90" t="s">
        <v>376</v>
      </c>
      <c r="AA64" s="86"/>
      <c r="AB64" s="86"/>
      <c r="AC64" s="94" t="s">
        <v>412</v>
      </c>
      <c r="AD64" s="86"/>
      <c r="AE64" s="86" t="b">
        <v>0</v>
      </c>
      <c r="AF64" s="86">
        <v>0</v>
      </c>
      <c r="AG64" s="94" t="s">
        <v>418</v>
      </c>
      <c r="AH64" s="86" t="b">
        <v>0</v>
      </c>
      <c r="AI64" s="86" t="s">
        <v>419</v>
      </c>
      <c r="AJ64" s="86"/>
      <c r="AK64" s="94" t="s">
        <v>418</v>
      </c>
      <c r="AL64" s="86" t="b">
        <v>0</v>
      </c>
      <c r="AM64" s="86">
        <v>1</v>
      </c>
      <c r="AN64" s="94" t="s">
        <v>411</v>
      </c>
      <c r="AO64" s="86" t="s">
        <v>420</v>
      </c>
      <c r="AP64" s="86" t="b">
        <v>0</v>
      </c>
      <c r="AQ64" s="94" t="s">
        <v>411</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30">
      <c r="A65" s="84" t="s">
        <v>223</v>
      </c>
      <c r="B65" s="84" t="s">
        <v>223</v>
      </c>
      <c r="C65" s="53" t="s">
        <v>1027</v>
      </c>
      <c r="D65" s="54">
        <v>10</v>
      </c>
      <c r="E65" s="65" t="s">
        <v>136</v>
      </c>
      <c r="F65" s="55">
        <v>6</v>
      </c>
      <c r="G65" s="53"/>
      <c r="H65" s="57"/>
      <c r="I65" s="56"/>
      <c r="J65" s="56"/>
      <c r="K65" s="36" t="s">
        <v>65</v>
      </c>
      <c r="L65" s="83">
        <v>65</v>
      </c>
      <c r="M65" s="83"/>
      <c r="N65" s="63"/>
      <c r="O65" s="86" t="s">
        <v>176</v>
      </c>
      <c r="P65" s="88">
        <v>43687.20142361111</v>
      </c>
      <c r="Q65" s="86" t="s">
        <v>259</v>
      </c>
      <c r="R65" s="86"/>
      <c r="S65" s="86"/>
      <c r="T65" s="86" t="s">
        <v>267</v>
      </c>
      <c r="U65" s="86"/>
      <c r="V65" s="90" t="s">
        <v>306</v>
      </c>
      <c r="W65" s="88">
        <v>43687.20142361111</v>
      </c>
      <c r="X65" s="92">
        <v>43687</v>
      </c>
      <c r="Y65" s="94" t="s">
        <v>341</v>
      </c>
      <c r="Z65" s="90" t="s">
        <v>377</v>
      </c>
      <c r="AA65" s="86"/>
      <c r="AB65" s="86"/>
      <c r="AC65" s="94" t="s">
        <v>413</v>
      </c>
      <c r="AD65" s="86"/>
      <c r="AE65" s="86" t="b">
        <v>0</v>
      </c>
      <c r="AF65" s="86">
        <v>4</v>
      </c>
      <c r="AG65" s="94" t="s">
        <v>418</v>
      </c>
      <c r="AH65" s="86" t="b">
        <v>0</v>
      </c>
      <c r="AI65" s="86" t="s">
        <v>419</v>
      </c>
      <c r="AJ65" s="86"/>
      <c r="AK65" s="94" t="s">
        <v>418</v>
      </c>
      <c r="AL65" s="86" t="b">
        <v>0</v>
      </c>
      <c r="AM65" s="86">
        <v>0</v>
      </c>
      <c r="AN65" s="94" t="s">
        <v>418</v>
      </c>
      <c r="AO65" s="86" t="s">
        <v>420</v>
      </c>
      <c r="AP65" s="86" t="b">
        <v>0</v>
      </c>
      <c r="AQ65" s="94" t="s">
        <v>413</v>
      </c>
      <c r="AR65" s="86" t="s">
        <v>176</v>
      </c>
      <c r="AS65" s="86">
        <v>0</v>
      </c>
      <c r="AT65" s="86">
        <v>0</v>
      </c>
      <c r="AU65" s="86"/>
      <c r="AV65" s="86"/>
      <c r="AW65" s="86"/>
      <c r="AX65" s="86"/>
      <c r="AY65" s="86"/>
      <c r="AZ65" s="86"/>
      <c r="BA65" s="86"/>
      <c r="BB65" s="86"/>
      <c r="BC65">
        <v>4</v>
      </c>
      <c r="BD65" s="85" t="str">
        <f>REPLACE(INDEX(GroupVertices[Group],MATCH(Edges[[#This Row],[Vertex 1]],GroupVertices[Vertex],0)),1,1,"")</f>
        <v>2</v>
      </c>
      <c r="BE65" s="85" t="str">
        <f>REPLACE(INDEX(GroupVertices[Group],MATCH(Edges[[#This Row],[Vertex 2]],GroupVertices[Vertex],0)),1,1,"")</f>
        <v>2</v>
      </c>
      <c r="BF65" s="51">
        <v>2</v>
      </c>
      <c r="BG65" s="52">
        <v>10</v>
      </c>
      <c r="BH65" s="51">
        <v>1</v>
      </c>
      <c r="BI65" s="52">
        <v>5</v>
      </c>
      <c r="BJ65" s="51">
        <v>0</v>
      </c>
      <c r="BK65" s="52">
        <v>0</v>
      </c>
      <c r="BL65" s="51">
        <v>17</v>
      </c>
      <c r="BM65" s="52">
        <v>85</v>
      </c>
      <c r="BN65" s="51">
        <v>20</v>
      </c>
    </row>
    <row r="66" spans="1:66" ht="30">
      <c r="A66" s="84" t="s">
        <v>223</v>
      </c>
      <c r="B66" s="84" t="s">
        <v>223</v>
      </c>
      <c r="C66" s="53" t="s">
        <v>1027</v>
      </c>
      <c r="D66" s="54">
        <v>10</v>
      </c>
      <c r="E66" s="65" t="s">
        <v>136</v>
      </c>
      <c r="F66" s="55">
        <v>6</v>
      </c>
      <c r="G66" s="53"/>
      <c r="H66" s="57"/>
      <c r="I66" s="56"/>
      <c r="J66" s="56"/>
      <c r="K66" s="36" t="s">
        <v>65</v>
      </c>
      <c r="L66" s="83">
        <v>66</v>
      </c>
      <c r="M66" s="83"/>
      <c r="N66" s="63"/>
      <c r="O66" s="86" t="s">
        <v>176</v>
      </c>
      <c r="P66" s="88">
        <v>43689.667650462965</v>
      </c>
      <c r="Q66" s="86" t="s">
        <v>260</v>
      </c>
      <c r="R66" s="86"/>
      <c r="S66" s="86"/>
      <c r="T66" s="86" t="s">
        <v>267</v>
      </c>
      <c r="U66" s="86"/>
      <c r="V66" s="90" t="s">
        <v>306</v>
      </c>
      <c r="W66" s="88">
        <v>43689.667650462965</v>
      </c>
      <c r="X66" s="92">
        <v>43689</v>
      </c>
      <c r="Y66" s="94" t="s">
        <v>342</v>
      </c>
      <c r="Z66" s="90" t="s">
        <v>378</v>
      </c>
      <c r="AA66" s="86"/>
      <c r="AB66" s="86"/>
      <c r="AC66" s="94" t="s">
        <v>414</v>
      </c>
      <c r="AD66" s="86"/>
      <c r="AE66" s="86" t="b">
        <v>0</v>
      </c>
      <c r="AF66" s="86">
        <v>2</v>
      </c>
      <c r="AG66" s="94" t="s">
        <v>418</v>
      </c>
      <c r="AH66" s="86" t="b">
        <v>0</v>
      </c>
      <c r="AI66" s="86" t="s">
        <v>419</v>
      </c>
      <c r="AJ66" s="86"/>
      <c r="AK66" s="94" t="s">
        <v>418</v>
      </c>
      <c r="AL66" s="86" t="b">
        <v>0</v>
      </c>
      <c r="AM66" s="86">
        <v>0</v>
      </c>
      <c r="AN66" s="94" t="s">
        <v>418</v>
      </c>
      <c r="AO66" s="86" t="s">
        <v>421</v>
      </c>
      <c r="AP66" s="86" t="b">
        <v>0</v>
      </c>
      <c r="AQ66" s="94" t="s">
        <v>414</v>
      </c>
      <c r="AR66" s="86" t="s">
        <v>176</v>
      </c>
      <c r="AS66" s="86">
        <v>0</v>
      </c>
      <c r="AT66" s="86">
        <v>0</v>
      </c>
      <c r="AU66" s="86"/>
      <c r="AV66" s="86"/>
      <c r="AW66" s="86"/>
      <c r="AX66" s="86"/>
      <c r="AY66" s="86"/>
      <c r="AZ66" s="86"/>
      <c r="BA66" s="86"/>
      <c r="BB66" s="86"/>
      <c r="BC66">
        <v>4</v>
      </c>
      <c r="BD66" s="85" t="str">
        <f>REPLACE(INDEX(GroupVertices[Group],MATCH(Edges[[#This Row],[Vertex 1]],GroupVertices[Vertex],0)),1,1,"")</f>
        <v>2</v>
      </c>
      <c r="BE66" s="85" t="str">
        <f>REPLACE(INDEX(GroupVertices[Group],MATCH(Edges[[#This Row],[Vertex 2]],GroupVertices[Vertex],0)),1,1,"")</f>
        <v>2</v>
      </c>
      <c r="BF66" s="51">
        <v>0</v>
      </c>
      <c r="BG66" s="52">
        <v>0</v>
      </c>
      <c r="BH66" s="51">
        <v>0</v>
      </c>
      <c r="BI66" s="52">
        <v>0</v>
      </c>
      <c r="BJ66" s="51">
        <v>0</v>
      </c>
      <c r="BK66" s="52">
        <v>0</v>
      </c>
      <c r="BL66" s="51">
        <v>14</v>
      </c>
      <c r="BM66" s="52">
        <v>100</v>
      </c>
      <c r="BN66" s="51">
        <v>14</v>
      </c>
    </row>
    <row r="67" spans="1:66" ht="30">
      <c r="A67" s="84" t="s">
        <v>223</v>
      </c>
      <c r="B67" s="84" t="s">
        <v>223</v>
      </c>
      <c r="C67" s="53" t="s">
        <v>1027</v>
      </c>
      <c r="D67" s="54">
        <v>10</v>
      </c>
      <c r="E67" s="65" t="s">
        <v>136</v>
      </c>
      <c r="F67" s="55">
        <v>6</v>
      </c>
      <c r="G67" s="53"/>
      <c r="H67" s="57"/>
      <c r="I67" s="56"/>
      <c r="J67" s="56"/>
      <c r="K67" s="36" t="s">
        <v>65</v>
      </c>
      <c r="L67" s="83">
        <v>67</v>
      </c>
      <c r="M67" s="83"/>
      <c r="N67" s="63"/>
      <c r="O67" s="86" t="s">
        <v>176</v>
      </c>
      <c r="P67" s="88">
        <v>43689.76939814815</v>
      </c>
      <c r="Q67" s="86" t="s">
        <v>243</v>
      </c>
      <c r="R67" s="86"/>
      <c r="S67" s="86"/>
      <c r="T67" s="86" t="s">
        <v>280</v>
      </c>
      <c r="U67" s="86"/>
      <c r="V67" s="90" t="s">
        <v>306</v>
      </c>
      <c r="W67" s="88">
        <v>43689.76939814815</v>
      </c>
      <c r="X67" s="92">
        <v>43689</v>
      </c>
      <c r="Y67" s="94" t="s">
        <v>343</v>
      </c>
      <c r="Z67" s="90" t="s">
        <v>379</v>
      </c>
      <c r="AA67" s="86"/>
      <c r="AB67" s="86"/>
      <c r="AC67" s="94" t="s">
        <v>415</v>
      </c>
      <c r="AD67" s="86"/>
      <c r="AE67" s="86" t="b">
        <v>0</v>
      </c>
      <c r="AF67" s="86">
        <v>4</v>
      </c>
      <c r="AG67" s="94" t="s">
        <v>418</v>
      </c>
      <c r="AH67" s="86" t="b">
        <v>0</v>
      </c>
      <c r="AI67" s="86" t="s">
        <v>419</v>
      </c>
      <c r="AJ67" s="86"/>
      <c r="AK67" s="94" t="s">
        <v>418</v>
      </c>
      <c r="AL67" s="86" t="b">
        <v>0</v>
      </c>
      <c r="AM67" s="86">
        <v>1</v>
      </c>
      <c r="AN67" s="94" t="s">
        <v>418</v>
      </c>
      <c r="AO67" s="86" t="s">
        <v>421</v>
      </c>
      <c r="AP67" s="86" t="b">
        <v>0</v>
      </c>
      <c r="AQ67" s="94" t="s">
        <v>415</v>
      </c>
      <c r="AR67" s="86" t="s">
        <v>176</v>
      </c>
      <c r="AS67" s="86">
        <v>0</v>
      </c>
      <c r="AT67" s="86">
        <v>0</v>
      </c>
      <c r="AU67" s="86"/>
      <c r="AV67" s="86"/>
      <c r="AW67" s="86"/>
      <c r="AX67" s="86"/>
      <c r="AY67" s="86"/>
      <c r="AZ67" s="86"/>
      <c r="BA67" s="86"/>
      <c r="BB67" s="86"/>
      <c r="BC67">
        <v>4</v>
      </c>
      <c r="BD67" s="85" t="str">
        <f>REPLACE(INDEX(GroupVertices[Group],MATCH(Edges[[#This Row],[Vertex 1]],GroupVertices[Vertex],0)),1,1,"")</f>
        <v>2</v>
      </c>
      <c r="BE67" s="85" t="str">
        <f>REPLACE(INDEX(GroupVertices[Group],MATCH(Edges[[#This Row],[Vertex 2]],GroupVertices[Vertex],0)),1,1,"")</f>
        <v>2</v>
      </c>
      <c r="BF67" s="51">
        <v>1</v>
      </c>
      <c r="BG67" s="52">
        <v>3.0303030303030303</v>
      </c>
      <c r="BH67" s="51">
        <v>1</v>
      </c>
      <c r="BI67" s="52">
        <v>3.0303030303030303</v>
      </c>
      <c r="BJ67" s="51">
        <v>0</v>
      </c>
      <c r="BK67" s="52">
        <v>0</v>
      </c>
      <c r="BL67" s="51">
        <v>31</v>
      </c>
      <c r="BM67" s="52">
        <v>93.93939393939394</v>
      </c>
      <c r="BN67" s="51">
        <v>33</v>
      </c>
    </row>
    <row r="68" spans="1:66" ht="30">
      <c r="A68" s="84" t="s">
        <v>223</v>
      </c>
      <c r="B68" s="84" t="s">
        <v>223</v>
      </c>
      <c r="C68" s="53" t="s">
        <v>1027</v>
      </c>
      <c r="D68" s="54">
        <v>10</v>
      </c>
      <c r="E68" s="65" t="s">
        <v>136</v>
      </c>
      <c r="F68" s="55">
        <v>6</v>
      </c>
      <c r="G68" s="53"/>
      <c r="H68" s="57"/>
      <c r="I68" s="56"/>
      <c r="J68" s="56"/>
      <c r="K68" s="36" t="s">
        <v>65</v>
      </c>
      <c r="L68" s="83">
        <v>68</v>
      </c>
      <c r="M68" s="83"/>
      <c r="N68" s="63"/>
      <c r="O68" s="86" t="s">
        <v>176</v>
      </c>
      <c r="P68" s="88">
        <v>43689.85091435185</v>
      </c>
      <c r="Q68" s="86" t="s">
        <v>261</v>
      </c>
      <c r="R68" s="86"/>
      <c r="S68" s="86"/>
      <c r="T68" s="86" t="s">
        <v>281</v>
      </c>
      <c r="U68" s="86"/>
      <c r="V68" s="90" t="s">
        <v>306</v>
      </c>
      <c r="W68" s="88">
        <v>43689.85091435185</v>
      </c>
      <c r="X68" s="92">
        <v>43689</v>
      </c>
      <c r="Y68" s="94" t="s">
        <v>344</v>
      </c>
      <c r="Z68" s="90" t="s">
        <v>380</v>
      </c>
      <c r="AA68" s="86"/>
      <c r="AB68" s="86"/>
      <c r="AC68" s="94" t="s">
        <v>416</v>
      </c>
      <c r="AD68" s="86"/>
      <c r="AE68" s="86" t="b">
        <v>0</v>
      </c>
      <c r="AF68" s="86">
        <v>1</v>
      </c>
      <c r="AG68" s="94" t="s">
        <v>418</v>
      </c>
      <c r="AH68" s="86" t="b">
        <v>0</v>
      </c>
      <c r="AI68" s="86" t="s">
        <v>419</v>
      </c>
      <c r="AJ68" s="86"/>
      <c r="AK68" s="94" t="s">
        <v>418</v>
      </c>
      <c r="AL68" s="86" t="b">
        <v>0</v>
      </c>
      <c r="AM68" s="86">
        <v>0</v>
      </c>
      <c r="AN68" s="94" t="s">
        <v>418</v>
      </c>
      <c r="AO68" s="86" t="s">
        <v>420</v>
      </c>
      <c r="AP68" s="86" t="b">
        <v>0</v>
      </c>
      <c r="AQ68" s="94" t="s">
        <v>416</v>
      </c>
      <c r="AR68" s="86" t="s">
        <v>176</v>
      </c>
      <c r="AS68" s="86">
        <v>0</v>
      </c>
      <c r="AT68" s="86">
        <v>0</v>
      </c>
      <c r="AU68" s="86"/>
      <c r="AV68" s="86"/>
      <c r="AW68" s="86"/>
      <c r="AX68" s="86"/>
      <c r="AY68" s="86"/>
      <c r="AZ68" s="86"/>
      <c r="BA68" s="86"/>
      <c r="BB68" s="86"/>
      <c r="BC68">
        <v>4</v>
      </c>
      <c r="BD68" s="85" t="str">
        <f>REPLACE(INDEX(GroupVertices[Group],MATCH(Edges[[#This Row],[Vertex 1]],GroupVertices[Vertex],0)),1,1,"")</f>
        <v>2</v>
      </c>
      <c r="BE68" s="85" t="str">
        <f>REPLACE(INDEX(GroupVertices[Group],MATCH(Edges[[#This Row],[Vertex 2]],GroupVertices[Vertex],0)),1,1,"")</f>
        <v>2</v>
      </c>
      <c r="BF68" s="51">
        <v>0</v>
      </c>
      <c r="BG68" s="52">
        <v>0</v>
      </c>
      <c r="BH68" s="51">
        <v>0</v>
      </c>
      <c r="BI68" s="52">
        <v>0</v>
      </c>
      <c r="BJ68" s="51">
        <v>0</v>
      </c>
      <c r="BK68" s="52">
        <v>0</v>
      </c>
      <c r="BL68" s="51">
        <v>15</v>
      </c>
      <c r="BM68" s="52">
        <v>100</v>
      </c>
      <c r="BN68" s="51">
        <v>15</v>
      </c>
    </row>
    <row r="69" spans="1:66" ht="15">
      <c r="A69" s="84" t="s">
        <v>229</v>
      </c>
      <c r="B69" s="84" t="s">
        <v>223</v>
      </c>
      <c r="C69" s="53" t="s">
        <v>1024</v>
      </c>
      <c r="D69" s="54">
        <v>3</v>
      </c>
      <c r="E69" s="65" t="s">
        <v>132</v>
      </c>
      <c r="F69" s="55">
        <v>32</v>
      </c>
      <c r="G69" s="53"/>
      <c r="H69" s="57"/>
      <c r="I69" s="56"/>
      <c r="J69" s="56"/>
      <c r="K69" s="36" t="s">
        <v>65</v>
      </c>
      <c r="L69" s="83">
        <v>69</v>
      </c>
      <c r="M69" s="83"/>
      <c r="N69" s="63"/>
      <c r="O69" s="86" t="s">
        <v>240</v>
      </c>
      <c r="P69" s="88">
        <v>43691.01081018519</v>
      </c>
      <c r="Q69" s="86" t="s">
        <v>258</v>
      </c>
      <c r="R69" s="86"/>
      <c r="S69" s="86"/>
      <c r="T69" s="86" t="s">
        <v>267</v>
      </c>
      <c r="U69" s="86"/>
      <c r="V69" s="90" t="s">
        <v>309</v>
      </c>
      <c r="W69" s="88">
        <v>43691.01081018519</v>
      </c>
      <c r="X69" s="92">
        <v>43691</v>
      </c>
      <c r="Y69" s="94" t="s">
        <v>340</v>
      </c>
      <c r="Z69" s="90" t="s">
        <v>376</v>
      </c>
      <c r="AA69" s="86"/>
      <c r="AB69" s="86"/>
      <c r="AC69" s="94" t="s">
        <v>412</v>
      </c>
      <c r="AD69" s="86"/>
      <c r="AE69" s="86" t="b">
        <v>0</v>
      </c>
      <c r="AF69" s="86">
        <v>0</v>
      </c>
      <c r="AG69" s="94" t="s">
        <v>418</v>
      </c>
      <c r="AH69" s="86" t="b">
        <v>0</v>
      </c>
      <c r="AI69" s="86" t="s">
        <v>419</v>
      </c>
      <c r="AJ69" s="86"/>
      <c r="AK69" s="94" t="s">
        <v>418</v>
      </c>
      <c r="AL69" s="86" t="b">
        <v>0</v>
      </c>
      <c r="AM69" s="86">
        <v>1</v>
      </c>
      <c r="AN69" s="94" t="s">
        <v>411</v>
      </c>
      <c r="AO69" s="86" t="s">
        <v>420</v>
      </c>
      <c r="AP69" s="86" t="b">
        <v>0</v>
      </c>
      <c r="AQ69" s="94" t="s">
        <v>411</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2</v>
      </c>
      <c r="BF69" s="51"/>
      <c r="BG69" s="52"/>
      <c r="BH69" s="51"/>
      <c r="BI69" s="52"/>
      <c r="BJ69" s="51"/>
      <c r="BK69" s="52"/>
      <c r="BL69" s="51"/>
      <c r="BM69" s="52"/>
      <c r="BN69" s="51"/>
    </row>
    <row r="70" spans="1:66" ht="15">
      <c r="A70" s="84" t="s">
        <v>229</v>
      </c>
      <c r="B70" s="84" t="s">
        <v>237</v>
      </c>
      <c r="C70" s="53" t="s">
        <v>1024</v>
      </c>
      <c r="D70" s="54">
        <v>3</v>
      </c>
      <c r="E70" s="65" t="s">
        <v>132</v>
      </c>
      <c r="F70" s="55">
        <v>32</v>
      </c>
      <c r="G70" s="53"/>
      <c r="H70" s="57"/>
      <c r="I70" s="56"/>
      <c r="J70" s="56"/>
      <c r="K70" s="36" t="s">
        <v>65</v>
      </c>
      <c r="L70" s="83">
        <v>70</v>
      </c>
      <c r="M70" s="83"/>
      <c r="N70" s="63"/>
      <c r="O70" s="86" t="s">
        <v>240</v>
      </c>
      <c r="P70" s="88">
        <v>43691.01081018519</v>
      </c>
      <c r="Q70" s="86" t="s">
        <v>258</v>
      </c>
      <c r="R70" s="86"/>
      <c r="S70" s="86"/>
      <c r="T70" s="86" t="s">
        <v>267</v>
      </c>
      <c r="U70" s="86"/>
      <c r="V70" s="90" t="s">
        <v>309</v>
      </c>
      <c r="W70" s="88">
        <v>43691.01081018519</v>
      </c>
      <c r="X70" s="92">
        <v>43691</v>
      </c>
      <c r="Y70" s="94" t="s">
        <v>340</v>
      </c>
      <c r="Z70" s="90" t="s">
        <v>376</v>
      </c>
      <c r="AA70" s="86"/>
      <c r="AB70" s="86"/>
      <c r="AC70" s="94" t="s">
        <v>412</v>
      </c>
      <c r="AD70" s="86"/>
      <c r="AE70" s="86" t="b">
        <v>0</v>
      </c>
      <c r="AF70" s="86">
        <v>0</v>
      </c>
      <c r="AG70" s="94" t="s">
        <v>418</v>
      </c>
      <c r="AH70" s="86" t="b">
        <v>0</v>
      </c>
      <c r="AI70" s="86" t="s">
        <v>419</v>
      </c>
      <c r="AJ70" s="86"/>
      <c r="AK70" s="94" t="s">
        <v>418</v>
      </c>
      <c r="AL70" s="86" t="b">
        <v>0</v>
      </c>
      <c r="AM70" s="86">
        <v>1</v>
      </c>
      <c r="AN70" s="94" t="s">
        <v>411</v>
      </c>
      <c r="AO70" s="86" t="s">
        <v>420</v>
      </c>
      <c r="AP70" s="86" t="b">
        <v>0</v>
      </c>
      <c r="AQ70" s="94" t="s">
        <v>411</v>
      </c>
      <c r="AR70" s="86" t="s">
        <v>176</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v>1</v>
      </c>
      <c r="BG70" s="52">
        <v>3.0303030303030303</v>
      </c>
      <c r="BH70" s="51">
        <v>0</v>
      </c>
      <c r="BI70" s="52">
        <v>0</v>
      </c>
      <c r="BJ70" s="51">
        <v>0</v>
      </c>
      <c r="BK70" s="52">
        <v>0</v>
      </c>
      <c r="BL70" s="51">
        <v>32</v>
      </c>
      <c r="BM70" s="52">
        <v>96.96969696969697</v>
      </c>
      <c r="BN70" s="51">
        <v>33</v>
      </c>
    </row>
    <row r="71" spans="1:66" ht="15">
      <c r="A71" s="84" t="s">
        <v>230</v>
      </c>
      <c r="B71" s="84" t="s">
        <v>230</v>
      </c>
      <c r="C71" s="53" t="s">
        <v>1024</v>
      </c>
      <c r="D71" s="54">
        <v>3</v>
      </c>
      <c r="E71" s="65" t="s">
        <v>132</v>
      </c>
      <c r="F71" s="55">
        <v>32</v>
      </c>
      <c r="G71" s="53"/>
      <c r="H71" s="57"/>
      <c r="I71" s="56"/>
      <c r="J71" s="56"/>
      <c r="K71" s="36" t="s">
        <v>65</v>
      </c>
      <c r="L71" s="83">
        <v>71</v>
      </c>
      <c r="M71" s="83"/>
      <c r="N71" s="63"/>
      <c r="O71" s="86" t="s">
        <v>176</v>
      </c>
      <c r="P71" s="88">
        <v>43691.019537037035</v>
      </c>
      <c r="Q71" s="86" t="s">
        <v>262</v>
      </c>
      <c r="R71" s="86"/>
      <c r="S71" s="86"/>
      <c r="T71" s="86" t="s">
        <v>282</v>
      </c>
      <c r="U71" s="90" t="s">
        <v>299</v>
      </c>
      <c r="V71" s="90" t="s">
        <v>299</v>
      </c>
      <c r="W71" s="88">
        <v>43691.019537037035</v>
      </c>
      <c r="X71" s="92">
        <v>43691</v>
      </c>
      <c r="Y71" s="94" t="s">
        <v>345</v>
      </c>
      <c r="Z71" s="90" t="s">
        <v>381</v>
      </c>
      <c r="AA71" s="86"/>
      <c r="AB71" s="86"/>
      <c r="AC71" s="94" t="s">
        <v>417</v>
      </c>
      <c r="AD71" s="86"/>
      <c r="AE71" s="86" t="b">
        <v>0</v>
      </c>
      <c r="AF71" s="86">
        <v>3</v>
      </c>
      <c r="AG71" s="94" t="s">
        <v>418</v>
      </c>
      <c r="AH71" s="86" t="b">
        <v>0</v>
      </c>
      <c r="AI71" s="86" t="s">
        <v>419</v>
      </c>
      <c r="AJ71" s="86"/>
      <c r="AK71" s="94" t="s">
        <v>418</v>
      </c>
      <c r="AL71" s="86" t="b">
        <v>0</v>
      </c>
      <c r="AM71" s="86">
        <v>0</v>
      </c>
      <c r="AN71" s="94" t="s">
        <v>418</v>
      </c>
      <c r="AO71" s="86" t="s">
        <v>420</v>
      </c>
      <c r="AP71" s="86" t="b">
        <v>0</v>
      </c>
      <c r="AQ71" s="94" t="s">
        <v>417</v>
      </c>
      <c r="AR71" s="86" t="s">
        <v>176</v>
      </c>
      <c r="AS71" s="86">
        <v>0</v>
      </c>
      <c r="AT71" s="86">
        <v>0</v>
      </c>
      <c r="AU71" s="86"/>
      <c r="AV71" s="86"/>
      <c r="AW71" s="86"/>
      <c r="AX71" s="86"/>
      <c r="AY71" s="86"/>
      <c r="AZ71" s="86"/>
      <c r="BA71" s="86"/>
      <c r="BB71" s="86"/>
      <c r="BC71">
        <v>1</v>
      </c>
      <c r="BD71" s="85" t="str">
        <f>REPLACE(INDEX(GroupVertices[Group],MATCH(Edges[[#This Row],[Vertex 1]],GroupVertices[Vertex],0)),1,1,"")</f>
        <v>4</v>
      </c>
      <c r="BE71" s="85" t="str">
        <f>REPLACE(INDEX(GroupVertices[Group],MATCH(Edges[[#This Row],[Vertex 2]],GroupVertices[Vertex],0)),1,1,"")</f>
        <v>4</v>
      </c>
      <c r="BF71" s="51">
        <v>3</v>
      </c>
      <c r="BG71" s="52">
        <v>7.894736842105263</v>
      </c>
      <c r="BH71" s="51">
        <v>1</v>
      </c>
      <c r="BI71" s="52">
        <v>2.6315789473684212</v>
      </c>
      <c r="BJ71" s="51">
        <v>0</v>
      </c>
      <c r="BK71" s="52">
        <v>0</v>
      </c>
      <c r="BL71" s="51">
        <v>34</v>
      </c>
      <c r="BM71" s="52">
        <v>89.47368421052632</v>
      </c>
      <c r="BN71"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R3" r:id="rId1" display="http://crra.com/Tours"/>
    <hyperlink ref="R45" r:id="rId2" display="https://twitter.com/CalRecycle/status/1161004872935694336"/>
    <hyperlink ref="U3" r:id="rId3" display="https://pbs.twimg.com/media/EBTm6xbWwAIlWsy.png"/>
    <hyperlink ref="U11" r:id="rId4" display="https://pbs.twimg.com/media/EB38D4YUIAEiHmS.jpg"/>
    <hyperlink ref="U20" r:id="rId5" display="https://pbs.twimg.com/ext_tw_video_thumb/1161312514484785154/pu/img/NgANdJpchnyzFuer.jpg"/>
    <hyperlink ref="U22" r:id="rId6" display="https://pbs.twimg.com/media/EBymB0uUIAA0pvT.jpg"/>
    <hyperlink ref="U23" r:id="rId7" display="https://pbs.twimg.com/media/EBymB0uUIAA0pvT.jpg"/>
    <hyperlink ref="U24" r:id="rId8" display="https://pbs.twimg.com/media/EBymB0uUIAA0pvT.jpg"/>
    <hyperlink ref="U29" r:id="rId9" display="https://pbs.twimg.com/media/EByWMnZU0AA4RwL.jpg"/>
    <hyperlink ref="U31" r:id="rId10" display="https://pbs.twimg.com/media/EByZuDpUwAICv8r.jpg"/>
    <hyperlink ref="U32" r:id="rId11" display="https://pbs.twimg.com/media/EBzCA94UcAEYwlE.jpg"/>
    <hyperlink ref="U33" r:id="rId12" display="https://pbs.twimg.com/media/EBzNr_DVAAA6aLq.jpg"/>
    <hyperlink ref="U34" r:id="rId13" display="https://pbs.twimg.com/media/EBzNr_DVAAA6aLq.jpg"/>
    <hyperlink ref="U35" r:id="rId14" display="https://pbs.twimg.com/media/EB3traJU8AARSRw.jpg"/>
    <hyperlink ref="U36" r:id="rId15" display="https://pbs.twimg.com/media/EB3xDNwU4AEN0sX.jpg"/>
    <hyperlink ref="U42" r:id="rId16" display="https://pbs.twimg.com/media/EBy3xjDUcAADsTX.jpg"/>
    <hyperlink ref="U44" r:id="rId17" display="https://pbs.twimg.com/media/EBvwht-U8AIGm6C.jpg"/>
    <hyperlink ref="U46" r:id="rId18" display="https://pbs.twimg.com/media/EBzAURrU0AAYfFf.jpg"/>
    <hyperlink ref="U47" r:id="rId19" display="https://pbs.twimg.com/media/EBy3xjDUcAADsTX.jpg"/>
    <hyperlink ref="U50" r:id="rId20" display="https://pbs.twimg.com/media/EBy3xjDUcAADsTX.jpg"/>
    <hyperlink ref="U52" r:id="rId21" display="https://pbs.twimg.com/media/EBy7YMhUcAAKseW.jpg"/>
    <hyperlink ref="U54" r:id="rId22" display="https://pbs.twimg.com/media/EBy3xjDUcAADsTX.jpg"/>
    <hyperlink ref="U55" r:id="rId23" display="https://pbs.twimg.com/media/EBzkw-2VUAAMKxC.jpg"/>
    <hyperlink ref="U56" r:id="rId24" display="https://pbs.twimg.com/ext_tw_video_thumb/1161312514484785154/pu/img/NgANdJpchnyzFuer.jpg"/>
    <hyperlink ref="U57" r:id="rId25" display="https://pbs.twimg.com/media/EB3yi_yUYAAtR6B.jpg"/>
    <hyperlink ref="U58" r:id="rId26" display="https://pbs.twimg.com/media/EB3yi_yUYAAtR6B.jpg"/>
    <hyperlink ref="U59" r:id="rId27" display="https://pbs.twimg.com/media/EB3yi_yUYAAtR6B.jpg"/>
    <hyperlink ref="U71" r:id="rId28" display="https://pbs.twimg.com/media/EB4-VKAVAAI124S.jpg"/>
    <hyperlink ref="V3" r:id="rId29" display="https://pbs.twimg.com/media/EBTm6xbWwAIlWsy.png"/>
    <hyperlink ref="V4" r:id="rId30" display="http://pbs.twimg.com/profile_images/824652629515001856/yTVd_3h3_normal.jpg"/>
    <hyperlink ref="V5" r:id="rId31" display="http://pbs.twimg.com/profile_images/824652629515001856/yTVd_3h3_normal.jpg"/>
    <hyperlink ref="V6" r:id="rId32" display="http://pbs.twimg.com/profile_images/824652629515001856/yTVd_3h3_normal.jpg"/>
    <hyperlink ref="V7" r:id="rId33" display="http://pbs.twimg.com/profile_images/824652629515001856/yTVd_3h3_normal.jpg"/>
    <hyperlink ref="V8" r:id="rId34" display="http://pbs.twimg.com/profile_images/824652629515001856/yTVd_3h3_normal.jpg"/>
    <hyperlink ref="V9" r:id="rId35" display="http://pbs.twimg.com/profile_images/1147593772248600576/Zbapir1Y_normal.jpg"/>
    <hyperlink ref="V10" r:id="rId36" display="http://pbs.twimg.com/profile_images/1081205332267790336/iCk39FVl_normal.jpg"/>
    <hyperlink ref="V11" r:id="rId37" display="https://pbs.twimg.com/media/EB38D4YUIAEiHmS.jpg"/>
    <hyperlink ref="V12" r:id="rId38" display="http://pbs.twimg.com/profile_images/660554515721027584/ct5MI5VG_normal.jpg"/>
    <hyperlink ref="V13" r:id="rId39" display="http://pbs.twimg.com/profile_images/660554515721027584/ct5MI5VG_normal.jpg"/>
    <hyperlink ref="V14" r:id="rId40" display="http://pbs.twimg.com/profile_images/809854884082118657/ZKqOnCm8_normal.jpg"/>
    <hyperlink ref="V15" r:id="rId41" display="http://pbs.twimg.com/profile_images/809854884082118657/ZKqOnCm8_normal.jpg"/>
    <hyperlink ref="V16" r:id="rId42" display="http://pbs.twimg.com/profile_images/809854884082118657/ZKqOnCm8_normal.jpg"/>
    <hyperlink ref="V17" r:id="rId43" display="http://pbs.twimg.com/profile_images/1804025968/image_normal.jpg"/>
    <hyperlink ref="V18" r:id="rId44" display="http://pbs.twimg.com/profile_images/1804025968/image_normal.jpg"/>
    <hyperlink ref="V19" r:id="rId45" display="http://pbs.twimg.com/profile_images/1804025968/image_normal.jpg"/>
    <hyperlink ref="V20" r:id="rId46" display="https://pbs.twimg.com/ext_tw_video_thumb/1161312514484785154/pu/img/NgANdJpchnyzFuer.jpg"/>
    <hyperlink ref="V21" r:id="rId47" display="http://pbs.twimg.com/profile_images/542801271845969920/56BoJzP1_normal.jpeg"/>
    <hyperlink ref="V22" r:id="rId48" display="https://pbs.twimg.com/media/EBymB0uUIAA0pvT.jpg"/>
    <hyperlink ref="V23" r:id="rId49" display="https://pbs.twimg.com/media/EBymB0uUIAA0pvT.jpg"/>
    <hyperlink ref="V24" r:id="rId50" display="https://pbs.twimg.com/media/EBymB0uUIAA0pvT.jpg"/>
    <hyperlink ref="V25" r:id="rId51" display="http://pbs.twimg.com/profile_images/542801271845969920/56BoJzP1_normal.jpeg"/>
    <hyperlink ref="V26" r:id="rId52" display="http://pbs.twimg.com/profile_images/542801271845969920/56BoJzP1_normal.jpeg"/>
    <hyperlink ref="V27" r:id="rId53" display="http://pbs.twimg.com/profile_images/542801271845969920/56BoJzP1_normal.jpeg"/>
    <hyperlink ref="V28" r:id="rId54" display="http://pbs.twimg.com/profile_images/542801271845969920/56BoJzP1_normal.jpeg"/>
    <hyperlink ref="V29" r:id="rId55" display="https://pbs.twimg.com/media/EByWMnZU0AA4RwL.jpg"/>
    <hyperlink ref="V30" r:id="rId56" display="http://pbs.twimg.com/profile_images/542801271845969920/56BoJzP1_normal.jpeg"/>
    <hyperlink ref="V31" r:id="rId57" display="https://pbs.twimg.com/media/EByZuDpUwAICv8r.jpg"/>
    <hyperlink ref="V32" r:id="rId58" display="https://pbs.twimg.com/media/EBzCA94UcAEYwlE.jpg"/>
    <hyperlink ref="V33" r:id="rId59" display="https://pbs.twimg.com/media/EBzNr_DVAAA6aLq.jpg"/>
    <hyperlink ref="V34" r:id="rId60" display="https://pbs.twimg.com/media/EBzNr_DVAAA6aLq.jpg"/>
    <hyperlink ref="V35" r:id="rId61" display="https://pbs.twimg.com/media/EB3traJU8AARSRw.jpg"/>
    <hyperlink ref="V36" r:id="rId62" display="https://pbs.twimg.com/media/EB3xDNwU4AEN0sX.jpg"/>
    <hyperlink ref="V37" r:id="rId63" display="http://pbs.twimg.com/profile_images/542801271845969920/56BoJzP1_normal.jpeg"/>
    <hyperlink ref="V38" r:id="rId64" display="http://pbs.twimg.com/profile_images/1115602781966979072/dTfqOFrr_normal.png"/>
    <hyperlink ref="V39" r:id="rId65" display="http://pbs.twimg.com/profile_images/1115602781966979072/dTfqOFrr_normal.png"/>
    <hyperlink ref="V40" r:id="rId66" display="http://pbs.twimg.com/profile_images/1115602781966979072/dTfqOFrr_normal.png"/>
    <hyperlink ref="V41" r:id="rId67" display="http://pbs.twimg.com/profile_images/1115602781966979072/dTfqOFrr_normal.png"/>
    <hyperlink ref="V42" r:id="rId68" display="https://pbs.twimg.com/media/EBy3xjDUcAADsTX.jpg"/>
    <hyperlink ref="V43" r:id="rId69" display="http://pbs.twimg.com/profile_images/542801271845969920/56BoJzP1_normal.jpeg"/>
    <hyperlink ref="V44" r:id="rId70" display="https://pbs.twimg.com/media/EBvwht-U8AIGm6C.jpg"/>
    <hyperlink ref="V45" r:id="rId71" display="http://pbs.twimg.com/profile_images/532998026441134080/yw2RDpIC_normal.jpeg"/>
    <hyperlink ref="V46" r:id="rId72" display="https://pbs.twimg.com/media/EBzAURrU0AAYfFf.jpg"/>
    <hyperlink ref="V47" r:id="rId73" display="https://pbs.twimg.com/media/EBy3xjDUcAADsTX.jpg"/>
    <hyperlink ref="V48" r:id="rId74" display="http://pbs.twimg.com/profile_images/542801271845969920/56BoJzP1_normal.jpeg"/>
    <hyperlink ref="V49" r:id="rId75" display="http://pbs.twimg.com/profile_images/542801271845969920/56BoJzP1_normal.jpeg"/>
    <hyperlink ref="V50" r:id="rId76" display="https://pbs.twimg.com/media/EBy3xjDUcAADsTX.jpg"/>
    <hyperlink ref="V51" r:id="rId77" display="http://pbs.twimg.com/profile_images/542801271845969920/56BoJzP1_normal.jpeg"/>
    <hyperlink ref="V52" r:id="rId78" display="https://pbs.twimg.com/media/EBy7YMhUcAAKseW.jpg"/>
    <hyperlink ref="V53" r:id="rId79" display="http://pbs.twimg.com/profile_images/542801271845969920/56BoJzP1_normal.jpeg"/>
    <hyperlink ref="V54" r:id="rId80" display="https://pbs.twimg.com/media/EBy3xjDUcAADsTX.jpg"/>
    <hyperlink ref="V55" r:id="rId81" display="https://pbs.twimg.com/media/EBzkw-2VUAAMKxC.jpg"/>
    <hyperlink ref="V56" r:id="rId82" display="https://pbs.twimg.com/ext_tw_video_thumb/1161312514484785154/pu/img/NgANdJpchnyzFuer.jpg"/>
    <hyperlink ref="V57" r:id="rId83" display="https://pbs.twimg.com/media/EB3yi_yUYAAtR6B.jpg"/>
    <hyperlink ref="V58" r:id="rId84" display="https://pbs.twimg.com/media/EB3yi_yUYAAtR6B.jpg"/>
    <hyperlink ref="V59" r:id="rId85" display="https://pbs.twimg.com/media/EB3yi_yUYAAtR6B.jpg"/>
    <hyperlink ref="V60" r:id="rId86" display="http://pbs.twimg.com/profile_images/542801271845969920/56BoJzP1_normal.jpeg"/>
    <hyperlink ref="V61" r:id="rId87" display="http://pbs.twimg.com/profile_images/542801271845969920/56BoJzP1_normal.jpeg"/>
    <hyperlink ref="V62" r:id="rId88" display="http://pbs.twimg.com/profile_images/542801271845969920/56BoJzP1_normal.jpeg"/>
    <hyperlink ref="V63" r:id="rId89" display="http://pbs.twimg.com/profile_images/676470348540317696/flmDrExJ_normal.jpg"/>
    <hyperlink ref="V64" r:id="rId90" display="http://pbs.twimg.com/profile_images/676470348540317696/flmDrExJ_normal.jpg"/>
    <hyperlink ref="V65" r:id="rId91" display="http://pbs.twimg.com/profile_images/542801271845969920/56BoJzP1_normal.jpeg"/>
    <hyperlink ref="V66" r:id="rId92" display="http://pbs.twimg.com/profile_images/542801271845969920/56BoJzP1_normal.jpeg"/>
    <hyperlink ref="V67" r:id="rId93" display="http://pbs.twimg.com/profile_images/542801271845969920/56BoJzP1_normal.jpeg"/>
    <hyperlink ref="V68" r:id="rId94" display="http://pbs.twimg.com/profile_images/542801271845969920/56BoJzP1_normal.jpeg"/>
    <hyperlink ref="V69" r:id="rId95" display="http://pbs.twimg.com/profile_images/676470348540317696/flmDrExJ_normal.jpg"/>
    <hyperlink ref="V70" r:id="rId96" display="http://pbs.twimg.com/profile_images/676470348540317696/flmDrExJ_normal.jpg"/>
    <hyperlink ref="V71" r:id="rId97" display="https://pbs.twimg.com/media/EB4-VKAVAAI124S.jpg"/>
    <hyperlink ref="Z3" r:id="rId98" display="https://twitter.com/wasteadvantage/status/1158804905441857536"/>
    <hyperlink ref="Z4" r:id="rId99" display="https://twitter.com/epafacts_r9/status/1161005693517717504"/>
    <hyperlink ref="Z5" r:id="rId100" display="https://twitter.com/epafacts_r9/status/1161005693517717504"/>
    <hyperlink ref="Z6" r:id="rId101" display="https://twitter.com/epafacts_r9/status/1161005693517717504"/>
    <hyperlink ref="Z7" r:id="rId102" display="https://twitter.com/epafacts_r9/status/1161005693517717504"/>
    <hyperlink ref="Z8" r:id="rId103" display="https://twitter.com/epafacts_r9/status/1161005693517717504"/>
    <hyperlink ref="Z9" r:id="rId104" display="https://twitter.com/bgarciasilva/status/1161061104342011904"/>
    <hyperlink ref="Z10" r:id="rId105" display="https://twitter.com/davina_belmont/status/1161295646910894081"/>
    <hyperlink ref="Z11" r:id="rId106" display="https://twitter.com/recyclistco/status/1161361465309138945"/>
    <hyperlink ref="Z12" r:id="rId107" display="https://twitter.com/stewardshipnw/status/1161379530205872128"/>
    <hyperlink ref="Z13" r:id="rId108" display="https://twitter.com/stewardshipnw/status/1161379530205872128"/>
    <hyperlink ref="Z14" r:id="rId109" display="https://twitter.com/landfillgrl/status/1161395171210059777"/>
    <hyperlink ref="Z15" r:id="rId110" display="https://twitter.com/landfillgrl/status/1161395171210059777"/>
    <hyperlink ref="Z16" r:id="rId111" display="https://twitter.com/landfillgrl/status/1161395171210059777"/>
    <hyperlink ref="Z17" r:id="rId112" display="https://twitter.com/lanceklug/status/1161408880280125440"/>
    <hyperlink ref="Z18" r:id="rId113" display="https://twitter.com/lanceklug/status/1161408880280125440"/>
    <hyperlink ref="Z19" r:id="rId114" display="https://twitter.com/lanceklug/status/1161408880280125440"/>
    <hyperlink ref="Z20" r:id="rId115" display="https://twitter.com/calrecycle/status/1161312616054001669"/>
    <hyperlink ref="Z21" r:id="rId116" display="https://twitter.com/crra4zerowaste/status/1161372354120806400"/>
    <hyperlink ref="Z22" r:id="rId117" display="https://twitter.com/cafoodbanks/status/1160985393057026049"/>
    <hyperlink ref="Z23" r:id="rId118" display="https://twitter.com/cafoodbanks/status/1160985393057026049"/>
    <hyperlink ref="Z24" r:id="rId119" display="https://twitter.com/cafoodbanks/status/1160985393057026049"/>
    <hyperlink ref="Z25" r:id="rId120" display="https://twitter.com/crra4zerowaste/status/1161373849016926210"/>
    <hyperlink ref="Z26" r:id="rId121" display="https://twitter.com/crra4zerowaste/status/1161373849016926210"/>
    <hyperlink ref="Z27" r:id="rId122" display="https://twitter.com/crra4zerowaste/status/1161373849016926210"/>
    <hyperlink ref="Z28" r:id="rId123" display="https://twitter.com/crra4zerowaste/status/1161373849016926210"/>
    <hyperlink ref="Z29" r:id="rId124" display="https://twitter.com/carpetrecycle/status/1160967953220718592"/>
    <hyperlink ref="Z30" r:id="rId125" display="https://twitter.com/crra4zerowaste/status/1161373885398257664"/>
    <hyperlink ref="Z31" r:id="rId126" display="https://twitter.com/giganticideas/status/1160971827696422913"/>
    <hyperlink ref="Z32" r:id="rId127" display="https://twitter.com/giganticideas/status/1161016130141450241"/>
    <hyperlink ref="Z33" r:id="rId128" display="https://twitter.com/giganticideas/status/1161030031881035776"/>
    <hyperlink ref="Z34" r:id="rId129" display="https://twitter.com/giganticideas/status/1161030031881035776"/>
    <hyperlink ref="Z35" r:id="rId130" display="https://twitter.com/giganticideas/status/1161345630146400256"/>
    <hyperlink ref="Z36" r:id="rId131" display="https://twitter.com/giganticideas/status/1161349320571908096"/>
    <hyperlink ref="Z37" r:id="rId132" display="https://twitter.com/crra4zerowaste/status/1161425178552758272"/>
    <hyperlink ref="Z38" r:id="rId133" display="https://twitter.com/mattrecycouncil/status/1161044282150514689"/>
    <hyperlink ref="Z39" r:id="rId134" display="https://twitter.com/mattrecycouncil/status/1161044282150514689"/>
    <hyperlink ref="Z40" r:id="rId135" display="https://twitter.com/mattrecycouncil/status/1161044282150514689"/>
    <hyperlink ref="Z41" r:id="rId136" display="https://twitter.com/mattrecycouncil/status/1161044282150514689"/>
    <hyperlink ref="Z42" r:id="rId137" display="https://twitter.com/calrecycle/status/1161004872935694336"/>
    <hyperlink ref="Z43" r:id="rId138" display="https://twitter.com/crra4zerowaste/status/1161425258852700160"/>
    <hyperlink ref="Z44" r:id="rId139" display="https://twitter.com/carpetrecycle/status/1160785800134479872"/>
    <hyperlink ref="Z45" r:id="rId140" display="https://twitter.com/carpetrecycle/status/1161012368362442752"/>
    <hyperlink ref="Z46" r:id="rId141" display="https://twitter.com/carpetrecycle/status/1161014264305311744"/>
    <hyperlink ref="Z47" r:id="rId142" display="https://twitter.com/calrecycle/status/1161004872935694336"/>
    <hyperlink ref="Z48" r:id="rId143" display="https://twitter.com/crra4zerowaste/status/1161373885398257664"/>
    <hyperlink ref="Z49" r:id="rId144" display="https://twitter.com/crra4zerowaste/status/1161425258852700160"/>
    <hyperlink ref="Z50" r:id="rId145" display="https://twitter.com/calrecycle/status/1161004872935694336"/>
    <hyperlink ref="Z51" r:id="rId146" display="https://twitter.com/crra4zerowaste/status/1161425258852700160"/>
    <hyperlink ref="Z52" r:id="rId147" display="https://twitter.com/rethinkwaste/status/1161008835038892032"/>
    <hyperlink ref="Z53" r:id="rId148" display="https://twitter.com/crra4zerowaste/status/1161425349101514752"/>
    <hyperlink ref="Z54" r:id="rId149" display="https://twitter.com/calrecycle/status/1161004872935694336"/>
    <hyperlink ref="Z55" r:id="rId150" display="https://twitter.com/calrecycle/status/1161054338724139010"/>
    <hyperlink ref="Z56" r:id="rId151" display="https://twitter.com/calrecycle/status/1161312616054001669"/>
    <hyperlink ref="Z57" r:id="rId152" display="https://twitter.com/calrecycle/status/1161350971768750080"/>
    <hyperlink ref="Z58" r:id="rId153" display="https://twitter.com/calrecycle/status/1161350971768750080"/>
    <hyperlink ref="Z59" r:id="rId154" display="https://twitter.com/calrecycle/status/1161350971768750080"/>
    <hyperlink ref="Z60" r:id="rId155" display="https://twitter.com/crra4zerowaste/status/1161372354120806400"/>
    <hyperlink ref="Z61" r:id="rId156" display="https://twitter.com/crra4zerowaste/status/1161425178552758272"/>
    <hyperlink ref="Z62" r:id="rId157" display="https://twitter.com/crra4zerowaste/status/1161425258852700160"/>
    <hyperlink ref="Z63" r:id="rId158" display="https://twitter.com/californiaepa/status/1161431132388204544"/>
    <hyperlink ref="Z64" r:id="rId159" display="https://twitter.com/californiaepa/status/1161431132388204544"/>
    <hyperlink ref="Z65" r:id="rId160" display="https://twitter.com/crra4zerowaste/status/1160050656100540416"/>
    <hyperlink ref="Z66" r:id="rId161" display="https://twitter.com/crra4zerowaste/status/1160944385858535431"/>
    <hyperlink ref="Z67" r:id="rId162" display="https://twitter.com/crra4zerowaste/status/1160981258614132736"/>
    <hyperlink ref="Z68" r:id="rId163" display="https://twitter.com/crra4zerowaste/status/1161010799021658112"/>
    <hyperlink ref="Z69" r:id="rId164" display="https://twitter.com/californiaepa/status/1161431132388204544"/>
    <hyperlink ref="Z70" r:id="rId165" display="https://twitter.com/californiaepa/status/1161431132388204544"/>
    <hyperlink ref="Z71" r:id="rId166" display="https://twitter.com/sdfoodsys/status/1161434294796992513"/>
  </hyperlinks>
  <printOptions/>
  <pageMargins left="0.7" right="0.7" top="0.75" bottom="0.75" header="0.3" footer="0.3"/>
  <pageSetup horizontalDpi="600" verticalDpi="600" orientation="portrait" r:id="rId170"/>
  <legacyDrawing r:id="rId168"/>
  <tableParts>
    <tablePart r:id="rId1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984</v>
      </c>
      <c r="B1" s="13" t="s">
        <v>985</v>
      </c>
      <c r="C1" s="13" t="s">
        <v>978</v>
      </c>
      <c r="D1" s="13" t="s">
        <v>979</v>
      </c>
      <c r="E1" s="13" t="s">
        <v>986</v>
      </c>
      <c r="F1" s="13" t="s">
        <v>144</v>
      </c>
      <c r="G1" s="13" t="s">
        <v>987</v>
      </c>
      <c r="H1" s="13" t="s">
        <v>988</v>
      </c>
      <c r="I1" s="13" t="s">
        <v>989</v>
      </c>
      <c r="J1" s="13" t="s">
        <v>990</v>
      </c>
      <c r="K1" s="13" t="s">
        <v>991</v>
      </c>
      <c r="L1" s="13" t="s">
        <v>992</v>
      </c>
    </row>
    <row r="2" spans="1:12" ht="15">
      <c r="A2" s="93" t="s">
        <v>737</v>
      </c>
      <c r="B2" s="93" t="s">
        <v>738</v>
      </c>
      <c r="C2" s="93">
        <v>6</v>
      </c>
      <c r="D2" s="133">
        <v>0.007171900925194872</v>
      </c>
      <c r="E2" s="133">
        <v>1.885785128783473</v>
      </c>
      <c r="F2" s="93" t="s">
        <v>980</v>
      </c>
      <c r="G2" s="93" t="b">
        <v>0</v>
      </c>
      <c r="H2" s="93" t="b">
        <v>0</v>
      </c>
      <c r="I2" s="93" t="b">
        <v>0</v>
      </c>
      <c r="J2" s="93" t="b">
        <v>0</v>
      </c>
      <c r="K2" s="93" t="b">
        <v>0</v>
      </c>
      <c r="L2" s="93" t="b">
        <v>0</v>
      </c>
    </row>
    <row r="3" spans="1:12" ht="15">
      <c r="A3" s="93" t="s">
        <v>739</v>
      </c>
      <c r="B3" s="93" t="s">
        <v>740</v>
      </c>
      <c r="C3" s="93">
        <v>6</v>
      </c>
      <c r="D3" s="133">
        <v>0.007171900925194872</v>
      </c>
      <c r="E3" s="133">
        <v>2.010723865391773</v>
      </c>
      <c r="F3" s="93" t="s">
        <v>980</v>
      </c>
      <c r="G3" s="93" t="b">
        <v>0</v>
      </c>
      <c r="H3" s="93" t="b">
        <v>0</v>
      </c>
      <c r="I3" s="93" t="b">
        <v>0</v>
      </c>
      <c r="J3" s="93" t="b">
        <v>0</v>
      </c>
      <c r="K3" s="93" t="b">
        <v>0</v>
      </c>
      <c r="L3" s="93" t="b">
        <v>0</v>
      </c>
    </row>
    <row r="4" spans="1:12" ht="15">
      <c r="A4" s="93" t="s">
        <v>227</v>
      </c>
      <c r="B4" s="93" t="s">
        <v>720</v>
      </c>
      <c r="C4" s="93">
        <v>5</v>
      </c>
      <c r="D4" s="133">
        <v>0.006584734995631863</v>
      </c>
      <c r="E4" s="133">
        <v>1.2325726150081295</v>
      </c>
      <c r="F4" s="93" t="s">
        <v>980</v>
      </c>
      <c r="G4" s="93" t="b">
        <v>0</v>
      </c>
      <c r="H4" s="93" t="b">
        <v>0</v>
      </c>
      <c r="I4" s="93" t="b">
        <v>0</v>
      </c>
      <c r="J4" s="93" t="b">
        <v>0</v>
      </c>
      <c r="K4" s="93" t="b">
        <v>0</v>
      </c>
      <c r="L4" s="93" t="b">
        <v>0</v>
      </c>
    </row>
    <row r="5" spans="1:12" ht="15">
      <c r="A5" s="93" t="s">
        <v>721</v>
      </c>
      <c r="B5" s="93" t="s">
        <v>730</v>
      </c>
      <c r="C5" s="93">
        <v>5</v>
      </c>
      <c r="D5" s="133">
        <v>0.006584734995631863</v>
      </c>
      <c r="E5" s="133">
        <v>1.6749317634685799</v>
      </c>
      <c r="F5" s="93" t="s">
        <v>980</v>
      </c>
      <c r="G5" s="93" t="b">
        <v>0</v>
      </c>
      <c r="H5" s="93" t="b">
        <v>0</v>
      </c>
      <c r="I5" s="93" t="b">
        <v>0</v>
      </c>
      <c r="J5" s="93" t="b">
        <v>1</v>
      </c>
      <c r="K5" s="93" t="b">
        <v>0</v>
      </c>
      <c r="L5" s="93" t="b">
        <v>0</v>
      </c>
    </row>
    <row r="6" spans="1:12" ht="15">
      <c r="A6" s="93" t="s">
        <v>222</v>
      </c>
      <c r="B6" s="93" t="s">
        <v>722</v>
      </c>
      <c r="C6" s="93">
        <v>4</v>
      </c>
      <c r="D6" s="133">
        <v>0.00586324122543364</v>
      </c>
      <c r="E6" s="133">
        <v>1.4666558210414975</v>
      </c>
      <c r="F6" s="93" t="s">
        <v>980</v>
      </c>
      <c r="G6" s="93" t="b">
        <v>0</v>
      </c>
      <c r="H6" s="93" t="b">
        <v>0</v>
      </c>
      <c r="I6" s="93" t="b">
        <v>0</v>
      </c>
      <c r="J6" s="93" t="b">
        <v>0</v>
      </c>
      <c r="K6" s="93" t="b">
        <v>0</v>
      </c>
      <c r="L6" s="93" t="b">
        <v>0</v>
      </c>
    </row>
    <row r="7" spans="1:12" ht="15">
      <c r="A7" s="93" t="s">
        <v>722</v>
      </c>
      <c r="B7" s="93" t="s">
        <v>233</v>
      </c>
      <c r="C7" s="93">
        <v>4</v>
      </c>
      <c r="D7" s="133">
        <v>0.00586324122543364</v>
      </c>
      <c r="E7" s="133">
        <v>1.709693869727792</v>
      </c>
      <c r="F7" s="93" t="s">
        <v>980</v>
      </c>
      <c r="G7" s="93" t="b">
        <v>0</v>
      </c>
      <c r="H7" s="93" t="b">
        <v>0</v>
      </c>
      <c r="I7" s="93" t="b">
        <v>0</v>
      </c>
      <c r="J7" s="93" t="b">
        <v>0</v>
      </c>
      <c r="K7" s="93" t="b">
        <v>0</v>
      </c>
      <c r="L7" s="93" t="b">
        <v>0</v>
      </c>
    </row>
    <row r="8" spans="1:12" ht="15">
      <c r="A8" s="93" t="s">
        <v>233</v>
      </c>
      <c r="B8" s="93" t="s">
        <v>874</v>
      </c>
      <c r="C8" s="93">
        <v>4</v>
      </c>
      <c r="D8" s="133">
        <v>0.00586324122543364</v>
      </c>
      <c r="E8" s="133">
        <v>2.1868151244474543</v>
      </c>
      <c r="F8" s="93" t="s">
        <v>980</v>
      </c>
      <c r="G8" s="93" t="b">
        <v>0</v>
      </c>
      <c r="H8" s="93" t="b">
        <v>0</v>
      </c>
      <c r="I8" s="93" t="b">
        <v>0</v>
      </c>
      <c r="J8" s="93" t="b">
        <v>0</v>
      </c>
      <c r="K8" s="93" t="b">
        <v>0</v>
      </c>
      <c r="L8" s="93" t="b">
        <v>0</v>
      </c>
    </row>
    <row r="9" spans="1:12" ht="15">
      <c r="A9" s="93" t="s">
        <v>874</v>
      </c>
      <c r="B9" s="93" t="s">
        <v>875</v>
      </c>
      <c r="C9" s="93">
        <v>4</v>
      </c>
      <c r="D9" s="133">
        <v>0.00586324122543364</v>
      </c>
      <c r="E9" s="133">
        <v>2.1868151244474543</v>
      </c>
      <c r="F9" s="93" t="s">
        <v>980</v>
      </c>
      <c r="G9" s="93" t="b">
        <v>0</v>
      </c>
      <c r="H9" s="93" t="b">
        <v>0</v>
      </c>
      <c r="I9" s="93" t="b">
        <v>0</v>
      </c>
      <c r="J9" s="93" t="b">
        <v>0</v>
      </c>
      <c r="K9" s="93" t="b">
        <v>0</v>
      </c>
      <c r="L9" s="93" t="b">
        <v>0</v>
      </c>
    </row>
    <row r="10" spans="1:12" ht="15">
      <c r="A10" s="93" t="s">
        <v>875</v>
      </c>
      <c r="B10" s="93" t="s">
        <v>876</v>
      </c>
      <c r="C10" s="93">
        <v>4</v>
      </c>
      <c r="D10" s="133">
        <v>0.00586324122543364</v>
      </c>
      <c r="E10" s="133">
        <v>2.1868151244474543</v>
      </c>
      <c r="F10" s="93" t="s">
        <v>980</v>
      </c>
      <c r="G10" s="93" t="b">
        <v>0</v>
      </c>
      <c r="H10" s="93" t="b">
        <v>0</v>
      </c>
      <c r="I10" s="93" t="b">
        <v>0</v>
      </c>
      <c r="J10" s="93" t="b">
        <v>1</v>
      </c>
      <c r="K10" s="93" t="b">
        <v>0</v>
      </c>
      <c r="L10" s="93" t="b">
        <v>0</v>
      </c>
    </row>
    <row r="11" spans="1:12" ht="15">
      <c r="A11" s="93" t="s">
        <v>876</v>
      </c>
      <c r="B11" s="93" t="s">
        <v>691</v>
      </c>
      <c r="C11" s="93">
        <v>4</v>
      </c>
      <c r="D11" s="133">
        <v>0.00586324122543364</v>
      </c>
      <c r="E11" s="133">
        <v>2.089905111439398</v>
      </c>
      <c r="F11" s="93" t="s">
        <v>980</v>
      </c>
      <c r="G11" s="93" t="b">
        <v>1</v>
      </c>
      <c r="H11" s="93" t="b">
        <v>0</v>
      </c>
      <c r="I11" s="93" t="b">
        <v>0</v>
      </c>
      <c r="J11" s="93" t="b">
        <v>0</v>
      </c>
      <c r="K11" s="93" t="b">
        <v>0</v>
      </c>
      <c r="L11" s="93" t="b">
        <v>0</v>
      </c>
    </row>
    <row r="12" spans="1:12" ht="15">
      <c r="A12" s="93" t="s">
        <v>691</v>
      </c>
      <c r="B12" s="93" t="s">
        <v>877</v>
      </c>
      <c r="C12" s="93">
        <v>4</v>
      </c>
      <c r="D12" s="133">
        <v>0.00586324122543364</v>
      </c>
      <c r="E12" s="133">
        <v>2.089905111439398</v>
      </c>
      <c r="F12" s="93" t="s">
        <v>980</v>
      </c>
      <c r="G12" s="93" t="b">
        <v>0</v>
      </c>
      <c r="H12" s="93" t="b">
        <v>0</v>
      </c>
      <c r="I12" s="93" t="b">
        <v>0</v>
      </c>
      <c r="J12" s="93" t="b">
        <v>0</v>
      </c>
      <c r="K12" s="93" t="b">
        <v>0</v>
      </c>
      <c r="L12" s="93" t="b">
        <v>0</v>
      </c>
    </row>
    <row r="13" spans="1:12" ht="15">
      <c r="A13" s="93" t="s">
        <v>877</v>
      </c>
      <c r="B13" s="93" t="s">
        <v>870</v>
      </c>
      <c r="C13" s="93">
        <v>4</v>
      </c>
      <c r="D13" s="133">
        <v>0.00586324122543364</v>
      </c>
      <c r="E13" s="133">
        <v>2.089905111439398</v>
      </c>
      <c r="F13" s="93" t="s">
        <v>980</v>
      </c>
      <c r="G13" s="93" t="b">
        <v>0</v>
      </c>
      <c r="H13" s="93" t="b">
        <v>0</v>
      </c>
      <c r="I13" s="93" t="b">
        <v>0</v>
      </c>
      <c r="J13" s="93" t="b">
        <v>0</v>
      </c>
      <c r="K13" s="93" t="b">
        <v>0</v>
      </c>
      <c r="L13" s="93" t="b">
        <v>0</v>
      </c>
    </row>
    <row r="14" spans="1:12" ht="15">
      <c r="A14" s="93" t="s">
        <v>870</v>
      </c>
      <c r="B14" s="93" t="s">
        <v>878</v>
      </c>
      <c r="C14" s="93">
        <v>4</v>
      </c>
      <c r="D14" s="133">
        <v>0.00586324122543364</v>
      </c>
      <c r="E14" s="133">
        <v>2.089905111439398</v>
      </c>
      <c r="F14" s="93" t="s">
        <v>980</v>
      </c>
      <c r="G14" s="93" t="b">
        <v>0</v>
      </c>
      <c r="H14" s="93" t="b">
        <v>0</v>
      </c>
      <c r="I14" s="93" t="b">
        <v>0</v>
      </c>
      <c r="J14" s="93" t="b">
        <v>0</v>
      </c>
      <c r="K14" s="93" t="b">
        <v>0</v>
      </c>
      <c r="L14" s="93" t="b">
        <v>0</v>
      </c>
    </row>
    <row r="15" spans="1:12" ht="15">
      <c r="A15" s="93" t="s">
        <v>878</v>
      </c>
      <c r="B15" s="93" t="s">
        <v>879</v>
      </c>
      <c r="C15" s="93">
        <v>4</v>
      </c>
      <c r="D15" s="133">
        <v>0.00586324122543364</v>
      </c>
      <c r="E15" s="133">
        <v>2.1868151244474543</v>
      </c>
      <c r="F15" s="93" t="s">
        <v>980</v>
      </c>
      <c r="G15" s="93" t="b">
        <v>0</v>
      </c>
      <c r="H15" s="93" t="b">
        <v>0</v>
      </c>
      <c r="I15" s="93" t="b">
        <v>0</v>
      </c>
      <c r="J15" s="93" t="b">
        <v>0</v>
      </c>
      <c r="K15" s="93" t="b">
        <v>0</v>
      </c>
      <c r="L15" s="93" t="b">
        <v>0</v>
      </c>
    </row>
    <row r="16" spans="1:12" ht="15">
      <c r="A16" s="93" t="s">
        <v>879</v>
      </c>
      <c r="B16" s="93" t="s">
        <v>880</v>
      </c>
      <c r="C16" s="93">
        <v>4</v>
      </c>
      <c r="D16" s="133">
        <v>0.00586324122543364</v>
      </c>
      <c r="E16" s="133">
        <v>2.1868151244474543</v>
      </c>
      <c r="F16" s="93" t="s">
        <v>980</v>
      </c>
      <c r="G16" s="93" t="b">
        <v>0</v>
      </c>
      <c r="H16" s="93" t="b">
        <v>0</v>
      </c>
      <c r="I16" s="93" t="b">
        <v>0</v>
      </c>
      <c r="J16" s="93" t="b">
        <v>0</v>
      </c>
      <c r="K16" s="93" t="b">
        <v>0</v>
      </c>
      <c r="L16" s="93" t="b">
        <v>0</v>
      </c>
    </row>
    <row r="17" spans="1:12" ht="15">
      <c r="A17" s="93" t="s">
        <v>880</v>
      </c>
      <c r="B17" s="93" t="s">
        <v>881</v>
      </c>
      <c r="C17" s="93">
        <v>4</v>
      </c>
      <c r="D17" s="133">
        <v>0.00586324122543364</v>
      </c>
      <c r="E17" s="133">
        <v>2.1868151244474543</v>
      </c>
      <c r="F17" s="93" t="s">
        <v>980</v>
      </c>
      <c r="G17" s="93" t="b">
        <v>0</v>
      </c>
      <c r="H17" s="93" t="b">
        <v>0</v>
      </c>
      <c r="I17" s="93" t="b">
        <v>0</v>
      </c>
      <c r="J17" s="93" t="b">
        <v>0</v>
      </c>
      <c r="K17" s="93" t="b">
        <v>0</v>
      </c>
      <c r="L17" s="93" t="b">
        <v>0</v>
      </c>
    </row>
    <row r="18" spans="1:12" ht="15">
      <c r="A18" s="93" t="s">
        <v>881</v>
      </c>
      <c r="B18" s="93" t="s">
        <v>223</v>
      </c>
      <c r="C18" s="93">
        <v>4</v>
      </c>
      <c r="D18" s="133">
        <v>0.00586324122543364</v>
      </c>
      <c r="E18" s="133">
        <v>1.709693869727792</v>
      </c>
      <c r="F18" s="93" t="s">
        <v>980</v>
      </c>
      <c r="G18" s="93" t="b">
        <v>0</v>
      </c>
      <c r="H18" s="93" t="b">
        <v>0</v>
      </c>
      <c r="I18" s="93" t="b">
        <v>0</v>
      </c>
      <c r="J18" s="93" t="b">
        <v>0</v>
      </c>
      <c r="K18" s="93" t="b">
        <v>0</v>
      </c>
      <c r="L18" s="93" t="b">
        <v>0</v>
      </c>
    </row>
    <row r="19" spans="1:12" ht="15">
      <c r="A19" s="93" t="s">
        <v>223</v>
      </c>
      <c r="B19" s="93" t="s">
        <v>720</v>
      </c>
      <c r="C19" s="93">
        <v>4</v>
      </c>
      <c r="D19" s="133">
        <v>0.00586324122543364</v>
      </c>
      <c r="E19" s="133">
        <v>0.8346326063360918</v>
      </c>
      <c r="F19" s="93" t="s">
        <v>980</v>
      </c>
      <c r="G19" s="93" t="b">
        <v>0</v>
      </c>
      <c r="H19" s="93" t="b">
        <v>0</v>
      </c>
      <c r="I19" s="93" t="b">
        <v>0</v>
      </c>
      <c r="J19" s="93" t="b">
        <v>0</v>
      </c>
      <c r="K19" s="93" t="b">
        <v>0</v>
      </c>
      <c r="L19" s="93" t="b">
        <v>0</v>
      </c>
    </row>
    <row r="20" spans="1:12" ht="15">
      <c r="A20" s="93" t="s">
        <v>720</v>
      </c>
      <c r="B20" s="93" t="s">
        <v>746</v>
      </c>
      <c r="C20" s="93">
        <v>4</v>
      </c>
      <c r="D20" s="133">
        <v>0.00586324122543364</v>
      </c>
      <c r="E20" s="133">
        <v>1.1076338783998294</v>
      </c>
      <c r="F20" s="93" t="s">
        <v>980</v>
      </c>
      <c r="G20" s="93" t="b">
        <v>0</v>
      </c>
      <c r="H20" s="93" t="b">
        <v>0</v>
      </c>
      <c r="I20" s="93" t="b">
        <v>0</v>
      </c>
      <c r="J20" s="93" t="b">
        <v>0</v>
      </c>
      <c r="K20" s="93" t="b">
        <v>0</v>
      </c>
      <c r="L20" s="93" t="b">
        <v>0</v>
      </c>
    </row>
    <row r="21" spans="1:12" ht="15">
      <c r="A21" s="93" t="s">
        <v>746</v>
      </c>
      <c r="B21" s="93" t="s">
        <v>722</v>
      </c>
      <c r="C21" s="93">
        <v>4</v>
      </c>
      <c r="D21" s="133">
        <v>0.00586324122543364</v>
      </c>
      <c r="E21" s="133">
        <v>1.5336026106721106</v>
      </c>
      <c r="F21" s="93" t="s">
        <v>980</v>
      </c>
      <c r="G21" s="93" t="b">
        <v>0</v>
      </c>
      <c r="H21" s="93" t="b">
        <v>0</v>
      </c>
      <c r="I21" s="93" t="b">
        <v>0</v>
      </c>
      <c r="J21" s="93" t="b">
        <v>0</v>
      </c>
      <c r="K21" s="93" t="b">
        <v>0</v>
      </c>
      <c r="L21" s="93" t="b">
        <v>0</v>
      </c>
    </row>
    <row r="22" spans="1:12" ht="15">
      <c r="A22" s="93" t="s">
        <v>722</v>
      </c>
      <c r="B22" s="93" t="s">
        <v>725</v>
      </c>
      <c r="C22" s="93">
        <v>4</v>
      </c>
      <c r="D22" s="133">
        <v>0.00586324122543364</v>
      </c>
      <c r="E22" s="133">
        <v>1.5336026106721106</v>
      </c>
      <c r="F22" s="93" t="s">
        <v>980</v>
      </c>
      <c r="G22" s="93" t="b">
        <v>0</v>
      </c>
      <c r="H22" s="93" t="b">
        <v>0</v>
      </c>
      <c r="I22" s="93" t="b">
        <v>0</v>
      </c>
      <c r="J22" s="93" t="b">
        <v>0</v>
      </c>
      <c r="K22" s="93" t="b">
        <v>0</v>
      </c>
      <c r="L22" s="93" t="b">
        <v>0</v>
      </c>
    </row>
    <row r="23" spans="1:12" ht="15">
      <c r="A23" s="93" t="s">
        <v>725</v>
      </c>
      <c r="B23" s="93" t="s">
        <v>882</v>
      </c>
      <c r="C23" s="93">
        <v>4</v>
      </c>
      <c r="D23" s="133">
        <v>0.00586324122543364</v>
      </c>
      <c r="E23" s="133">
        <v>2.010723865391773</v>
      </c>
      <c r="F23" s="93" t="s">
        <v>980</v>
      </c>
      <c r="G23" s="93" t="b">
        <v>0</v>
      </c>
      <c r="H23" s="93" t="b">
        <v>0</v>
      </c>
      <c r="I23" s="93" t="b">
        <v>0</v>
      </c>
      <c r="J23" s="93" t="b">
        <v>0</v>
      </c>
      <c r="K23" s="93" t="b">
        <v>0</v>
      </c>
      <c r="L23" s="93" t="b">
        <v>0</v>
      </c>
    </row>
    <row r="24" spans="1:12" ht="15">
      <c r="A24" s="93" t="s">
        <v>731</v>
      </c>
      <c r="B24" s="93" t="s">
        <v>729</v>
      </c>
      <c r="C24" s="93">
        <v>4</v>
      </c>
      <c r="D24" s="133">
        <v>0.0077128878961800675</v>
      </c>
      <c r="E24" s="133">
        <v>1.9437770757611599</v>
      </c>
      <c r="F24" s="93" t="s">
        <v>980</v>
      </c>
      <c r="G24" s="93" t="b">
        <v>0</v>
      </c>
      <c r="H24" s="93" t="b">
        <v>0</v>
      </c>
      <c r="I24" s="93" t="b">
        <v>0</v>
      </c>
      <c r="J24" s="93" t="b">
        <v>0</v>
      </c>
      <c r="K24" s="93" t="b">
        <v>0</v>
      </c>
      <c r="L24" s="93" t="b">
        <v>0</v>
      </c>
    </row>
    <row r="25" spans="1:12" ht="15">
      <c r="A25" s="93" t="s">
        <v>742</v>
      </c>
      <c r="B25" s="93" t="s">
        <v>743</v>
      </c>
      <c r="C25" s="93">
        <v>4</v>
      </c>
      <c r="D25" s="133">
        <v>0.00586324122543364</v>
      </c>
      <c r="E25" s="133">
        <v>2.1868151244474543</v>
      </c>
      <c r="F25" s="93" t="s">
        <v>980</v>
      </c>
      <c r="G25" s="93" t="b">
        <v>0</v>
      </c>
      <c r="H25" s="93" t="b">
        <v>0</v>
      </c>
      <c r="I25" s="93" t="b">
        <v>0</v>
      </c>
      <c r="J25" s="93" t="b">
        <v>0</v>
      </c>
      <c r="K25" s="93" t="b">
        <v>0</v>
      </c>
      <c r="L25" s="93" t="b">
        <v>0</v>
      </c>
    </row>
    <row r="26" spans="1:12" ht="15">
      <c r="A26" s="93" t="s">
        <v>743</v>
      </c>
      <c r="B26" s="93" t="s">
        <v>223</v>
      </c>
      <c r="C26" s="93">
        <v>4</v>
      </c>
      <c r="D26" s="133">
        <v>0.00586324122543364</v>
      </c>
      <c r="E26" s="133">
        <v>1.709693869727792</v>
      </c>
      <c r="F26" s="93" t="s">
        <v>980</v>
      </c>
      <c r="G26" s="93" t="b">
        <v>0</v>
      </c>
      <c r="H26" s="93" t="b">
        <v>0</v>
      </c>
      <c r="I26" s="93" t="b">
        <v>0</v>
      </c>
      <c r="J26" s="93" t="b">
        <v>0</v>
      </c>
      <c r="K26" s="93" t="b">
        <v>0</v>
      </c>
      <c r="L26" s="93" t="b">
        <v>0</v>
      </c>
    </row>
    <row r="27" spans="1:12" ht="15">
      <c r="A27" s="93" t="s">
        <v>223</v>
      </c>
      <c r="B27" s="93" t="s">
        <v>744</v>
      </c>
      <c r="C27" s="93">
        <v>4</v>
      </c>
      <c r="D27" s="133">
        <v>0.00586324122543364</v>
      </c>
      <c r="E27" s="133">
        <v>1.6919651027673603</v>
      </c>
      <c r="F27" s="93" t="s">
        <v>980</v>
      </c>
      <c r="G27" s="93" t="b">
        <v>0</v>
      </c>
      <c r="H27" s="93" t="b">
        <v>0</v>
      </c>
      <c r="I27" s="93" t="b">
        <v>0</v>
      </c>
      <c r="J27" s="93" t="b">
        <v>0</v>
      </c>
      <c r="K27" s="93" t="b">
        <v>0</v>
      </c>
      <c r="L27" s="93" t="b">
        <v>0</v>
      </c>
    </row>
    <row r="28" spans="1:12" ht="15">
      <c r="A28" s="93" t="s">
        <v>744</v>
      </c>
      <c r="B28" s="93" t="s">
        <v>883</v>
      </c>
      <c r="C28" s="93">
        <v>4</v>
      </c>
      <c r="D28" s="133">
        <v>0.00586324122543364</v>
      </c>
      <c r="E28" s="133">
        <v>2.089905111439398</v>
      </c>
      <c r="F28" s="93" t="s">
        <v>980</v>
      </c>
      <c r="G28" s="93" t="b">
        <v>0</v>
      </c>
      <c r="H28" s="93" t="b">
        <v>0</v>
      </c>
      <c r="I28" s="93" t="b">
        <v>0</v>
      </c>
      <c r="J28" s="93" t="b">
        <v>1</v>
      </c>
      <c r="K28" s="93" t="b">
        <v>0</v>
      </c>
      <c r="L28" s="93" t="b">
        <v>0</v>
      </c>
    </row>
    <row r="29" spans="1:12" ht="15">
      <c r="A29" s="93" t="s">
        <v>883</v>
      </c>
      <c r="B29" s="93" t="s">
        <v>869</v>
      </c>
      <c r="C29" s="93">
        <v>4</v>
      </c>
      <c r="D29" s="133">
        <v>0.00586324122543364</v>
      </c>
      <c r="E29" s="133">
        <v>2.010723865391773</v>
      </c>
      <c r="F29" s="93" t="s">
        <v>980</v>
      </c>
      <c r="G29" s="93" t="b">
        <v>1</v>
      </c>
      <c r="H29" s="93" t="b">
        <v>0</v>
      </c>
      <c r="I29" s="93" t="b">
        <v>0</v>
      </c>
      <c r="J29" s="93" t="b">
        <v>0</v>
      </c>
      <c r="K29" s="93" t="b">
        <v>1</v>
      </c>
      <c r="L29" s="93" t="b">
        <v>0</v>
      </c>
    </row>
    <row r="30" spans="1:12" ht="15">
      <c r="A30" s="93" t="s">
        <v>869</v>
      </c>
      <c r="B30" s="93" t="s">
        <v>884</v>
      </c>
      <c r="C30" s="93">
        <v>4</v>
      </c>
      <c r="D30" s="133">
        <v>0.00586324122543364</v>
      </c>
      <c r="E30" s="133">
        <v>2.010723865391773</v>
      </c>
      <c r="F30" s="93" t="s">
        <v>980</v>
      </c>
      <c r="G30" s="93" t="b">
        <v>0</v>
      </c>
      <c r="H30" s="93" t="b">
        <v>1</v>
      </c>
      <c r="I30" s="93" t="b">
        <v>0</v>
      </c>
      <c r="J30" s="93" t="b">
        <v>0</v>
      </c>
      <c r="K30" s="93" t="b">
        <v>0</v>
      </c>
      <c r="L30" s="93" t="b">
        <v>0</v>
      </c>
    </row>
    <row r="31" spans="1:12" ht="15">
      <c r="A31" s="93" t="s">
        <v>884</v>
      </c>
      <c r="B31" s="93" t="s">
        <v>885</v>
      </c>
      <c r="C31" s="93">
        <v>4</v>
      </c>
      <c r="D31" s="133">
        <v>0.00586324122543364</v>
      </c>
      <c r="E31" s="133">
        <v>2.1868151244474543</v>
      </c>
      <c r="F31" s="93" t="s">
        <v>980</v>
      </c>
      <c r="G31" s="93" t="b">
        <v>0</v>
      </c>
      <c r="H31" s="93" t="b">
        <v>0</v>
      </c>
      <c r="I31" s="93" t="b">
        <v>0</v>
      </c>
      <c r="J31" s="93" t="b">
        <v>0</v>
      </c>
      <c r="K31" s="93" t="b">
        <v>0</v>
      </c>
      <c r="L31" s="93" t="b">
        <v>0</v>
      </c>
    </row>
    <row r="32" spans="1:12" ht="15">
      <c r="A32" s="93" t="s">
        <v>885</v>
      </c>
      <c r="B32" s="93" t="s">
        <v>723</v>
      </c>
      <c r="C32" s="93">
        <v>4</v>
      </c>
      <c r="D32" s="133">
        <v>0.00586324122543364</v>
      </c>
      <c r="E32" s="133">
        <v>1.885785128783473</v>
      </c>
      <c r="F32" s="93" t="s">
        <v>980</v>
      </c>
      <c r="G32" s="93" t="b">
        <v>0</v>
      </c>
      <c r="H32" s="93" t="b">
        <v>0</v>
      </c>
      <c r="I32" s="93" t="b">
        <v>0</v>
      </c>
      <c r="J32" s="93" t="b">
        <v>0</v>
      </c>
      <c r="K32" s="93" t="b">
        <v>0</v>
      </c>
      <c r="L32" s="93" t="b">
        <v>0</v>
      </c>
    </row>
    <row r="33" spans="1:12" ht="15">
      <c r="A33" s="93" t="s">
        <v>723</v>
      </c>
      <c r="B33" s="93" t="s">
        <v>727</v>
      </c>
      <c r="C33" s="93">
        <v>4</v>
      </c>
      <c r="D33" s="133">
        <v>0.00586324122543364</v>
      </c>
      <c r="E33" s="133">
        <v>1.709693869727792</v>
      </c>
      <c r="F33" s="93" t="s">
        <v>980</v>
      </c>
      <c r="G33" s="93" t="b">
        <v>0</v>
      </c>
      <c r="H33" s="93" t="b">
        <v>0</v>
      </c>
      <c r="I33" s="93" t="b">
        <v>0</v>
      </c>
      <c r="J33" s="93" t="b">
        <v>1</v>
      </c>
      <c r="K33" s="93" t="b">
        <v>0</v>
      </c>
      <c r="L33" s="93" t="b">
        <v>0</v>
      </c>
    </row>
    <row r="34" spans="1:12" ht="15">
      <c r="A34" s="93" t="s">
        <v>727</v>
      </c>
      <c r="B34" s="93" t="s">
        <v>886</v>
      </c>
      <c r="C34" s="93">
        <v>4</v>
      </c>
      <c r="D34" s="133">
        <v>0.00586324122543364</v>
      </c>
      <c r="E34" s="133">
        <v>2.010723865391773</v>
      </c>
      <c r="F34" s="93" t="s">
        <v>980</v>
      </c>
      <c r="G34" s="93" t="b">
        <v>1</v>
      </c>
      <c r="H34" s="93" t="b">
        <v>0</v>
      </c>
      <c r="I34" s="93" t="b">
        <v>0</v>
      </c>
      <c r="J34" s="93" t="b">
        <v>0</v>
      </c>
      <c r="K34" s="93" t="b">
        <v>0</v>
      </c>
      <c r="L34" s="93" t="b">
        <v>0</v>
      </c>
    </row>
    <row r="35" spans="1:12" ht="15">
      <c r="A35" s="93" t="s">
        <v>886</v>
      </c>
      <c r="B35" s="93" t="s">
        <v>871</v>
      </c>
      <c r="C35" s="93">
        <v>4</v>
      </c>
      <c r="D35" s="133">
        <v>0.00586324122543364</v>
      </c>
      <c r="E35" s="133">
        <v>2.089905111439398</v>
      </c>
      <c r="F35" s="93" t="s">
        <v>980</v>
      </c>
      <c r="G35" s="93" t="b">
        <v>0</v>
      </c>
      <c r="H35" s="93" t="b">
        <v>0</v>
      </c>
      <c r="I35" s="93" t="b">
        <v>0</v>
      </c>
      <c r="J35" s="93" t="b">
        <v>0</v>
      </c>
      <c r="K35" s="93" t="b">
        <v>0</v>
      </c>
      <c r="L35" s="93" t="b">
        <v>0</v>
      </c>
    </row>
    <row r="36" spans="1:12" ht="15">
      <c r="A36" s="93" t="s">
        <v>871</v>
      </c>
      <c r="B36" s="93" t="s">
        <v>887</v>
      </c>
      <c r="C36" s="93">
        <v>4</v>
      </c>
      <c r="D36" s="133">
        <v>0.00586324122543364</v>
      </c>
      <c r="E36" s="133">
        <v>2.089905111439398</v>
      </c>
      <c r="F36" s="93" t="s">
        <v>980</v>
      </c>
      <c r="G36" s="93" t="b">
        <v>0</v>
      </c>
      <c r="H36" s="93" t="b">
        <v>0</v>
      </c>
      <c r="I36" s="93" t="b">
        <v>0</v>
      </c>
      <c r="J36" s="93" t="b">
        <v>0</v>
      </c>
      <c r="K36" s="93" t="b">
        <v>0</v>
      </c>
      <c r="L36" s="93" t="b">
        <v>0</v>
      </c>
    </row>
    <row r="37" spans="1:12" ht="15">
      <c r="A37" s="93" t="s">
        <v>887</v>
      </c>
      <c r="B37" s="93" t="s">
        <v>888</v>
      </c>
      <c r="C37" s="93">
        <v>4</v>
      </c>
      <c r="D37" s="133">
        <v>0.00586324122543364</v>
      </c>
      <c r="E37" s="133">
        <v>2.1868151244474543</v>
      </c>
      <c r="F37" s="93" t="s">
        <v>980</v>
      </c>
      <c r="G37" s="93" t="b">
        <v>0</v>
      </c>
      <c r="H37" s="93" t="b">
        <v>0</v>
      </c>
      <c r="I37" s="93" t="b">
        <v>0</v>
      </c>
      <c r="J37" s="93" t="b">
        <v>0</v>
      </c>
      <c r="K37" s="93" t="b">
        <v>0</v>
      </c>
      <c r="L37" s="93" t="b">
        <v>0</v>
      </c>
    </row>
    <row r="38" spans="1:12" ht="15">
      <c r="A38" s="93" t="s">
        <v>888</v>
      </c>
      <c r="B38" s="93" t="s">
        <v>889</v>
      </c>
      <c r="C38" s="93">
        <v>4</v>
      </c>
      <c r="D38" s="133">
        <v>0.00586324122543364</v>
      </c>
      <c r="E38" s="133">
        <v>2.1868151244474543</v>
      </c>
      <c r="F38" s="93" t="s">
        <v>980</v>
      </c>
      <c r="G38" s="93" t="b">
        <v>0</v>
      </c>
      <c r="H38" s="93" t="b">
        <v>0</v>
      </c>
      <c r="I38" s="93" t="b">
        <v>0</v>
      </c>
      <c r="J38" s="93" t="b">
        <v>0</v>
      </c>
      <c r="K38" s="93" t="b">
        <v>0</v>
      </c>
      <c r="L38" s="93" t="b">
        <v>0</v>
      </c>
    </row>
    <row r="39" spans="1:12" ht="15">
      <c r="A39" s="93" t="s">
        <v>889</v>
      </c>
      <c r="B39" s="93" t="s">
        <v>890</v>
      </c>
      <c r="C39" s="93">
        <v>4</v>
      </c>
      <c r="D39" s="133">
        <v>0.00586324122543364</v>
      </c>
      <c r="E39" s="133">
        <v>2.1868151244474543</v>
      </c>
      <c r="F39" s="93" t="s">
        <v>980</v>
      </c>
      <c r="G39" s="93" t="b">
        <v>0</v>
      </c>
      <c r="H39" s="93" t="b">
        <v>0</v>
      </c>
      <c r="I39" s="93" t="b">
        <v>0</v>
      </c>
      <c r="J39" s="93" t="b">
        <v>0</v>
      </c>
      <c r="K39" s="93" t="b">
        <v>0</v>
      </c>
      <c r="L39" s="93" t="b">
        <v>0</v>
      </c>
    </row>
    <row r="40" spans="1:12" ht="15">
      <c r="A40" s="93" t="s">
        <v>890</v>
      </c>
      <c r="B40" s="93" t="s">
        <v>891</v>
      </c>
      <c r="C40" s="93">
        <v>4</v>
      </c>
      <c r="D40" s="133">
        <v>0.00586324122543364</v>
      </c>
      <c r="E40" s="133">
        <v>2.1868151244474543</v>
      </c>
      <c r="F40" s="93" t="s">
        <v>980</v>
      </c>
      <c r="G40" s="93" t="b">
        <v>0</v>
      </c>
      <c r="H40" s="93" t="b">
        <v>0</v>
      </c>
      <c r="I40" s="93" t="b">
        <v>0</v>
      </c>
      <c r="J40" s="93" t="b">
        <v>0</v>
      </c>
      <c r="K40" s="93" t="b">
        <v>0</v>
      </c>
      <c r="L40" s="93" t="b">
        <v>0</v>
      </c>
    </row>
    <row r="41" spans="1:12" ht="15">
      <c r="A41" s="93" t="s">
        <v>891</v>
      </c>
      <c r="B41" s="93" t="s">
        <v>892</v>
      </c>
      <c r="C41" s="93">
        <v>4</v>
      </c>
      <c r="D41" s="133">
        <v>0.00586324122543364</v>
      </c>
      <c r="E41" s="133">
        <v>2.1868151244474543</v>
      </c>
      <c r="F41" s="93" t="s">
        <v>980</v>
      </c>
      <c r="G41" s="93" t="b">
        <v>0</v>
      </c>
      <c r="H41" s="93" t="b">
        <v>0</v>
      </c>
      <c r="I41" s="93" t="b">
        <v>0</v>
      </c>
      <c r="J41" s="93" t="b">
        <v>0</v>
      </c>
      <c r="K41" s="93" t="b">
        <v>0</v>
      </c>
      <c r="L41" s="93" t="b">
        <v>0</v>
      </c>
    </row>
    <row r="42" spans="1:12" ht="15">
      <c r="A42" s="93" t="s">
        <v>892</v>
      </c>
      <c r="B42" s="93" t="s">
        <v>231</v>
      </c>
      <c r="C42" s="93">
        <v>4</v>
      </c>
      <c r="D42" s="133">
        <v>0.00586324122543364</v>
      </c>
      <c r="E42" s="133">
        <v>2.1868151244474543</v>
      </c>
      <c r="F42" s="93" t="s">
        <v>980</v>
      </c>
      <c r="G42" s="93" t="b">
        <v>0</v>
      </c>
      <c r="H42" s="93" t="b">
        <v>0</v>
      </c>
      <c r="I42" s="93" t="b">
        <v>0</v>
      </c>
      <c r="J42" s="93" t="b">
        <v>0</v>
      </c>
      <c r="K42" s="93" t="b">
        <v>0</v>
      </c>
      <c r="L42" s="93" t="b">
        <v>0</v>
      </c>
    </row>
    <row r="43" spans="1:12" ht="15">
      <c r="A43" s="93" t="s">
        <v>231</v>
      </c>
      <c r="B43" s="93" t="s">
        <v>739</v>
      </c>
      <c r="C43" s="93">
        <v>4</v>
      </c>
      <c r="D43" s="133">
        <v>0.00586324122543364</v>
      </c>
      <c r="E43" s="133">
        <v>2.010723865391773</v>
      </c>
      <c r="F43" s="93" t="s">
        <v>980</v>
      </c>
      <c r="G43" s="93" t="b">
        <v>0</v>
      </c>
      <c r="H43" s="93" t="b">
        <v>0</v>
      </c>
      <c r="I43" s="93" t="b">
        <v>0</v>
      </c>
      <c r="J43" s="93" t="b">
        <v>0</v>
      </c>
      <c r="K43" s="93" t="b">
        <v>0</v>
      </c>
      <c r="L43" s="93" t="b">
        <v>0</v>
      </c>
    </row>
    <row r="44" spans="1:12" ht="15">
      <c r="A44" s="93" t="s">
        <v>740</v>
      </c>
      <c r="B44" s="93" t="s">
        <v>225</v>
      </c>
      <c r="C44" s="93">
        <v>4</v>
      </c>
      <c r="D44" s="133">
        <v>0.00586324122543364</v>
      </c>
      <c r="E44" s="133">
        <v>1.9138138523837167</v>
      </c>
      <c r="F44" s="93" t="s">
        <v>980</v>
      </c>
      <c r="G44" s="93" t="b">
        <v>0</v>
      </c>
      <c r="H44" s="93" t="b">
        <v>0</v>
      </c>
      <c r="I44" s="93" t="b">
        <v>0</v>
      </c>
      <c r="J44" s="93" t="b">
        <v>0</v>
      </c>
      <c r="K44" s="93" t="b">
        <v>0</v>
      </c>
      <c r="L44" s="93" t="b">
        <v>0</v>
      </c>
    </row>
    <row r="45" spans="1:12" ht="15">
      <c r="A45" s="93" t="s">
        <v>225</v>
      </c>
      <c r="B45" s="93" t="s">
        <v>893</v>
      </c>
      <c r="C45" s="93">
        <v>4</v>
      </c>
      <c r="D45" s="133">
        <v>0.00586324122543364</v>
      </c>
      <c r="E45" s="133">
        <v>2.089905111439398</v>
      </c>
      <c r="F45" s="93" t="s">
        <v>980</v>
      </c>
      <c r="G45" s="93" t="b">
        <v>0</v>
      </c>
      <c r="H45" s="93" t="b">
        <v>0</v>
      </c>
      <c r="I45" s="93" t="b">
        <v>0</v>
      </c>
      <c r="J45" s="93" t="b">
        <v>0</v>
      </c>
      <c r="K45" s="93" t="b">
        <v>0</v>
      </c>
      <c r="L45" s="93" t="b">
        <v>0</v>
      </c>
    </row>
    <row r="46" spans="1:12" ht="15">
      <c r="A46" s="93" t="s">
        <v>893</v>
      </c>
      <c r="B46" s="93" t="s">
        <v>894</v>
      </c>
      <c r="C46" s="93">
        <v>4</v>
      </c>
      <c r="D46" s="133">
        <v>0.00586324122543364</v>
      </c>
      <c r="E46" s="133">
        <v>2.1868151244474543</v>
      </c>
      <c r="F46" s="93" t="s">
        <v>980</v>
      </c>
      <c r="G46" s="93" t="b">
        <v>0</v>
      </c>
      <c r="H46" s="93" t="b">
        <v>0</v>
      </c>
      <c r="I46" s="93" t="b">
        <v>0</v>
      </c>
      <c r="J46" s="93" t="b">
        <v>0</v>
      </c>
      <c r="K46" s="93" t="b">
        <v>0</v>
      </c>
      <c r="L46" s="93" t="b">
        <v>0</v>
      </c>
    </row>
    <row r="47" spans="1:12" ht="15">
      <c r="A47" s="93" t="s">
        <v>894</v>
      </c>
      <c r="B47" s="93" t="s">
        <v>227</v>
      </c>
      <c r="C47" s="93">
        <v>4</v>
      </c>
      <c r="D47" s="133">
        <v>0.00586324122543364</v>
      </c>
      <c r="E47" s="133">
        <v>2.089905111439398</v>
      </c>
      <c r="F47" s="93" t="s">
        <v>980</v>
      </c>
      <c r="G47" s="93" t="b">
        <v>0</v>
      </c>
      <c r="H47" s="93" t="b">
        <v>0</v>
      </c>
      <c r="I47" s="93" t="b">
        <v>0</v>
      </c>
      <c r="J47" s="93" t="b">
        <v>0</v>
      </c>
      <c r="K47" s="93" t="b">
        <v>0</v>
      </c>
      <c r="L47" s="93" t="b">
        <v>0</v>
      </c>
    </row>
    <row r="48" spans="1:12" ht="15">
      <c r="A48" s="93" t="s">
        <v>720</v>
      </c>
      <c r="B48" s="93" t="s">
        <v>895</v>
      </c>
      <c r="C48" s="93">
        <v>4</v>
      </c>
      <c r="D48" s="133">
        <v>0.00586324122543364</v>
      </c>
      <c r="E48" s="133">
        <v>1.2837251374555108</v>
      </c>
      <c r="F48" s="93" t="s">
        <v>980</v>
      </c>
      <c r="G48" s="93" t="b">
        <v>0</v>
      </c>
      <c r="H48" s="93" t="b">
        <v>0</v>
      </c>
      <c r="I48" s="93" t="b">
        <v>0</v>
      </c>
      <c r="J48" s="93" t="b">
        <v>0</v>
      </c>
      <c r="K48" s="93" t="b">
        <v>0</v>
      </c>
      <c r="L48" s="93" t="b">
        <v>0</v>
      </c>
    </row>
    <row r="49" spans="1:12" ht="15">
      <c r="A49" s="93" t="s">
        <v>237</v>
      </c>
      <c r="B49" s="93" t="s">
        <v>720</v>
      </c>
      <c r="C49" s="93">
        <v>3</v>
      </c>
      <c r="D49" s="133">
        <v>0.004973185465657257</v>
      </c>
      <c r="E49" s="133">
        <v>1.2325726150081295</v>
      </c>
      <c r="F49" s="93" t="s">
        <v>980</v>
      </c>
      <c r="G49" s="93" t="b">
        <v>0</v>
      </c>
      <c r="H49" s="93" t="b">
        <v>0</v>
      </c>
      <c r="I49" s="93" t="b">
        <v>0</v>
      </c>
      <c r="J49" s="93" t="b">
        <v>0</v>
      </c>
      <c r="K49" s="93" t="b">
        <v>0</v>
      </c>
      <c r="L49" s="93" t="b">
        <v>0</v>
      </c>
    </row>
    <row r="50" spans="1:12" ht="15">
      <c r="A50" s="93" t="s">
        <v>901</v>
      </c>
      <c r="B50" s="93" t="s">
        <v>902</v>
      </c>
      <c r="C50" s="93">
        <v>3</v>
      </c>
      <c r="D50" s="133">
        <v>0.004973185465657257</v>
      </c>
      <c r="E50" s="133">
        <v>2.311753861055754</v>
      </c>
      <c r="F50" s="93" t="s">
        <v>980</v>
      </c>
      <c r="G50" s="93" t="b">
        <v>1</v>
      </c>
      <c r="H50" s="93" t="b">
        <v>0</v>
      </c>
      <c r="I50" s="93" t="b">
        <v>0</v>
      </c>
      <c r="J50" s="93" t="b">
        <v>0</v>
      </c>
      <c r="K50" s="93" t="b">
        <v>0</v>
      </c>
      <c r="L50" s="93" t="b">
        <v>0</v>
      </c>
    </row>
    <row r="51" spans="1:12" ht="15">
      <c r="A51" s="93" t="s">
        <v>902</v>
      </c>
      <c r="B51" s="93" t="s">
        <v>903</v>
      </c>
      <c r="C51" s="93">
        <v>3</v>
      </c>
      <c r="D51" s="133">
        <v>0.004973185465657257</v>
      </c>
      <c r="E51" s="133">
        <v>2.311753861055754</v>
      </c>
      <c r="F51" s="93" t="s">
        <v>980</v>
      </c>
      <c r="G51" s="93" t="b">
        <v>0</v>
      </c>
      <c r="H51" s="93" t="b">
        <v>0</v>
      </c>
      <c r="I51" s="93" t="b">
        <v>0</v>
      </c>
      <c r="J51" s="93" t="b">
        <v>0</v>
      </c>
      <c r="K51" s="93" t="b">
        <v>0</v>
      </c>
      <c r="L51" s="93" t="b">
        <v>0</v>
      </c>
    </row>
    <row r="52" spans="1:12" ht="15">
      <c r="A52" s="93" t="s">
        <v>903</v>
      </c>
      <c r="B52" s="93" t="s">
        <v>904</v>
      </c>
      <c r="C52" s="93">
        <v>3</v>
      </c>
      <c r="D52" s="133">
        <v>0.004973185465657257</v>
      </c>
      <c r="E52" s="133">
        <v>2.311753861055754</v>
      </c>
      <c r="F52" s="93" t="s">
        <v>980</v>
      </c>
      <c r="G52" s="93" t="b">
        <v>0</v>
      </c>
      <c r="H52" s="93" t="b">
        <v>0</v>
      </c>
      <c r="I52" s="93" t="b">
        <v>0</v>
      </c>
      <c r="J52" s="93" t="b">
        <v>0</v>
      </c>
      <c r="K52" s="93" t="b">
        <v>0</v>
      </c>
      <c r="L52" s="93" t="b">
        <v>0</v>
      </c>
    </row>
    <row r="53" spans="1:12" ht="15">
      <c r="A53" s="93" t="s">
        <v>904</v>
      </c>
      <c r="B53" s="93" t="s">
        <v>872</v>
      </c>
      <c r="C53" s="93">
        <v>3</v>
      </c>
      <c r="D53" s="133">
        <v>0.004973185465657257</v>
      </c>
      <c r="E53" s="133">
        <v>2.1868151244474543</v>
      </c>
      <c r="F53" s="93" t="s">
        <v>980</v>
      </c>
      <c r="G53" s="93" t="b">
        <v>0</v>
      </c>
      <c r="H53" s="93" t="b">
        <v>0</v>
      </c>
      <c r="I53" s="93" t="b">
        <v>0</v>
      </c>
      <c r="J53" s="93" t="b">
        <v>1</v>
      </c>
      <c r="K53" s="93" t="b">
        <v>0</v>
      </c>
      <c r="L53" s="93" t="b">
        <v>0</v>
      </c>
    </row>
    <row r="54" spans="1:12" ht="15">
      <c r="A54" s="93" t="s">
        <v>872</v>
      </c>
      <c r="B54" s="93" t="s">
        <v>232</v>
      </c>
      <c r="C54" s="93">
        <v>3</v>
      </c>
      <c r="D54" s="133">
        <v>0.004973185465657257</v>
      </c>
      <c r="E54" s="133">
        <v>2.1868151244474543</v>
      </c>
      <c r="F54" s="93" t="s">
        <v>980</v>
      </c>
      <c r="G54" s="93" t="b">
        <v>1</v>
      </c>
      <c r="H54" s="93" t="b">
        <v>0</v>
      </c>
      <c r="I54" s="93" t="b">
        <v>0</v>
      </c>
      <c r="J54" s="93" t="b">
        <v>0</v>
      </c>
      <c r="K54" s="93" t="b">
        <v>0</v>
      </c>
      <c r="L54" s="93" t="b">
        <v>0</v>
      </c>
    </row>
    <row r="55" spans="1:12" ht="15">
      <c r="A55" s="93" t="s">
        <v>232</v>
      </c>
      <c r="B55" s="93" t="s">
        <v>905</v>
      </c>
      <c r="C55" s="93">
        <v>3</v>
      </c>
      <c r="D55" s="133">
        <v>0.004973185465657257</v>
      </c>
      <c r="E55" s="133">
        <v>2.311753861055754</v>
      </c>
      <c r="F55" s="93" t="s">
        <v>980</v>
      </c>
      <c r="G55" s="93" t="b">
        <v>0</v>
      </c>
      <c r="H55" s="93" t="b">
        <v>0</v>
      </c>
      <c r="I55" s="93" t="b">
        <v>0</v>
      </c>
      <c r="J55" s="93" t="b">
        <v>1</v>
      </c>
      <c r="K55" s="93" t="b">
        <v>0</v>
      </c>
      <c r="L55" s="93" t="b">
        <v>0</v>
      </c>
    </row>
    <row r="56" spans="1:12" ht="15">
      <c r="A56" s="93" t="s">
        <v>905</v>
      </c>
      <c r="B56" s="93" t="s">
        <v>906</v>
      </c>
      <c r="C56" s="93">
        <v>3</v>
      </c>
      <c r="D56" s="133">
        <v>0.004973185465657257</v>
      </c>
      <c r="E56" s="133">
        <v>2.311753861055754</v>
      </c>
      <c r="F56" s="93" t="s">
        <v>980</v>
      </c>
      <c r="G56" s="93" t="b">
        <v>1</v>
      </c>
      <c r="H56" s="93" t="b">
        <v>0</v>
      </c>
      <c r="I56" s="93" t="b">
        <v>0</v>
      </c>
      <c r="J56" s="93" t="b">
        <v>0</v>
      </c>
      <c r="K56" s="93" t="b">
        <v>0</v>
      </c>
      <c r="L56" s="93" t="b">
        <v>0</v>
      </c>
    </row>
    <row r="57" spans="1:12" ht="15">
      <c r="A57" s="93" t="s">
        <v>906</v>
      </c>
      <c r="B57" s="93" t="s">
        <v>720</v>
      </c>
      <c r="C57" s="93">
        <v>3</v>
      </c>
      <c r="D57" s="133">
        <v>0.004973185465657257</v>
      </c>
      <c r="E57" s="133">
        <v>1.2325726150081295</v>
      </c>
      <c r="F57" s="93" t="s">
        <v>980</v>
      </c>
      <c r="G57" s="93" t="b">
        <v>0</v>
      </c>
      <c r="H57" s="93" t="b">
        <v>0</v>
      </c>
      <c r="I57" s="93" t="b">
        <v>0</v>
      </c>
      <c r="J57" s="93" t="b">
        <v>0</v>
      </c>
      <c r="K57" s="93" t="b">
        <v>0</v>
      </c>
      <c r="L57" s="93" t="b">
        <v>0</v>
      </c>
    </row>
    <row r="58" spans="1:12" ht="15">
      <c r="A58" s="93" t="s">
        <v>720</v>
      </c>
      <c r="B58" s="93" t="s">
        <v>737</v>
      </c>
      <c r="C58" s="93">
        <v>3</v>
      </c>
      <c r="D58" s="133">
        <v>0.004973185465657257</v>
      </c>
      <c r="E58" s="133">
        <v>0.9826951417915296</v>
      </c>
      <c r="F58" s="93" t="s">
        <v>980</v>
      </c>
      <c r="G58" s="93" t="b">
        <v>0</v>
      </c>
      <c r="H58" s="93" t="b">
        <v>0</v>
      </c>
      <c r="I58" s="93" t="b">
        <v>0</v>
      </c>
      <c r="J58" s="93" t="b">
        <v>0</v>
      </c>
      <c r="K58" s="93" t="b">
        <v>0</v>
      </c>
      <c r="L58" s="93" t="b">
        <v>0</v>
      </c>
    </row>
    <row r="59" spans="1:12" ht="15">
      <c r="A59" s="93" t="s">
        <v>734</v>
      </c>
      <c r="B59" s="93" t="s">
        <v>722</v>
      </c>
      <c r="C59" s="93">
        <v>3</v>
      </c>
      <c r="D59" s="133">
        <v>0.004973185465657257</v>
      </c>
      <c r="E59" s="133">
        <v>1.709693869727792</v>
      </c>
      <c r="F59" s="93" t="s">
        <v>980</v>
      </c>
      <c r="G59" s="93" t="b">
        <v>0</v>
      </c>
      <c r="H59" s="93" t="b">
        <v>0</v>
      </c>
      <c r="I59" s="93" t="b">
        <v>0</v>
      </c>
      <c r="J59" s="93" t="b">
        <v>0</v>
      </c>
      <c r="K59" s="93" t="b">
        <v>0</v>
      </c>
      <c r="L59" s="93" t="b">
        <v>0</v>
      </c>
    </row>
    <row r="60" spans="1:12" ht="15">
      <c r="A60" s="93" t="s">
        <v>722</v>
      </c>
      <c r="B60" s="93" t="s">
        <v>735</v>
      </c>
      <c r="C60" s="93">
        <v>3</v>
      </c>
      <c r="D60" s="133">
        <v>0.004973185465657257</v>
      </c>
      <c r="E60" s="133">
        <v>1.709693869727792</v>
      </c>
      <c r="F60" s="93" t="s">
        <v>980</v>
      </c>
      <c r="G60" s="93" t="b">
        <v>0</v>
      </c>
      <c r="H60" s="93" t="b">
        <v>0</v>
      </c>
      <c r="I60" s="93" t="b">
        <v>0</v>
      </c>
      <c r="J60" s="93" t="b">
        <v>0</v>
      </c>
      <c r="K60" s="93" t="b">
        <v>0</v>
      </c>
      <c r="L60" s="93" t="b">
        <v>0</v>
      </c>
    </row>
    <row r="61" spans="1:12" ht="15">
      <c r="A61" s="93" t="s">
        <v>735</v>
      </c>
      <c r="B61" s="93" t="s">
        <v>907</v>
      </c>
      <c r="C61" s="93">
        <v>3</v>
      </c>
      <c r="D61" s="133">
        <v>0.004973185465657257</v>
      </c>
      <c r="E61" s="133">
        <v>2.311753861055754</v>
      </c>
      <c r="F61" s="93" t="s">
        <v>980</v>
      </c>
      <c r="G61" s="93" t="b">
        <v>0</v>
      </c>
      <c r="H61" s="93" t="b">
        <v>0</v>
      </c>
      <c r="I61" s="93" t="b">
        <v>0</v>
      </c>
      <c r="J61" s="93" t="b">
        <v>0</v>
      </c>
      <c r="K61" s="93" t="b">
        <v>0</v>
      </c>
      <c r="L61" s="93" t="b">
        <v>0</v>
      </c>
    </row>
    <row r="62" spans="1:12" ht="15">
      <c r="A62" s="93" t="s">
        <v>907</v>
      </c>
      <c r="B62" s="93" t="s">
        <v>908</v>
      </c>
      <c r="C62" s="93">
        <v>3</v>
      </c>
      <c r="D62" s="133">
        <v>0.004973185465657257</v>
      </c>
      <c r="E62" s="133">
        <v>2.311753861055754</v>
      </c>
      <c r="F62" s="93" t="s">
        <v>980</v>
      </c>
      <c r="G62" s="93" t="b">
        <v>0</v>
      </c>
      <c r="H62" s="93" t="b">
        <v>0</v>
      </c>
      <c r="I62" s="93" t="b">
        <v>0</v>
      </c>
      <c r="J62" s="93" t="b">
        <v>0</v>
      </c>
      <c r="K62" s="93" t="b">
        <v>0</v>
      </c>
      <c r="L62" s="93" t="b">
        <v>0</v>
      </c>
    </row>
    <row r="63" spans="1:12" ht="15">
      <c r="A63" s="93" t="s">
        <v>908</v>
      </c>
      <c r="B63" s="93" t="s">
        <v>909</v>
      </c>
      <c r="C63" s="93">
        <v>3</v>
      </c>
      <c r="D63" s="133">
        <v>0.004973185465657257</v>
      </c>
      <c r="E63" s="133">
        <v>2.311753861055754</v>
      </c>
      <c r="F63" s="93" t="s">
        <v>980</v>
      </c>
      <c r="G63" s="93" t="b">
        <v>0</v>
      </c>
      <c r="H63" s="93" t="b">
        <v>0</v>
      </c>
      <c r="I63" s="93" t="b">
        <v>0</v>
      </c>
      <c r="J63" s="93" t="b">
        <v>1</v>
      </c>
      <c r="K63" s="93" t="b">
        <v>0</v>
      </c>
      <c r="L63" s="93" t="b">
        <v>0</v>
      </c>
    </row>
    <row r="64" spans="1:12" ht="15">
      <c r="A64" s="93" t="s">
        <v>909</v>
      </c>
      <c r="B64" s="93" t="s">
        <v>910</v>
      </c>
      <c r="C64" s="93">
        <v>3</v>
      </c>
      <c r="D64" s="133">
        <v>0.004973185465657257</v>
      </c>
      <c r="E64" s="133">
        <v>2.311753861055754</v>
      </c>
      <c r="F64" s="93" t="s">
        <v>980</v>
      </c>
      <c r="G64" s="93" t="b">
        <v>1</v>
      </c>
      <c r="H64" s="93" t="b">
        <v>0</v>
      </c>
      <c r="I64" s="93" t="b">
        <v>0</v>
      </c>
      <c r="J64" s="93" t="b">
        <v>0</v>
      </c>
      <c r="K64" s="93" t="b">
        <v>0</v>
      </c>
      <c r="L64" s="93" t="b">
        <v>0</v>
      </c>
    </row>
    <row r="65" spans="1:12" ht="15">
      <c r="A65" s="93" t="s">
        <v>910</v>
      </c>
      <c r="B65" s="93" t="s">
        <v>873</v>
      </c>
      <c r="C65" s="93">
        <v>3</v>
      </c>
      <c r="D65" s="133">
        <v>0.004973185465657257</v>
      </c>
      <c r="E65" s="133">
        <v>2.1868151244474543</v>
      </c>
      <c r="F65" s="93" t="s">
        <v>980</v>
      </c>
      <c r="G65" s="93" t="b">
        <v>0</v>
      </c>
      <c r="H65" s="93" t="b">
        <v>0</v>
      </c>
      <c r="I65" s="93" t="b">
        <v>0</v>
      </c>
      <c r="J65" s="93" t="b">
        <v>0</v>
      </c>
      <c r="K65" s="93" t="b">
        <v>0</v>
      </c>
      <c r="L65" s="93" t="b">
        <v>0</v>
      </c>
    </row>
    <row r="66" spans="1:12" ht="15">
      <c r="A66" s="93" t="s">
        <v>873</v>
      </c>
      <c r="B66" s="93" t="s">
        <v>720</v>
      </c>
      <c r="C66" s="93">
        <v>3</v>
      </c>
      <c r="D66" s="133">
        <v>0.004973185465657257</v>
      </c>
      <c r="E66" s="133">
        <v>1.1076338783998294</v>
      </c>
      <c r="F66" s="93" t="s">
        <v>980</v>
      </c>
      <c r="G66" s="93" t="b">
        <v>0</v>
      </c>
      <c r="H66" s="93" t="b">
        <v>0</v>
      </c>
      <c r="I66" s="93" t="b">
        <v>0</v>
      </c>
      <c r="J66" s="93" t="b">
        <v>0</v>
      </c>
      <c r="K66" s="93" t="b">
        <v>0</v>
      </c>
      <c r="L66" s="93" t="b">
        <v>0</v>
      </c>
    </row>
    <row r="67" spans="1:12" ht="15">
      <c r="A67" s="93" t="s">
        <v>720</v>
      </c>
      <c r="B67" s="93" t="s">
        <v>911</v>
      </c>
      <c r="C67" s="93">
        <v>3</v>
      </c>
      <c r="D67" s="133">
        <v>0.004973185465657257</v>
      </c>
      <c r="E67" s="133">
        <v>1.2837251374555108</v>
      </c>
      <c r="F67" s="93" t="s">
        <v>980</v>
      </c>
      <c r="G67" s="93" t="b">
        <v>0</v>
      </c>
      <c r="H67" s="93" t="b">
        <v>0</v>
      </c>
      <c r="I67" s="93" t="b">
        <v>0</v>
      </c>
      <c r="J67" s="93" t="b">
        <v>0</v>
      </c>
      <c r="K67" s="93" t="b">
        <v>0</v>
      </c>
      <c r="L67" s="93" t="b">
        <v>0</v>
      </c>
    </row>
    <row r="68" spans="1:12" ht="15">
      <c r="A68" s="93" t="s">
        <v>911</v>
      </c>
      <c r="B68" s="93" t="s">
        <v>912</v>
      </c>
      <c r="C68" s="93">
        <v>3</v>
      </c>
      <c r="D68" s="133">
        <v>0.004973185465657257</v>
      </c>
      <c r="E68" s="133">
        <v>2.311753861055754</v>
      </c>
      <c r="F68" s="93" t="s">
        <v>980</v>
      </c>
      <c r="G68" s="93" t="b">
        <v>0</v>
      </c>
      <c r="H68" s="93" t="b">
        <v>0</v>
      </c>
      <c r="I68" s="93" t="b">
        <v>0</v>
      </c>
      <c r="J68" s="93" t="b">
        <v>0</v>
      </c>
      <c r="K68" s="93" t="b">
        <v>0</v>
      </c>
      <c r="L68" s="93" t="b">
        <v>0</v>
      </c>
    </row>
    <row r="69" spans="1:12" ht="15">
      <c r="A69" s="93" t="s">
        <v>912</v>
      </c>
      <c r="B69" s="93" t="s">
        <v>721</v>
      </c>
      <c r="C69" s="93">
        <v>3</v>
      </c>
      <c r="D69" s="133">
        <v>0.004973185465657257</v>
      </c>
      <c r="E69" s="133">
        <v>1.67493176346858</v>
      </c>
      <c r="F69" s="93" t="s">
        <v>980</v>
      </c>
      <c r="G69" s="93" t="b">
        <v>0</v>
      </c>
      <c r="H69" s="93" t="b">
        <v>0</v>
      </c>
      <c r="I69" s="93" t="b">
        <v>0</v>
      </c>
      <c r="J69" s="93" t="b">
        <v>0</v>
      </c>
      <c r="K69" s="93" t="b">
        <v>0</v>
      </c>
      <c r="L69" s="93" t="b">
        <v>0</v>
      </c>
    </row>
    <row r="70" spans="1:12" ht="15">
      <c r="A70" s="93" t="s">
        <v>730</v>
      </c>
      <c r="B70" s="93" t="s">
        <v>913</v>
      </c>
      <c r="C70" s="93">
        <v>3</v>
      </c>
      <c r="D70" s="133">
        <v>0.004973185465657257</v>
      </c>
      <c r="E70" s="133">
        <v>2.089905111439398</v>
      </c>
      <c r="F70" s="93" t="s">
        <v>980</v>
      </c>
      <c r="G70" s="93" t="b">
        <v>1</v>
      </c>
      <c r="H70" s="93" t="b">
        <v>0</v>
      </c>
      <c r="I70" s="93" t="b">
        <v>0</v>
      </c>
      <c r="J70" s="93" t="b">
        <v>0</v>
      </c>
      <c r="K70" s="93" t="b">
        <v>0</v>
      </c>
      <c r="L70" s="93" t="b">
        <v>0</v>
      </c>
    </row>
    <row r="71" spans="1:12" ht="15">
      <c r="A71" s="93" t="s">
        <v>913</v>
      </c>
      <c r="B71" s="93" t="s">
        <v>914</v>
      </c>
      <c r="C71" s="93">
        <v>3</v>
      </c>
      <c r="D71" s="133">
        <v>0.004973185465657257</v>
      </c>
      <c r="E71" s="133">
        <v>2.311753861055754</v>
      </c>
      <c r="F71" s="93" t="s">
        <v>980</v>
      </c>
      <c r="G71" s="93" t="b">
        <v>0</v>
      </c>
      <c r="H71" s="93" t="b">
        <v>0</v>
      </c>
      <c r="I71" s="93" t="b">
        <v>0</v>
      </c>
      <c r="J71" s="93" t="b">
        <v>0</v>
      </c>
      <c r="K71" s="93" t="b">
        <v>0</v>
      </c>
      <c r="L71" s="93" t="b">
        <v>0</v>
      </c>
    </row>
    <row r="72" spans="1:12" ht="15">
      <c r="A72" s="93" t="s">
        <v>914</v>
      </c>
      <c r="B72" s="93" t="s">
        <v>915</v>
      </c>
      <c r="C72" s="93">
        <v>3</v>
      </c>
      <c r="D72" s="133">
        <v>0.004973185465657257</v>
      </c>
      <c r="E72" s="133">
        <v>2.311753861055754</v>
      </c>
      <c r="F72" s="93" t="s">
        <v>980</v>
      </c>
      <c r="G72" s="93" t="b">
        <v>0</v>
      </c>
      <c r="H72" s="93" t="b">
        <v>0</v>
      </c>
      <c r="I72" s="93" t="b">
        <v>0</v>
      </c>
      <c r="J72" s="93" t="b">
        <v>0</v>
      </c>
      <c r="K72" s="93" t="b">
        <v>0</v>
      </c>
      <c r="L72" s="93" t="b">
        <v>0</v>
      </c>
    </row>
    <row r="73" spans="1:12" ht="15">
      <c r="A73" s="93" t="s">
        <v>915</v>
      </c>
      <c r="B73" s="93" t="s">
        <v>729</v>
      </c>
      <c r="C73" s="93">
        <v>3</v>
      </c>
      <c r="D73" s="133">
        <v>0.004973185465657257</v>
      </c>
      <c r="E73" s="133">
        <v>1.9437770757611599</v>
      </c>
      <c r="F73" s="93" t="s">
        <v>980</v>
      </c>
      <c r="G73" s="93" t="b">
        <v>0</v>
      </c>
      <c r="H73" s="93" t="b">
        <v>0</v>
      </c>
      <c r="I73" s="93" t="b">
        <v>0</v>
      </c>
      <c r="J73" s="93" t="b">
        <v>0</v>
      </c>
      <c r="K73" s="93" t="b">
        <v>0</v>
      </c>
      <c r="L73" s="93" t="b">
        <v>0</v>
      </c>
    </row>
    <row r="74" spans="1:12" ht="15">
      <c r="A74" s="93" t="s">
        <v>729</v>
      </c>
      <c r="B74" s="93" t="s">
        <v>916</v>
      </c>
      <c r="C74" s="93">
        <v>3</v>
      </c>
      <c r="D74" s="133">
        <v>0.004973185465657257</v>
      </c>
      <c r="E74" s="133">
        <v>1.9437770757611599</v>
      </c>
      <c r="F74" s="93" t="s">
        <v>980</v>
      </c>
      <c r="G74" s="93" t="b">
        <v>0</v>
      </c>
      <c r="H74" s="93" t="b">
        <v>0</v>
      </c>
      <c r="I74" s="93" t="b">
        <v>0</v>
      </c>
      <c r="J74" s="93" t="b">
        <v>0</v>
      </c>
      <c r="K74" s="93" t="b">
        <v>0</v>
      </c>
      <c r="L74" s="93" t="b">
        <v>0</v>
      </c>
    </row>
    <row r="75" spans="1:12" ht="15">
      <c r="A75" s="93" t="s">
        <v>916</v>
      </c>
      <c r="B75" s="93" t="s">
        <v>917</v>
      </c>
      <c r="C75" s="93">
        <v>3</v>
      </c>
      <c r="D75" s="133">
        <v>0.004973185465657257</v>
      </c>
      <c r="E75" s="133">
        <v>2.311753861055754</v>
      </c>
      <c r="F75" s="93" t="s">
        <v>980</v>
      </c>
      <c r="G75" s="93" t="b">
        <v>0</v>
      </c>
      <c r="H75" s="93" t="b">
        <v>0</v>
      </c>
      <c r="I75" s="93" t="b">
        <v>0</v>
      </c>
      <c r="J75" s="93" t="b">
        <v>0</v>
      </c>
      <c r="K75" s="93" t="b">
        <v>0</v>
      </c>
      <c r="L75" s="93" t="b">
        <v>0</v>
      </c>
    </row>
    <row r="76" spans="1:12" ht="15">
      <c r="A76" s="93" t="s">
        <v>917</v>
      </c>
      <c r="B76" s="93" t="s">
        <v>741</v>
      </c>
      <c r="C76" s="93">
        <v>3</v>
      </c>
      <c r="D76" s="133">
        <v>0.004973185465657257</v>
      </c>
      <c r="E76" s="133">
        <v>1.885785128783473</v>
      </c>
      <c r="F76" s="93" t="s">
        <v>980</v>
      </c>
      <c r="G76" s="93" t="b">
        <v>0</v>
      </c>
      <c r="H76" s="93" t="b">
        <v>0</v>
      </c>
      <c r="I76" s="93" t="b">
        <v>0</v>
      </c>
      <c r="J76" s="93" t="b">
        <v>0</v>
      </c>
      <c r="K76" s="93" t="b">
        <v>0</v>
      </c>
      <c r="L76" s="93" t="b">
        <v>0</v>
      </c>
    </row>
    <row r="77" spans="1:12" ht="15">
      <c r="A77" s="93" t="s">
        <v>741</v>
      </c>
      <c r="B77" s="93" t="s">
        <v>721</v>
      </c>
      <c r="C77" s="93">
        <v>3</v>
      </c>
      <c r="D77" s="133">
        <v>0.004973185465657257</v>
      </c>
      <c r="E77" s="133">
        <v>1.3739017678045988</v>
      </c>
      <c r="F77" s="93" t="s">
        <v>980</v>
      </c>
      <c r="G77" s="93" t="b">
        <v>0</v>
      </c>
      <c r="H77" s="93" t="b">
        <v>0</v>
      </c>
      <c r="I77" s="93" t="b">
        <v>0</v>
      </c>
      <c r="J77" s="93" t="b">
        <v>0</v>
      </c>
      <c r="K77" s="93" t="b">
        <v>0</v>
      </c>
      <c r="L77" s="93" t="b">
        <v>0</v>
      </c>
    </row>
    <row r="78" spans="1:12" ht="15">
      <c r="A78" s="93" t="s">
        <v>721</v>
      </c>
      <c r="B78" s="93" t="s">
        <v>918</v>
      </c>
      <c r="C78" s="93">
        <v>3</v>
      </c>
      <c r="D78" s="133">
        <v>0.004973185465657257</v>
      </c>
      <c r="E78" s="133">
        <v>1.67493176346858</v>
      </c>
      <c r="F78" s="93" t="s">
        <v>980</v>
      </c>
      <c r="G78" s="93" t="b">
        <v>0</v>
      </c>
      <c r="H78" s="93" t="b">
        <v>0</v>
      </c>
      <c r="I78" s="93" t="b">
        <v>0</v>
      </c>
      <c r="J78" s="93" t="b">
        <v>0</v>
      </c>
      <c r="K78" s="93" t="b">
        <v>0</v>
      </c>
      <c r="L78" s="93" t="b">
        <v>0</v>
      </c>
    </row>
    <row r="79" spans="1:12" ht="15">
      <c r="A79" s="93" t="s">
        <v>924</v>
      </c>
      <c r="B79" s="93" t="s">
        <v>925</v>
      </c>
      <c r="C79" s="93">
        <v>2</v>
      </c>
      <c r="D79" s="133">
        <v>0.0038564439480900338</v>
      </c>
      <c r="E79" s="133">
        <v>2.4878451201114355</v>
      </c>
      <c r="F79" s="93" t="s">
        <v>980</v>
      </c>
      <c r="G79" s="93" t="b">
        <v>0</v>
      </c>
      <c r="H79" s="93" t="b">
        <v>0</v>
      </c>
      <c r="I79" s="93" t="b">
        <v>0</v>
      </c>
      <c r="J79" s="93" t="b">
        <v>0</v>
      </c>
      <c r="K79" s="93" t="b">
        <v>0</v>
      </c>
      <c r="L79" s="93" t="b">
        <v>0</v>
      </c>
    </row>
    <row r="80" spans="1:12" ht="15">
      <c r="A80" s="93" t="s">
        <v>925</v>
      </c>
      <c r="B80" s="93" t="s">
        <v>926</v>
      </c>
      <c r="C80" s="93">
        <v>2</v>
      </c>
      <c r="D80" s="133">
        <v>0.0038564439480900338</v>
      </c>
      <c r="E80" s="133">
        <v>2.4878451201114355</v>
      </c>
      <c r="F80" s="93" t="s">
        <v>980</v>
      </c>
      <c r="G80" s="93" t="b">
        <v>0</v>
      </c>
      <c r="H80" s="93" t="b">
        <v>0</v>
      </c>
      <c r="I80" s="93" t="b">
        <v>0</v>
      </c>
      <c r="J80" s="93" t="b">
        <v>0</v>
      </c>
      <c r="K80" s="93" t="b">
        <v>0</v>
      </c>
      <c r="L80" s="93" t="b">
        <v>0</v>
      </c>
    </row>
    <row r="81" spans="1:12" ht="15">
      <c r="A81" s="93" t="s">
        <v>926</v>
      </c>
      <c r="B81" s="93" t="s">
        <v>927</v>
      </c>
      <c r="C81" s="93">
        <v>2</v>
      </c>
      <c r="D81" s="133">
        <v>0.0038564439480900338</v>
      </c>
      <c r="E81" s="133">
        <v>2.4878451201114355</v>
      </c>
      <c r="F81" s="93" t="s">
        <v>980</v>
      </c>
      <c r="G81" s="93" t="b">
        <v>0</v>
      </c>
      <c r="H81" s="93" t="b">
        <v>0</v>
      </c>
      <c r="I81" s="93" t="b">
        <v>0</v>
      </c>
      <c r="J81" s="93" t="b">
        <v>0</v>
      </c>
      <c r="K81" s="93" t="b">
        <v>0</v>
      </c>
      <c r="L81" s="93" t="b">
        <v>0</v>
      </c>
    </row>
    <row r="82" spans="1:12" ht="15">
      <c r="A82" s="93" t="s">
        <v>927</v>
      </c>
      <c r="B82" s="93" t="s">
        <v>928</v>
      </c>
      <c r="C82" s="93">
        <v>2</v>
      </c>
      <c r="D82" s="133">
        <v>0.0038564439480900338</v>
      </c>
      <c r="E82" s="133">
        <v>2.4878451201114355</v>
      </c>
      <c r="F82" s="93" t="s">
        <v>980</v>
      </c>
      <c r="G82" s="93" t="b">
        <v>0</v>
      </c>
      <c r="H82" s="93" t="b">
        <v>0</v>
      </c>
      <c r="I82" s="93" t="b">
        <v>0</v>
      </c>
      <c r="J82" s="93" t="b">
        <v>0</v>
      </c>
      <c r="K82" s="93" t="b">
        <v>0</v>
      </c>
      <c r="L82" s="93" t="b">
        <v>0</v>
      </c>
    </row>
    <row r="83" spans="1:12" ht="15">
      <c r="A83" s="93" t="s">
        <v>928</v>
      </c>
      <c r="B83" s="93" t="s">
        <v>929</v>
      </c>
      <c r="C83" s="93">
        <v>2</v>
      </c>
      <c r="D83" s="133">
        <v>0.0038564439480900338</v>
      </c>
      <c r="E83" s="133">
        <v>2.4878451201114355</v>
      </c>
      <c r="F83" s="93" t="s">
        <v>980</v>
      </c>
      <c r="G83" s="93" t="b">
        <v>0</v>
      </c>
      <c r="H83" s="93" t="b">
        <v>0</v>
      </c>
      <c r="I83" s="93" t="b">
        <v>0</v>
      </c>
      <c r="J83" s="93" t="b">
        <v>0</v>
      </c>
      <c r="K83" s="93" t="b">
        <v>0</v>
      </c>
      <c r="L83" s="93" t="b">
        <v>0</v>
      </c>
    </row>
    <row r="84" spans="1:12" ht="15">
      <c r="A84" s="93" t="s">
        <v>929</v>
      </c>
      <c r="B84" s="93" t="s">
        <v>930</v>
      </c>
      <c r="C84" s="93">
        <v>2</v>
      </c>
      <c r="D84" s="133">
        <v>0.0038564439480900338</v>
      </c>
      <c r="E84" s="133">
        <v>2.4878451201114355</v>
      </c>
      <c r="F84" s="93" t="s">
        <v>980</v>
      </c>
      <c r="G84" s="93" t="b">
        <v>0</v>
      </c>
      <c r="H84" s="93" t="b">
        <v>0</v>
      </c>
      <c r="I84" s="93" t="b">
        <v>0</v>
      </c>
      <c r="J84" s="93" t="b">
        <v>0</v>
      </c>
      <c r="K84" s="93" t="b">
        <v>0</v>
      </c>
      <c r="L84" s="93" t="b">
        <v>0</v>
      </c>
    </row>
    <row r="85" spans="1:12" ht="15">
      <c r="A85" s="93" t="s">
        <v>930</v>
      </c>
      <c r="B85" s="93" t="s">
        <v>931</v>
      </c>
      <c r="C85" s="93">
        <v>2</v>
      </c>
      <c r="D85" s="133">
        <v>0.0038564439480900338</v>
      </c>
      <c r="E85" s="133">
        <v>2.4878451201114355</v>
      </c>
      <c r="F85" s="93" t="s">
        <v>980</v>
      </c>
      <c r="G85" s="93" t="b">
        <v>0</v>
      </c>
      <c r="H85" s="93" t="b">
        <v>0</v>
      </c>
      <c r="I85" s="93" t="b">
        <v>0</v>
      </c>
      <c r="J85" s="93" t="b">
        <v>0</v>
      </c>
      <c r="K85" s="93" t="b">
        <v>0</v>
      </c>
      <c r="L85" s="93" t="b">
        <v>0</v>
      </c>
    </row>
    <row r="86" spans="1:12" ht="15">
      <c r="A86" s="93" t="s">
        <v>931</v>
      </c>
      <c r="B86" s="93" t="s">
        <v>726</v>
      </c>
      <c r="C86" s="93">
        <v>2</v>
      </c>
      <c r="D86" s="133">
        <v>0.0038564439480900338</v>
      </c>
      <c r="E86" s="133">
        <v>2.1868151244474543</v>
      </c>
      <c r="F86" s="93" t="s">
        <v>980</v>
      </c>
      <c r="G86" s="93" t="b">
        <v>0</v>
      </c>
      <c r="H86" s="93" t="b">
        <v>0</v>
      </c>
      <c r="I86" s="93" t="b">
        <v>0</v>
      </c>
      <c r="J86" s="93" t="b">
        <v>0</v>
      </c>
      <c r="K86" s="93" t="b">
        <v>0</v>
      </c>
      <c r="L86" s="93" t="b">
        <v>0</v>
      </c>
    </row>
    <row r="87" spans="1:12" ht="15">
      <c r="A87" s="93" t="s">
        <v>726</v>
      </c>
      <c r="B87" s="93" t="s">
        <v>932</v>
      </c>
      <c r="C87" s="93">
        <v>2</v>
      </c>
      <c r="D87" s="133">
        <v>0.0038564439480900338</v>
      </c>
      <c r="E87" s="133">
        <v>2.1868151244474543</v>
      </c>
      <c r="F87" s="93" t="s">
        <v>980</v>
      </c>
      <c r="G87" s="93" t="b">
        <v>0</v>
      </c>
      <c r="H87" s="93" t="b">
        <v>0</v>
      </c>
      <c r="I87" s="93" t="b">
        <v>0</v>
      </c>
      <c r="J87" s="93" t="b">
        <v>0</v>
      </c>
      <c r="K87" s="93" t="b">
        <v>0</v>
      </c>
      <c r="L87" s="93" t="b">
        <v>0</v>
      </c>
    </row>
    <row r="88" spans="1:12" ht="15">
      <c r="A88" s="93" t="s">
        <v>932</v>
      </c>
      <c r="B88" s="93" t="s">
        <v>933</v>
      </c>
      <c r="C88" s="93">
        <v>2</v>
      </c>
      <c r="D88" s="133">
        <v>0.0038564439480900338</v>
      </c>
      <c r="E88" s="133">
        <v>2.4878451201114355</v>
      </c>
      <c r="F88" s="93" t="s">
        <v>980</v>
      </c>
      <c r="G88" s="93" t="b">
        <v>0</v>
      </c>
      <c r="H88" s="93" t="b">
        <v>0</v>
      </c>
      <c r="I88" s="93" t="b">
        <v>0</v>
      </c>
      <c r="J88" s="93" t="b">
        <v>0</v>
      </c>
      <c r="K88" s="93" t="b">
        <v>0</v>
      </c>
      <c r="L88" s="93" t="b">
        <v>0</v>
      </c>
    </row>
    <row r="89" spans="1:12" ht="15">
      <c r="A89" s="93" t="s">
        <v>933</v>
      </c>
      <c r="B89" s="93" t="s">
        <v>934</v>
      </c>
      <c r="C89" s="93">
        <v>2</v>
      </c>
      <c r="D89" s="133">
        <v>0.0038564439480900338</v>
      </c>
      <c r="E89" s="133">
        <v>2.4878451201114355</v>
      </c>
      <c r="F89" s="93" t="s">
        <v>980</v>
      </c>
      <c r="G89" s="93" t="b">
        <v>0</v>
      </c>
      <c r="H89" s="93" t="b">
        <v>0</v>
      </c>
      <c r="I89" s="93" t="b">
        <v>0</v>
      </c>
      <c r="J89" s="93" t="b">
        <v>0</v>
      </c>
      <c r="K89" s="93" t="b">
        <v>0</v>
      </c>
      <c r="L89" s="93" t="b">
        <v>0</v>
      </c>
    </row>
    <row r="90" spans="1:12" ht="15">
      <c r="A90" s="93" t="s">
        <v>934</v>
      </c>
      <c r="B90" s="93" t="s">
        <v>237</v>
      </c>
      <c r="C90" s="93">
        <v>2</v>
      </c>
      <c r="D90" s="133">
        <v>0.0038564439480900338</v>
      </c>
      <c r="E90" s="133">
        <v>2.311753861055754</v>
      </c>
      <c r="F90" s="93" t="s">
        <v>980</v>
      </c>
      <c r="G90" s="93" t="b">
        <v>0</v>
      </c>
      <c r="H90" s="93" t="b">
        <v>0</v>
      </c>
      <c r="I90" s="93" t="b">
        <v>0</v>
      </c>
      <c r="J90" s="93" t="b">
        <v>0</v>
      </c>
      <c r="K90" s="93" t="b">
        <v>0</v>
      </c>
      <c r="L90" s="93" t="b">
        <v>0</v>
      </c>
    </row>
    <row r="91" spans="1:12" ht="15">
      <c r="A91" s="93" t="s">
        <v>720</v>
      </c>
      <c r="B91" s="93" t="s">
        <v>727</v>
      </c>
      <c r="C91" s="93">
        <v>2</v>
      </c>
      <c r="D91" s="133">
        <v>0.0038564439480900338</v>
      </c>
      <c r="E91" s="133">
        <v>0.8066038827358484</v>
      </c>
      <c r="F91" s="93" t="s">
        <v>980</v>
      </c>
      <c r="G91" s="93" t="b">
        <v>0</v>
      </c>
      <c r="H91" s="93" t="b">
        <v>0</v>
      </c>
      <c r="I91" s="93" t="b">
        <v>0</v>
      </c>
      <c r="J91" s="93" t="b">
        <v>1</v>
      </c>
      <c r="K91" s="93" t="b">
        <v>0</v>
      </c>
      <c r="L91" s="93" t="b">
        <v>0</v>
      </c>
    </row>
    <row r="92" spans="1:12" ht="15">
      <c r="A92" s="93" t="s">
        <v>727</v>
      </c>
      <c r="B92" s="93" t="s">
        <v>935</v>
      </c>
      <c r="C92" s="93">
        <v>2</v>
      </c>
      <c r="D92" s="133">
        <v>0.0038564439480900338</v>
      </c>
      <c r="E92" s="133">
        <v>2.010723865391773</v>
      </c>
      <c r="F92" s="93" t="s">
        <v>980</v>
      </c>
      <c r="G92" s="93" t="b">
        <v>1</v>
      </c>
      <c r="H92" s="93" t="b">
        <v>0</v>
      </c>
      <c r="I92" s="93" t="b">
        <v>0</v>
      </c>
      <c r="J92" s="93" t="b">
        <v>0</v>
      </c>
      <c r="K92" s="93" t="b">
        <v>0</v>
      </c>
      <c r="L92" s="93" t="b">
        <v>0</v>
      </c>
    </row>
    <row r="93" spans="1:12" ht="15">
      <c r="A93" s="93" t="s">
        <v>935</v>
      </c>
      <c r="B93" s="93" t="s">
        <v>936</v>
      </c>
      <c r="C93" s="93">
        <v>2</v>
      </c>
      <c r="D93" s="133">
        <v>0.0038564439480900338</v>
      </c>
      <c r="E93" s="133">
        <v>2.4878451201114355</v>
      </c>
      <c r="F93" s="93" t="s">
        <v>980</v>
      </c>
      <c r="G93" s="93" t="b">
        <v>0</v>
      </c>
      <c r="H93" s="93" t="b">
        <v>0</v>
      </c>
      <c r="I93" s="93" t="b">
        <v>0</v>
      </c>
      <c r="J93" s="93" t="b">
        <v>0</v>
      </c>
      <c r="K93" s="93" t="b">
        <v>0</v>
      </c>
      <c r="L93" s="93" t="b">
        <v>0</v>
      </c>
    </row>
    <row r="94" spans="1:12" ht="15">
      <c r="A94" s="93" t="s">
        <v>936</v>
      </c>
      <c r="B94" s="93" t="s">
        <v>937</v>
      </c>
      <c r="C94" s="93">
        <v>2</v>
      </c>
      <c r="D94" s="133">
        <v>0.0038564439480900338</v>
      </c>
      <c r="E94" s="133">
        <v>2.4878451201114355</v>
      </c>
      <c r="F94" s="93" t="s">
        <v>980</v>
      </c>
      <c r="G94" s="93" t="b">
        <v>0</v>
      </c>
      <c r="H94" s="93" t="b">
        <v>0</v>
      </c>
      <c r="I94" s="93" t="b">
        <v>0</v>
      </c>
      <c r="J94" s="93" t="b">
        <v>0</v>
      </c>
      <c r="K94" s="93" t="b">
        <v>0</v>
      </c>
      <c r="L94" s="93" t="b">
        <v>0</v>
      </c>
    </row>
    <row r="95" spans="1:12" ht="15">
      <c r="A95" s="93" t="s">
        <v>937</v>
      </c>
      <c r="B95" s="93" t="s">
        <v>938</v>
      </c>
      <c r="C95" s="93">
        <v>2</v>
      </c>
      <c r="D95" s="133">
        <v>0.0038564439480900338</v>
      </c>
      <c r="E95" s="133">
        <v>2.4878451201114355</v>
      </c>
      <c r="F95" s="93" t="s">
        <v>980</v>
      </c>
      <c r="G95" s="93" t="b">
        <v>0</v>
      </c>
      <c r="H95" s="93" t="b">
        <v>0</v>
      </c>
      <c r="I95" s="93" t="b">
        <v>0</v>
      </c>
      <c r="J95" s="93" t="b">
        <v>0</v>
      </c>
      <c r="K95" s="93" t="b">
        <v>0</v>
      </c>
      <c r="L95" s="93" t="b">
        <v>0</v>
      </c>
    </row>
    <row r="96" spans="1:12" ht="15">
      <c r="A96" s="93" t="s">
        <v>938</v>
      </c>
      <c r="B96" s="93" t="s">
        <v>939</v>
      </c>
      <c r="C96" s="93">
        <v>2</v>
      </c>
      <c r="D96" s="133">
        <v>0.0038564439480900338</v>
      </c>
      <c r="E96" s="133">
        <v>2.4878451201114355</v>
      </c>
      <c r="F96" s="93" t="s">
        <v>980</v>
      </c>
      <c r="G96" s="93" t="b">
        <v>0</v>
      </c>
      <c r="H96" s="93" t="b">
        <v>0</v>
      </c>
      <c r="I96" s="93" t="b">
        <v>0</v>
      </c>
      <c r="J96" s="93" t="b">
        <v>0</v>
      </c>
      <c r="K96" s="93" t="b">
        <v>0</v>
      </c>
      <c r="L96" s="93" t="b">
        <v>0</v>
      </c>
    </row>
    <row r="97" spans="1:12" ht="15">
      <c r="A97" s="93" t="s">
        <v>939</v>
      </c>
      <c r="B97" s="93" t="s">
        <v>940</v>
      </c>
      <c r="C97" s="93">
        <v>2</v>
      </c>
      <c r="D97" s="133">
        <v>0.0038564439480900338</v>
      </c>
      <c r="E97" s="133">
        <v>2.4878451201114355</v>
      </c>
      <c r="F97" s="93" t="s">
        <v>980</v>
      </c>
      <c r="G97" s="93" t="b">
        <v>0</v>
      </c>
      <c r="H97" s="93" t="b">
        <v>0</v>
      </c>
      <c r="I97" s="93" t="b">
        <v>0</v>
      </c>
      <c r="J97" s="93" t="b">
        <v>0</v>
      </c>
      <c r="K97" s="93" t="b">
        <v>0</v>
      </c>
      <c r="L97" s="93" t="b">
        <v>0</v>
      </c>
    </row>
    <row r="98" spans="1:12" ht="15">
      <c r="A98" s="93" t="s">
        <v>940</v>
      </c>
      <c r="B98" s="93" t="s">
        <v>223</v>
      </c>
      <c r="C98" s="93">
        <v>2</v>
      </c>
      <c r="D98" s="133">
        <v>0.0038564439480900338</v>
      </c>
      <c r="E98" s="133">
        <v>1.709693869727792</v>
      </c>
      <c r="F98" s="93" t="s">
        <v>980</v>
      </c>
      <c r="G98" s="93" t="b">
        <v>0</v>
      </c>
      <c r="H98" s="93" t="b">
        <v>0</v>
      </c>
      <c r="I98" s="93" t="b">
        <v>0</v>
      </c>
      <c r="J98" s="93" t="b">
        <v>0</v>
      </c>
      <c r="K98" s="93" t="b">
        <v>0</v>
      </c>
      <c r="L98" s="93" t="b">
        <v>0</v>
      </c>
    </row>
    <row r="99" spans="1:12" ht="15">
      <c r="A99" s="93" t="s">
        <v>223</v>
      </c>
      <c r="B99" s="93" t="s">
        <v>238</v>
      </c>
      <c r="C99" s="93">
        <v>2</v>
      </c>
      <c r="D99" s="133">
        <v>0.0038564439480900338</v>
      </c>
      <c r="E99" s="133">
        <v>1.7888751157754166</v>
      </c>
      <c r="F99" s="93" t="s">
        <v>980</v>
      </c>
      <c r="G99" s="93" t="b">
        <v>0</v>
      </c>
      <c r="H99" s="93" t="b">
        <v>0</v>
      </c>
      <c r="I99" s="93" t="b">
        <v>0</v>
      </c>
      <c r="J99" s="93" t="b">
        <v>0</v>
      </c>
      <c r="K99" s="93" t="b">
        <v>0</v>
      </c>
      <c r="L99" s="93" t="b">
        <v>0</v>
      </c>
    </row>
    <row r="100" spans="1:12" ht="15">
      <c r="A100" s="93" t="s">
        <v>238</v>
      </c>
      <c r="B100" s="93" t="s">
        <v>941</v>
      </c>
      <c r="C100" s="93">
        <v>2</v>
      </c>
      <c r="D100" s="133">
        <v>0.0038564439480900338</v>
      </c>
      <c r="E100" s="133">
        <v>2.4878451201114355</v>
      </c>
      <c r="F100" s="93" t="s">
        <v>980</v>
      </c>
      <c r="G100" s="93" t="b">
        <v>0</v>
      </c>
      <c r="H100" s="93" t="b">
        <v>0</v>
      </c>
      <c r="I100" s="93" t="b">
        <v>0</v>
      </c>
      <c r="J100" s="93" t="b">
        <v>0</v>
      </c>
      <c r="K100" s="93" t="b">
        <v>0</v>
      </c>
      <c r="L100" s="93" t="b">
        <v>0</v>
      </c>
    </row>
    <row r="101" spans="1:12" ht="15">
      <c r="A101" s="93" t="s">
        <v>942</v>
      </c>
      <c r="B101" s="93" t="s">
        <v>725</v>
      </c>
      <c r="C101" s="93">
        <v>2</v>
      </c>
      <c r="D101" s="133">
        <v>0.0038564439480900338</v>
      </c>
      <c r="E101" s="133">
        <v>2.010723865391773</v>
      </c>
      <c r="F101" s="93" t="s">
        <v>980</v>
      </c>
      <c r="G101" s="93" t="b">
        <v>0</v>
      </c>
      <c r="H101" s="93" t="b">
        <v>0</v>
      </c>
      <c r="I101" s="93" t="b">
        <v>0</v>
      </c>
      <c r="J101" s="93" t="b">
        <v>0</v>
      </c>
      <c r="K101" s="93" t="b">
        <v>0</v>
      </c>
      <c r="L101" s="93" t="b">
        <v>0</v>
      </c>
    </row>
    <row r="102" spans="1:12" ht="15">
      <c r="A102" s="93" t="s">
        <v>725</v>
      </c>
      <c r="B102" s="93" t="s">
        <v>222</v>
      </c>
      <c r="C102" s="93">
        <v>2</v>
      </c>
      <c r="D102" s="133">
        <v>0.0038564439480900338</v>
      </c>
      <c r="E102" s="133">
        <v>1.8346326063360918</v>
      </c>
      <c r="F102" s="93" t="s">
        <v>980</v>
      </c>
      <c r="G102" s="93" t="b">
        <v>0</v>
      </c>
      <c r="H102" s="93" t="b">
        <v>0</v>
      </c>
      <c r="I102" s="93" t="b">
        <v>0</v>
      </c>
      <c r="J102" s="93" t="b">
        <v>0</v>
      </c>
      <c r="K102" s="93" t="b">
        <v>0</v>
      </c>
      <c r="L102" s="93" t="b">
        <v>0</v>
      </c>
    </row>
    <row r="103" spans="1:12" ht="15">
      <c r="A103" s="93" t="s">
        <v>222</v>
      </c>
      <c r="B103" s="93" t="s">
        <v>720</v>
      </c>
      <c r="C103" s="93">
        <v>2</v>
      </c>
      <c r="D103" s="133">
        <v>0.0038564439480900338</v>
      </c>
      <c r="E103" s="133">
        <v>0.6885045706578538</v>
      </c>
      <c r="F103" s="93" t="s">
        <v>980</v>
      </c>
      <c r="G103" s="93" t="b">
        <v>0</v>
      </c>
      <c r="H103" s="93" t="b">
        <v>0</v>
      </c>
      <c r="I103" s="93" t="b">
        <v>0</v>
      </c>
      <c r="J103" s="93" t="b">
        <v>0</v>
      </c>
      <c r="K103" s="93" t="b">
        <v>0</v>
      </c>
      <c r="L103" s="93" t="b">
        <v>0</v>
      </c>
    </row>
    <row r="104" spans="1:12" ht="15">
      <c r="A104" s="93" t="s">
        <v>720</v>
      </c>
      <c r="B104" s="93" t="s">
        <v>943</v>
      </c>
      <c r="C104" s="93">
        <v>2</v>
      </c>
      <c r="D104" s="133">
        <v>0.0038564439480900338</v>
      </c>
      <c r="E104" s="133">
        <v>1.2837251374555108</v>
      </c>
      <c r="F104" s="93" t="s">
        <v>980</v>
      </c>
      <c r="G104" s="93" t="b">
        <v>0</v>
      </c>
      <c r="H104" s="93" t="b">
        <v>0</v>
      </c>
      <c r="I104" s="93" t="b">
        <v>0</v>
      </c>
      <c r="J104" s="93" t="b">
        <v>0</v>
      </c>
      <c r="K104" s="93" t="b">
        <v>0</v>
      </c>
      <c r="L104" s="93" t="b">
        <v>0</v>
      </c>
    </row>
    <row r="105" spans="1:12" ht="15">
      <c r="A105" s="93" t="s">
        <v>943</v>
      </c>
      <c r="B105" s="93" t="s">
        <v>944</v>
      </c>
      <c r="C105" s="93">
        <v>2</v>
      </c>
      <c r="D105" s="133">
        <v>0.0038564439480900338</v>
      </c>
      <c r="E105" s="133">
        <v>2.4878451201114355</v>
      </c>
      <c r="F105" s="93" t="s">
        <v>980</v>
      </c>
      <c r="G105" s="93" t="b">
        <v>0</v>
      </c>
      <c r="H105" s="93" t="b">
        <v>0</v>
      </c>
      <c r="I105" s="93" t="b">
        <v>0</v>
      </c>
      <c r="J105" s="93" t="b">
        <v>0</v>
      </c>
      <c r="K105" s="93" t="b">
        <v>0</v>
      </c>
      <c r="L105" s="93" t="b">
        <v>0</v>
      </c>
    </row>
    <row r="106" spans="1:12" ht="15">
      <c r="A106" s="93" t="s">
        <v>944</v>
      </c>
      <c r="B106" s="93" t="s">
        <v>945</v>
      </c>
      <c r="C106" s="93">
        <v>2</v>
      </c>
      <c r="D106" s="133">
        <v>0.0038564439480900338</v>
      </c>
      <c r="E106" s="133">
        <v>2.4878451201114355</v>
      </c>
      <c r="F106" s="93" t="s">
        <v>980</v>
      </c>
      <c r="G106" s="93" t="b">
        <v>0</v>
      </c>
      <c r="H106" s="93" t="b">
        <v>0</v>
      </c>
      <c r="I106" s="93" t="b">
        <v>0</v>
      </c>
      <c r="J106" s="93" t="b">
        <v>0</v>
      </c>
      <c r="K106" s="93" t="b">
        <v>0</v>
      </c>
      <c r="L106" s="93" t="b">
        <v>0</v>
      </c>
    </row>
    <row r="107" spans="1:12" ht="15">
      <c r="A107" s="93" t="s">
        <v>945</v>
      </c>
      <c r="B107" s="93" t="s">
        <v>946</v>
      </c>
      <c r="C107" s="93">
        <v>2</v>
      </c>
      <c r="D107" s="133">
        <v>0.0038564439480900338</v>
      </c>
      <c r="E107" s="133">
        <v>2.4878451201114355</v>
      </c>
      <c r="F107" s="93" t="s">
        <v>980</v>
      </c>
      <c r="G107" s="93" t="b">
        <v>0</v>
      </c>
      <c r="H107" s="93" t="b">
        <v>0</v>
      </c>
      <c r="I107" s="93" t="b">
        <v>0</v>
      </c>
      <c r="J107" s="93" t="b">
        <v>0</v>
      </c>
      <c r="K107" s="93" t="b">
        <v>1</v>
      </c>
      <c r="L107" s="93" t="b">
        <v>0</v>
      </c>
    </row>
    <row r="108" spans="1:12" ht="15">
      <c r="A108" s="93" t="s">
        <v>946</v>
      </c>
      <c r="B108" s="93" t="s">
        <v>947</v>
      </c>
      <c r="C108" s="93">
        <v>2</v>
      </c>
      <c r="D108" s="133">
        <v>0.0038564439480900338</v>
      </c>
      <c r="E108" s="133">
        <v>2.4878451201114355</v>
      </c>
      <c r="F108" s="93" t="s">
        <v>980</v>
      </c>
      <c r="G108" s="93" t="b">
        <v>0</v>
      </c>
      <c r="H108" s="93" t="b">
        <v>1</v>
      </c>
      <c r="I108" s="93" t="b">
        <v>0</v>
      </c>
      <c r="J108" s="93" t="b">
        <v>0</v>
      </c>
      <c r="K108" s="93" t="b">
        <v>0</v>
      </c>
      <c r="L108" s="93" t="b">
        <v>0</v>
      </c>
    </row>
    <row r="109" spans="1:12" ht="15">
      <c r="A109" s="93" t="s">
        <v>947</v>
      </c>
      <c r="B109" s="93" t="s">
        <v>948</v>
      </c>
      <c r="C109" s="93">
        <v>2</v>
      </c>
      <c r="D109" s="133">
        <v>0.0038564439480900338</v>
      </c>
      <c r="E109" s="133">
        <v>2.4878451201114355</v>
      </c>
      <c r="F109" s="93" t="s">
        <v>980</v>
      </c>
      <c r="G109" s="93" t="b">
        <v>0</v>
      </c>
      <c r="H109" s="93" t="b">
        <v>0</v>
      </c>
      <c r="I109" s="93" t="b">
        <v>0</v>
      </c>
      <c r="J109" s="93" t="b">
        <v>0</v>
      </c>
      <c r="K109" s="93" t="b">
        <v>1</v>
      </c>
      <c r="L109" s="93" t="b">
        <v>0</v>
      </c>
    </row>
    <row r="110" spans="1:12" ht="15">
      <c r="A110" s="93" t="s">
        <v>948</v>
      </c>
      <c r="B110" s="93" t="s">
        <v>949</v>
      </c>
      <c r="C110" s="93">
        <v>2</v>
      </c>
      <c r="D110" s="133">
        <v>0.0038564439480900338</v>
      </c>
      <c r="E110" s="133">
        <v>2.4878451201114355</v>
      </c>
      <c r="F110" s="93" t="s">
        <v>980</v>
      </c>
      <c r="G110" s="93" t="b">
        <v>0</v>
      </c>
      <c r="H110" s="93" t="b">
        <v>1</v>
      </c>
      <c r="I110" s="93" t="b">
        <v>0</v>
      </c>
      <c r="J110" s="93" t="b">
        <v>0</v>
      </c>
      <c r="K110" s="93" t="b">
        <v>0</v>
      </c>
      <c r="L110" s="93" t="b">
        <v>0</v>
      </c>
    </row>
    <row r="111" spans="1:12" ht="15">
      <c r="A111" s="93" t="s">
        <v>949</v>
      </c>
      <c r="B111" s="93" t="s">
        <v>950</v>
      </c>
      <c r="C111" s="93">
        <v>2</v>
      </c>
      <c r="D111" s="133">
        <v>0.0038564439480900338</v>
      </c>
      <c r="E111" s="133">
        <v>2.4878451201114355</v>
      </c>
      <c r="F111" s="93" t="s">
        <v>980</v>
      </c>
      <c r="G111" s="93" t="b">
        <v>0</v>
      </c>
      <c r="H111" s="93" t="b">
        <v>0</v>
      </c>
      <c r="I111" s="93" t="b">
        <v>0</v>
      </c>
      <c r="J111" s="93" t="b">
        <v>1</v>
      </c>
      <c r="K111" s="93" t="b">
        <v>0</v>
      </c>
      <c r="L111" s="93" t="b">
        <v>0</v>
      </c>
    </row>
    <row r="112" spans="1:12" ht="15">
      <c r="A112" s="93" t="s">
        <v>950</v>
      </c>
      <c r="B112" s="93" t="s">
        <v>951</v>
      </c>
      <c r="C112" s="93">
        <v>2</v>
      </c>
      <c r="D112" s="133">
        <v>0.0038564439480900338</v>
      </c>
      <c r="E112" s="133">
        <v>2.4878451201114355</v>
      </c>
      <c r="F112" s="93" t="s">
        <v>980</v>
      </c>
      <c r="G112" s="93" t="b">
        <v>1</v>
      </c>
      <c r="H112" s="93" t="b">
        <v>0</v>
      </c>
      <c r="I112" s="93" t="b">
        <v>0</v>
      </c>
      <c r="J112" s="93" t="b">
        <v>0</v>
      </c>
      <c r="K112" s="93" t="b">
        <v>0</v>
      </c>
      <c r="L112" s="93" t="b">
        <v>0</v>
      </c>
    </row>
    <row r="113" spans="1:12" ht="15">
      <c r="A113" s="93" t="s">
        <v>720</v>
      </c>
      <c r="B113" s="93" t="s">
        <v>955</v>
      </c>
      <c r="C113" s="93">
        <v>2</v>
      </c>
      <c r="D113" s="133">
        <v>0.0038564439480900338</v>
      </c>
      <c r="E113" s="133">
        <v>1.2837251374555108</v>
      </c>
      <c r="F113" s="93" t="s">
        <v>980</v>
      </c>
      <c r="G113" s="93" t="b">
        <v>0</v>
      </c>
      <c r="H113" s="93" t="b">
        <v>0</v>
      </c>
      <c r="I113" s="93" t="b">
        <v>0</v>
      </c>
      <c r="J113" s="93" t="b">
        <v>1</v>
      </c>
      <c r="K113" s="93" t="b">
        <v>0</v>
      </c>
      <c r="L113" s="93" t="b">
        <v>0</v>
      </c>
    </row>
    <row r="114" spans="1:12" ht="15">
      <c r="A114" s="93" t="s">
        <v>956</v>
      </c>
      <c r="B114" s="93" t="s">
        <v>236</v>
      </c>
      <c r="C114" s="93">
        <v>2</v>
      </c>
      <c r="D114" s="133">
        <v>0.0038564439480900338</v>
      </c>
      <c r="E114" s="133">
        <v>2.4878451201114355</v>
      </c>
      <c r="F114" s="93" t="s">
        <v>980</v>
      </c>
      <c r="G114" s="93" t="b">
        <v>1</v>
      </c>
      <c r="H114" s="93" t="b">
        <v>0</v>
      </c>
      <c r="I114" s="93" t="b">
        <v>0</v>
      </c>
      <c r="J114" s="93" t="b">
        <v>0</v>
      </c>
      <c r="K114" s="93" t="b">
        <v>0</v>
      </c>
      <c r="L114" s="93" t="b">
        <v>0</v>
      </c>
    </row>
    <row r="115" spans="1:12" ht="15">
      <c r="A115" s="93" t="s">
        <v>236</v>
      </c>
      <c r="B115" s="93" t="s">
        <v>235</v>
      </c>
      <c r="C115" s="93">
        <v>2</v>
      </c>
      <c r="D115" s="133">
        <v>0.0038564439480900338</v>
      </c>
      <c r="E115" s="133">
        <v>2.4878451201114355</v>
      </c>
      <c r="F115" s="93" t="s">
        <v>980</v>
      </c>
      <c r="G115" s="93" t="b">
        <v>0</v>
      </c>
      <c r="H115" s="93" t="b">
        <v>0</v>
      </c>
      <c r="I115" s="93" t="b">
        <v>0</v>
      </c>
      <c r="J115" s="93" t="b">
        <v>0</v>
      </c>
      <c r="K115" s="93" t="b">
        <v>0</v>
      </c>
      <c r="L115" s="93" t="b">
        <v>0</v>
      </c>
    </row>
    <row r="116" spans="1:12" ht="15">
      <c r="A116" s="93" t="s">
        <v>235</v>
      </c>
      <c r="B116" s="93" t="s">
        <v>234</v>
      </c>
      <c r="C116" s="93">
        <v>2</v>
      </c>
      <c r="D116" s="133">
        <v>0.0038564439480900338</v>
      </c>
      <c r="E116" s="133">
        <v>2.4878451201114355</v>
      </c>
      <c r="F116" s="93" t="s">
        <v>980</v>
      </c>
      <c r="G116" s="93" t="b">
        <v>0</v>
      </c>
      <c r="H116" s="93" t="b">
        <v>0</v>
      </c>
      <c r="I116" s="93" t="b">
        <v>0</v>
      </c>
      <c r="J116" s="93" t="b">
        <v>0</v>
      </c>
      <c r="K116" s="93" t="b">
        <v>0</v>
      </c>
      <c r="L116" s="93" t="b">
        <v>0</v>
      </c>
    </row>
    <row r="117" spans="1:12" ht="15">
      <c r="A117" s="93" t="s">
        <v>234</v>
      </c>
      <c r="B117" s="93" t="s">
        <v>957</v>
      </c>
      <c r="C117" s="93">
        <v>2</v>
      </c>
      <c r="D117" s="133">
        <v>0.0038564439480900338</v>
      </c>
      <c r="E117" s="133">
        <v>2.4878451201114355</v>
      </c>
      <c r="F117" s="93" t="s">
        <v>980</v>
      </c>
      <c r="G117" s="93" t="b">
        <v>0</v>
      </c>
      <c r="H117" s="93" t="b">
        <v>0</v>
      </c>
      <c r="I117" s="93" t="b">
        <v>0</v>
      </c>
      <c r="J117" s="93" t="b">
        <v>0</v>
      </c>
      <c r="K117" s="93" t="b">
        <v>0</v>
      </c>
      <c r="L117" s="93" t="b">
        <v>0</v>
      </c>
    </row>
    <row r="118" spans="1:12" ht="15">
      <c r="A118" s="93" t="s">
        <v>957</v>
      </c>
      <c r="B118" s="93" t="s">
        <v>899</v>
      </c>
      <c r="C118" s="93">
        <v>2</v>
      </c>
      <c r="D118" s="133">
        <v>0.0038564439480900338</v>
      </c>
      <c r="E118" s="133">
        <v>2.311753861055754</v>
      </c>
      <c r="F118" s="93" t="s">
        <v>980</v>
      </c>
      <c r="G118" s="93" t="b">
        <v>0</v>
      </c>
      <c r="H118" s="93" t="b">
        <v>0</v>
      </c>
      <c r="I118" s="93" t="b">
        <v>0</v>
      </c>
      <c r="J118" s="93" t="b">
        <v>0</v>
      </c>
      <c r="K118" s="93" t="b">
        <v>0</v>
      </c>
      <c r="L118" s="93" t="b">
        <v>0</v>
      </c>
    </row>
    <row r="119" spans="1:12" ht="15">
      <c r="A119" s="93" t="s">
        <v>899</v>
      </c>
      <c r="B119" s="93" t="s">
        <v>958</v>
      </c>
      <c r="C119" s="93">
        <v>2</v>
      </c>
      <c r="D119" s="133">
        <v>0.0038564439480900338</v>
      </c>
      <c r="E119" s="133">
        <v>2.311753861055754</v>
      </c>
      <c r="F119" s="93" t="s">
        <v>980</v>
      </c>
      <c r="G119" s="93" t="b">
        <v>0</v>
      </c>
      <c r="H119" s="93" t="b">
        <v>0</v>
      </c>
      <c r="I119" s="93" t="b">
        <v>0</v>
      </c>
      <c r="J119" s="93" t="b">
        <v>0</v>
      </c>
      <c r="K119" s="93" t="b">
        <v>0</v>
      </c>
      <c r="L119" s="93" t="b">
        <v>0</v>
      </c>
    </row>
    <row r="120" spans="1:12" ht="15">
      <c r="A120" s="93" t="s">
        <v>958</v>
      </c>
      <c r="B120" s="93" t="s">
        <v>959</v>
      </c>
      <c r="C120" s="93">
        <v>2</v>
      </c>
      <c r="D120" s="133">
        <v>0.0038564439480900338</v>
      </c>
      <c r="E120" s="133">
        <v>2.4878451201114355</v>
      </c>
      <c r="F120" s="93" t="s">
        <v>980</v>
      </c>
      <c r="G120" s="93" t="b">
        <v>0</v>
      </c>
      <c r="H120" s="93" t="b">
        <v>0</v>
      </c>
      <c r="I120" s="93" t="b">
        <v>0</v>
      </c>
      <c r="J120" s="93" t="b">
        <v>0</v>
      </c>
      <c r="K120" s="93" t="b">
        <v>0</v>
      </c>
      <c r="L120" s="93" t="b">
        <v>0</v>
      </c>
    </row>
    <row r="121" spans="1:12" ht="15">
      <c r="A121" s="93" t="s">
        <v>959</v>
      </c>
      <c r="B121" s="93" t="s">
        <v>960</v>
      </c>
      <c r="C121" s="93">
        <v>2</v>
      </c>
      <c r="D121" s="133">
        <v>0.0038564439480900338</v>
      </c>
      <c r="E121" s="133">
        <v>2.4878451201114355</v>
      </c>
      <c r="F121" s="93" t="s">
        <v>980</v>
      </c>
      <c r="G121" s="93" t="b">
        <v>0</v>
      </c>
      <c r="H121" s="93" t="b">
        <v>0</v>
      </c>
      <c r="I121" s="93" t="b">
        <v>0</v>
      </c>
      <c r="J121" s="93" t="b">
        <v>0</v>
      </c>
      <c r="K121" s="93" t="b">
        <v>0</v>
      </c>
      <c r="L121" s="93" t="b">
        <v>0</v>
      </c>
    </row>
    <row r="122" spans="1:12" ht="15">
      <c r="A122" s="93" t="s">
        <v>960</v>
      </c>
      <c r="B122" s="93" t="s">
        <v>733</v>
      </c>
      <c r="C122" s="93">
        <v>2</v>
      </c>
      <c r="D122" s="133">
        <v>0.0038564439480900338</v>
      </c>
      <c r="E122" s="133">
        <v>2.1868151244474543</v>
      </c>
      <c r="F122" s="93" t="s">
        <v>980</v>
      </c>
      <c r="G122" s="93" t="b">
        <v>0</v>
      </c>
      <c r="H122" s="93" t="b">
        <v>0</v>
      </c>
      <c r="I122" s="93" t="b">
        <v>0</v>
      </c>
      <c r="J122" s="93" t="b">
        <v>0</v>
      </c>
      <c r="K122" s="93" t="b">
        <v>0</v>
      </c>
      <c r="L122" s="93" t="b">
        <v>0</v>
      </c>
    </row>
    <row r="123" spans="1:12" ht="15">
      <c r="A123" s="93" t="s">
        <v>733</v>
      </c>
      <c r="B123" s="93" t="s">
        <v>720</v>
      </c>
      <c r="C123" s="93">
        <v>2</v>
      </c>
      <c r="D123" s="133">
        <v>0.0038564439480900338</v>
      </c>
      <c r="E123" s="133">
        <v>0.9315426193441483</v>
      </c>
      <c r="F123" s="93" t="s">
        <v>980</v>
      </c>
      <c r="G123" s="93" t="b">
        <v>0</v>
      </c>
      <c r="H123" s="93" t="b">
        <v>0</v>
      </c>
      <c r="I123" s="93" t="b">
        <v>0</v>
      </c>
      <c r="J123" s="93" t="b">
        <v>0</v>
      </c>
      <c r="K123" s="93" t="b">
        <v>0</v>
      </c>
      <c r="L123" s="93" t="b">
        <v>0</v>
      </c>
    </row>
    <row r="124" spans="1:12" ht="15">
      <c r="A124" s="93" t="s">
        <v>720</v>
      </c>
      <c r="B124" s="93" t="s">
        <v>961</v>
      </c>
      <c r="C124" s="93">
        <v>2</v>
      </c>
      <c r="D124" s="133">
        <v>0.0038564439480900338</v>
      </c>
      <c r="E124" s="133">
        <v>1.2837251374555108</v>
      </c>
      <c r="F124" s="93" t="s">
        <v>980</v>
      </c>
      <c r="G124" s="93" t="b">
        <v>0</v>
      </c>
      <c r="H124" s="93" t="b">
        <v>0</v>
      </c>
      <c r="I124" s="93" t="b">
        <v>0</v>
      </c>
      <c r="J124" s="93" t="b">
        <v>0</v>
      </c>
      <c r="K124" s="93" t="b">
        <v>0</v>
      </c>
      <c r="L124" s="93" t="b">
        <v>0</v>
      </c>
    </row>
    <row r="125" spans="1:12" ht="15">
      <c r="A125" s="93" t="s">
        <v>961</v>
      </c>
      <c r="B125" s="93" t="s">
        <v>721</v>
      </c>
      <c r="C125" s="93">
        <v>2</v>
      </c>
      <c r="D125" s="133">
        <v>0.0038564439480900338</v>
      </c>
      <c r="E125" s="133">
        <v>1.67493176346858</v>
      </c>
      <c r="F125" s="93" t="s">
        <v>980</v>
      </c>
      <c r="G125" s="93" t="b">
        <v>0</v>
      </c>
      <c r="H125" s="93" t="b">
        <v>0</v>
      </c>
      <c r="I125" s="93" t="b">
        <v>0</v>
      </c>
      <c r="J125" s="93" t="b">
        <v>0</v>
      </c>
      <c r="K125" s="93" t="b">
        <v>0</v>
      </c>
      <c r="L125" s="93" t="b">
        <v>0</v>
      </c>
    </row>
    <row r="126" spans="1:12" ht="15">
      <c r="A126" s="93" t="s">
        <v>721</v>
      </c>
      <c r="B126" s="93" t="s">
        <v>962</v>
      </c>
      <c r="C126" s="93">
        <v>2</v>
      </c>
      <c r="D126" s="133">
        <v>0.0038564439480900338</v>
      </c>
      <c r="E126" s="133">
        <v>1.67493176346858</v>
      </c>
      <c r="F126" s="93" t="s">
        <v>980</v>
      </c>
      <c r="G126" s="93" t="b">
        <v>0</v>
      </c>
      <c r="H126" s="93" t="b">
        <v>0</v>
      </c>
      <c r="I126" s="93" t="b">
        <v>0</v>
      </c>
      <c r="J126" s="93" t="b">
        <v>0</v>
      </c>
      <c r="K126" s="93" t="b">
        <v>0</v>
      </c>
      <c r="L126" s="93" t="b">
        <v>0</v>
      </c>
    </row>
    <row r="127" spans="1:12" ht="15">
      <c r="A127" s="93" t="s">
        <v>962</v>
      </c>
      <c r="B127" s="93" t="s">
        <v>963</v>
      </c>
      <c r="C127" s="93">
        <v>2</v>
      </c>
      <c r="D127" s="133">
        <v>0.0038564439480900338</v>
      </c>
      <c r="E127" s="133">
        <v>2.4878451201114355</v>
      </c>
      <c r="F127" s="93" t="s">
        <v>980</v>
      </c>
      <c r="G127" s="93" t="b">
        <v>0</v>
      </c>
      <c r="H127" s="93" t="b">
        <v>0</v>
      </c>
      <c r="I127" s="93" t="b">
        <v>0</v>
      </c>
      <c r="J127" s="93" t="b">
        <v>0</v>
      </c>
      <c r="K127" s="93" t="b">
        <v>0</v>
      </c>
      <c r="L127" s="93" t="b">
        <v>0</v>
      </c>
    </row>
    <row r="128" spans="1:12" ht="15">
      <c r="A128" s="93" t="s">
        <v>963</v>
      </c>
      <c r="B128" s="93" t="s">
        <v>900</v>
      </c>
      <c r="C128" s="93">
        <v>2</v>
      </c>
      <c r="D128" s="133">
        <v>0.0038564439480900338</v>
      </c>
      <c r="E128" s="133">
        <v>2.311753861055754</v>
      </c>
      <c r="F128" s="93" t="s">
        <v>980</v>
      </c>
      <c r="G128" s="93" t="b">
        <v>0</v>
      </c>
      <c r="H128" s="93" t="b">
        <v>0</v>
      </c>
      <c r="I128" s="93" t="b">
        <v>0</v>
      </c>
      <c r="J128" s="93" t="b">
        <v>0</v>
      </c>
      <c r="K128" s="93" t="b">
        <v>0</v>
      </c>
      <c r="L128" s="93" t="b">
        <v>0</v>
      </c>
    </row>
    <row r="129" spans="1:12" ht="15">
      <c r="A129" s="93" t="s">
        <v>900</v>
      </c>
      <c r="B129" s="93" t="s">
        <v>964</v>
      </c>
      <c r="C129" s="93">
        <v>2</v>
      </c>
      <c r="D129" s="133">
        <v>0.0038564439480900338</v>
      </c>
      <c r="E129" s="133">
        <v>2.311753861055754</v>
      </c>
      <c r="F129" s="93" t="s">
        <v>980</v>
      </c>
      <c r="G129" s="93" t="b">
        <v>0</v>
      </c>
      <c r="H129" s="93" t="b">
        <v>0</v>
      </c>
      <c r="I129" s="93" t="b">
        <v>0</v>
      </c>
      <c r="J129" s="93" t="b">
        <v>1</v>
      </c>
      <c r="K129" s="93" t="b">
        <v>0</v>
      </c>
      <c r="L129" s="93" t="b">
        <v>0</v>
      </c>
    </row>
    <row r="130" spans="1:12" ht="15">
      <c r="A130" s="93" t="s">
        <v>729</v>
      </c>
      <c r="B130" s="93" t="s">
        <v>732</v>
      </c>
      <c r="C130" s="93">
        <v>2</v>
      </c>
      <c r="D130" s="133">
        <v>0.0038564439480900338</v>
      </c>
      <c r="E130" s="133">
        <v>1.6427470800971786</v>
      </c>
      <c r="F130" s="93" t="s">
        <v>980</v>
      </c>
      <c r="G130" s="93" t="b">
        <v>0</v>
      </c>
      <c r="H130" s="93" t="b">
        <v>0</v>
      </c>
      <c r="I130" s="93" t="b">
        <v>0</v>
      </c>
      <c r="J130" s="93" t="b">
        <v>0</v>
      </c>
      <c r="K130" s="93" t="b">
        <v>0</v>
      </c>
      <c r="L130" s="93" t="b">
        <v>0</v>
      </c>
    </row>
    <row r="131" spans="1:12" ht="15">
      <c r="A131" s="93" t="s">
        <v>732</v>
      </c>
      <c r="B131" s="93" t="s">
        <v>965</v>
      </c>
      <c r="C131" s="93">
        <v>2</v>
      </c>
      <c r="D131" s="133">
        <v>0.0038564439480900338</v>
      </c>
      <c r="E131" s="133">
        <v>2.1868151244474543</v>
      </c>
      <c r="F131" s="93" t="s">
        <v>980</v>
      </c>
      <c r="G131" s="93" t="b">
        <v>0</v>
      </c>
      <c r="H131" s="93" t="b">
        <v>0</v>
      </c>
      <c r="I131" s="93" t="b">
        <v>0</v>
      </c>
      <c r="J131" s="93" t="b">
        <v>0</v>
      </c>
      <c r="K131" s="93" t="b">
        <v>0</v>
      </c>
      <c r="L131" s="93" t="b">
        <v>0</v>
      </c>
    </row>
    <row r="132" spans="1:12" ht="15">
      <c r="A132" s="93" t="s">
        <v>965</v>
      </c>
      <c r="B132" s="93" t="s">
        <v>966</v>
      </c>
      <c r="C132" s="93">
        <v>2</v>
      </c>
      <c r="D132" s="133">
        <v>0.0038564439480900338</v>
      </c>
      <c r="E132" s="133">
        <v>2.4878451201114355</v>
      </c>
      <c r="F132" s="93" t="s">
        <v>980</v>
      </c>
      <c r="G132" s="93" t="b">
        <v>0</v>
      </c>
      <c r="H132" s="93" t="b">
        <v>0</v>
      </c>
      <c r="I132" s="93" t="b">
        <v>0</v>
      </c>
      <c r="J132" s="93" t="b">
        <v>0</v>
      </c>
      <c r="K132" s="93" t="b">
        <v>0</v>
      </c>
      <c r="L132" s="93" t="b">
        <v>0</v>
      </c>
    </row>
    <row r="133" spans="1:12" ht="15">
      <c r="A133" s="93" t="s">
        <v>966</v>
      </c>
      <c r="B133" s="93" t="s">
        <v>732</v>
      </c>
      <c r="C133" s="93">
        <v>2</v>
      </c>
      <c r="D133" s="133">
        <v>0.0038564439480900338</v>
      </c>
      <c r="E133" s="133">
        <v>2.1868151244474543</v>
      </c>
      <c r="F133" s="93" t="s">
        <v>980</v>
      </c>
      <c r="G133" s="93" t="b">
        <v>0</v>
      </c>
      <c r="H133" s="93" t="b">
        <v>0</v>
      </c>
      <c r="I133" s="93" t="b">
        <v>0</v>
      </c>
      <c r="J133" s="93" t="b">
        <v>0</v>
      </c>
      <c r="K133" s="93" t="b">
        <v>0</v>
      </c>
      <c r="L133" s="93" t="b">
        <v>0</v>
      </c>
    </row>
    <row r="134" spans="1:12" ht="15">
      <c r="A134" s="93" t="s">
        <v>732</v>
      </c>
      <c r="B134" s="93" t="s">
        <v>967</v>
      </c>
      <c r="C134" s="93">
        <v>2</v>
      </c>
      <c r="D134" s="133">
        <v>0.0038564439480900338</v>
      </c>
      <c r="E134" s="133">
        <v>2.1868151244474543</v>
      </c>
      <c r="F134" s="93" t="s">
        <v>980</v>
      </c>
      <c r="G134" s="93" t="b">
        <v>0</v>
      </c>
      <c r="H134" s="93" t="b">
        <v>0</v>
      </c>
      <c r="I134" s="93" t="b">
        <v>0</v>
      </c>
      <c r="J134" s="93" t="b">
        <v>0</v>
      </c>
      <c r="K134" s="93" t="b">
        <v>0</v>
      </c>
      <c r="L134" s="93" t="b">
        <v>0</v>
      </c>
    </row>
    <row r="135" spans="1:12" ht="15">
      <c r="A135" s="93" t="s">
        <v>967</v>
      </c>
      <c r="B135" s="93" t="s">
        <v>968</v>
      </c>
      <c r="C135" s="93">
        <v>2</v>
      </c>
      <c r="D135" s="133">
        <v>0.0038564439480900338</v>
      </c>
      <c r="E135" s="133">
        <v>2.4878451201114355</v>
      </c>
      <c r="F135" s="93" t="s">
        <v>980</v>
      </c>
      <c r="G135" s="93" t="b">
        <v>0</v>
      </c>
      <c r="H135" s="93" t="b">
        <v>0</v>
      </c>
      <c r="I135" s="93" t="b">
        <v>0</v>
      </c>
      <c r="J135" s="93" t="b">
        <v>0</v>
      </c>
      <c r="K135" s="93" t="b">
        <v>0</v>
      </c>
      <c r="L135" s="93" t="b">
        <v>0</v>
      </c>
    </row>
    <row r="136" spans="1:12" ht="15">
      <c r="A136" s="93" t="s">
        <v>968</v>
      </c>
      <c r="B136" s="93" t="s">
        <v>721</v>
      </c>
      <c r="C136" s="93">
        <v>2</v>
      </c>
      <c r="D136" s="133">
        <v>0.0038564439480900338</v>
      </c>
      <c r="E136" s="133">
        <v>1.67493176346858</v>
      </c>
      <c r="F136" s="93" t="s">
        <v>980</v>
      </c>
      <c r="G136" s="93" t="b">
        <v>0</v>
      </c>
      <c r="H136" s="93" t="b">
        <v>0</v>
      </c>
      <c r="I136" s="93" t="b">
        <v>0</v>
      </c>
      <c r="J136" s="93" t="b">
        <v>0</v>
      </c>
      <c r="K136" s="93" t="b">
        <v>0</v>
      </c>
      <c r="L136" s="93" t="b">
        <v>0</v>
      </c>
    </row>
    <row r="137" spans="1:12" ht="15">
      <c r="A137" s="93" t="s">
        <v>721</v>
      </c>
      <c r="B137" s="93" t="s">
        <v>969</v>
      </c>
      <c r="C137" s="93">
        <v>2</v>
      </c>
      <c r="D137" s="133">
        <v>0.0038564439480900338</v>
      </c>
      <c r="E137" s="133">
        <v>1.67493176346858</v>
      </c>
      <c r="F137" s="93" t="s">
        <v>980</v>
      </c>
      <c r="G137" s="93" t="b">
        <v>0</v>
      </c>
      <c r="H137" s="93" t="b">
        <v>0</v>
      </c>
      <c r="I137" s="93" t="b">
        <v>0</v>
      </c>
      <c r="J137" s="93" t="b">
        <v>0</v>
      </c>
      <c r="K137" s="93" t="b">
        <v>1</v>
      </c>
      <c r="L137" s="93" t="b">
        <v>0</v>
      </c>
    </row>
    <row r="138" spans="1:12" ht="15">
      <c r="A138" s="93" t="s">
        <v>969</v>
      </c>
      <c r="B138" s="93" t="s">
        <v>970</v>
      </c>
      <c r="C138" s="93">
        <v>2</v>
      </c>
      <c r="D138" s="133">
        <v>0.0038564439480900338</v>
      </c>
      <c r="E138" s="133">
        <v>2.4878451201114355</v>
      </c>
      <c r="F138" s="93" t="s">
        <v>980</v>
      </c>
      <c r="G138" s="93" t="b">
        <v>0</v>
      </c>
      <c r="H138" s="93" t="b">
        <v>1</v>
      </c>
      <c r="I138" s="93" t="b">
        <v>0</v>
      </c>
      <c r="J138" s="93" t="b">
        <v>0</v>
      </c>
      <c r="K138" s="93" t="b">
        <v>0</v>
      </c>
      <c r="L138" s="93" t="b">
        <v>0</v>
      </c>
    </row>
    <row r="139" spans="1:12" ht="15">
      <c r="A139" s="93" t="s">
        <v>970</v>
      </c>
      <c r="B139" s="93" t="s">
        <v>721</v>
      </c>
      <c r="C139" s="93">
        <v>2</v>
      </c>
      <c r="D139" s="133">
        <v>0.0038564439480900338</v>
      </c>
      <c r="E139" s="133">
        <v>1.67493176346858</v>
      </c>
      <c r="F139" s="93" t="s">
        <v>980</v>
      </c>
      <c r="G139" s="93" t="b">
        <v>0</v>
      </c>
      <c r="H139" s="93" t="b">
        <v>0</v>
      </c>
      <c r="I139" s="93" t="b">
        <v>0</v>
      </c>
      <c r="J139" s="93" t="b">
        <v>0</v>
      </c>
      <c r="K139" s="93" t="b">
        <v>0</v>
      </c>
      <c r="L139" s="93" t="b">
        <v>0</v>
      </c>
    </row>
    <row r="140" spans="1:12" ht="15">
      <c r="A140" s="93" t="s">
        <v>730</v>
      </c>
      <c r="B140" s="93" t="s">
        <v>919</v>
      </c>
      <c r="C140" s="93">
        <v>2</v>
      </c>
      <c r="D140" s="133">
        <v>0.0038564439480900338</v>
      </c>
      <c r="E140" s="133">
        <v>1.9138138523837167</v>
      </c>
      <c r="F140" s="93" t="s">
        <v>980</v>
      </c>
      <c r="G140" s="93" t="b">
        <v>1</v>
      </c>
      <c r="H140" s="93" t="b">
        <v>0</v>
      </c>
      <c r="I140" s="93" t="b">
        <v>0</v>
      </c>
      <c r="J140" s="93" t="b">
        <v>0</v>
      </c>
      <c r="K140" s="93" t="b">
        <v>0</v>
      </c>
      <c r="L140" s="93" t="b">
        <v>0</v>
      </c>
    </row>
    <row r="141" spans="1:12" ht="15">
      <c r="A141" s="93" t="s">
        <v>919</v>
      </c>
      <c r="B141" s="93" t="s">
        <v>971</v>
      </c>
      <c r="C141" s="93">
        <v>2</v>
      </c>
      <c r="D141" s="133">
        <v>0.0038564439480900338</v>
      </c>
      <c r="E141" s="133">
        <v>2.311753861055754</v>
      </c>
      <c r="F141" s="93" t="s">
        <v>980</v>
      </c>
      <c r="G141" s="93" t="b">
        <v>0</v>
      </c>
      <c r="H141" s="93" t="b">
        <v>0</v>
      </c>
      <c r="I141" s="93" t="b">
        <v>0</v>
      </c>
      <c r="J141" s="93" t="b">
        <v>0</v>
      </c>
      <c r="K141" s="93" t="b">
        <v>0</v>
      </c>
      <c r="L141" s="93" t="b">
        <v>0</v>
      </c>
    </row>
    <row r="142" spans="1:12" ht="15">
      <c r="A142" s="93" t="s">
        <v>971</v>
      </c>
      <c r="B142" s="93" t="s">
        <v>731</v>
      </c>
      <c r="C142" s="93">
        <v>2</v>
      </c>
      <c r="D142" s="133">
        <v>0.0038564439480900338</v>
      </c>
      <c r="E142" s="133">
        <v>2.4878451201114355</v>
      </c>
      <c r="F142" s="93" t="s">
        <v>980</v>
      </c>
      <c r="G142" s="93" t="b">
        <v>0</v>
      </c>
      <c r="H142" s="93" t="b">
        <v>0</v>
      </c>
      <c r="I142" s="93" t="b">
        <v>0</v>
      </c>
      <c r="J142" s="93" t="b">
        <v>0</v>
      </c>
      <c r="K142" s="93" t="b">
        <v>0</v>
      </c>
      <c r="L142" s="93" t="b">
        <v>0</v>
      </c>
    </row>
    <row r="143" spans="1:12" ht="15">
      <c r="A143" s="93" t="s">
        <v>729</v>
      </c>
      <c r="B143" s="93" t="s">
        <v>972</v>
      </c>
      <c r="C143" s="93">
        <v>2</v>
      </c>
      <c r="D143" s="133">
        <v>0.0038564439480900338</v>
      </c>
      <c r="E143" s="133">
        <v>1.9437770757611599</v>
      </c>
      <c r="F143" s="93" t="s">
        <v>980</v>
      </c>
      <c r="G143" s="93" t="b">
        <v>0</v>
      </c>
      <c r="H143" s="93" t="b">
        <v>0</v>
      </c>
      <c r="I143" s="93" t="b">
        <v>0</v>
      </c>
      <c r="J143" s="93" t="b">
        <v>0</v>
      </c>
      <c r="K143" s="93" t="b">
        <v>0</v>
      </c>
      <c r="L143" s="93" t="b">
        <v>0</v>
      </c>
    </row>
    <row r="144" spans="1:12" ht="15">
      <c r="A144" s="93" t="s">
        <v>972</v>
      </c>
      <c r="B144" s="93" t="s">
        <v>973</v>
      </c>
      <c r="C144" s="93">
        <v>2</v>
      </c>
      <c r="D144" s="133">
        <v>0.0038564439480900338</v>
      </c>
      <c r="E144" s="133">
        <v>2.4878451201114355</v>
      </c>
      <c r="F144" s="93" t="s">
        <v>980</v>
      </c>
      <c r="G144" s="93" t="b">
        <v>0</v>
      </c>
      <c r="H144" s="93" t="b">
        <v>0</v>
      </c>
      <c r="I144" s="93" t="b">
        <v>0</v>
      </c>
      <c r="J144" s="93" t="b">
        <v>0</v>
      </c>
      <c r="K144" s="93" t="b">
        <v>0</v>
      </c>
      <c r="L144" s="93" t="b">
        <v>0</v>
      </c>
    </row>
    <row r="145" spans="1:12" ht="15">
      <c r="A145" s="93" t="s">
        <v>973</v>
      </c>
      <c r="B145" s="93" t="s">
        <v>974</v>
      </c>
      <c r="C145" s="93">
        <v>2</v>
      </c>
      <c r="D145" s="133">
        <v>0.0038564439480900338</v>
      </c>
      <c r="E145" s="133">
        <v>2.4878451201114355</v>
      </c>
      <c r="F145" s="93" t="s">
        <v>980</v>
      </c>
      <c r="G145" s="93" t="b">
        <v>0</v>
      </c>
      <c r="H145" s="93" t="b">
        <v>0</v>
      </c>
      <c r="I145" s="93" t="b">
        <v>0</v>
      </c>
      <c r="J145" s="93" t="b">
        <v>0</v>
      </c>
      <c r="K145" s="93" t="b">
        <v>0</v>
      </c>
      <c r="L145" s="93" t="b">
        <v>0</v>
      </c>
    </row>
    <row r="146" spans="1:12" ht="15">
      <c r="A146" s="93" t="s">
        <v>974</v>
      </c>
      <c r="B146" s="93" t="s">
        <v>720</v>
      </c>
      <c r="C146" s="93">
        <v>2</v>
      </c>
      <c r="D146" s="133">
        <v>0.0038564439480900338</v>
      </c>
      <c r="E146" s="133">
        <v>1.2325726150081295</v>
      </c>
      <c r="F146" s="93" t="s">
        <v>980</v>
      </c>
      <c r="G146" s="93" t="b">
        <v>0</v>
      </c>
      <c r="H146" s="93" t="b">
        <v>0</v>
      </c>
      <c r="I146" s="93" t="b">
        <v>0</v>
      </c>
      <c r="J146" s="93" t="b">
        <v>0</v>
      </c>
      <c r="K146" s="93" t="b">
        <v>0</v>
      </c>
      <c r="L146" s="93" t="b">
        <v>0</v>
      </c>
    </row>
    <row r="147" spans="1:12" ht="15">
      <c r="A147" s="93" t="s">
        <v>720</v>
      </c>
      <c r="B147" s="93" t="s">
        <v>975</v>
      </c>
      <c r="C147" s="93">
        <v>2</v>
      </c>
      <c r="D147" s="133">
        <v>0.0038564439480900338</v>
      </c>
      <c r="E147" s="133">
        <v>1.2837251374555108</v>
      </c>
      <c r="F147" s="93" t="s">
        <v>980</v>
      </c>
      <c r="G147" s="93" t="b">
        <v>0</v>
      </c>
      <c r="H147" s="93" t="b">
        <v>0</v>
      </c>
      <c r="I147" s="93" t="b">
        <v>0</v>
      </c>
      <c r="J147" s="93" t="b">
        <v>0</v>
      </c>
      <c r="K147" s="93" t="b">
        <v>0</v>
      </c>
      <c r="L147" s="93" t="b">
        <v>0</v>
      </c>
    </row>
    <row r="148" spans="1:12" ht="15">
      <c r="A148" s="93" t="s">
        <v>738</v>
      </c>
      <c r="B148" s="93" t="s">
        <v>741</v>
      </c>
      <c r="C148" s="93">
        <v>2</v>
      </c>
      <c r="D148" s="133">
        <v>0.0038564439480900338</v>
      </c>
      <c r="E148" s="133">
        <v>1.4878451201114355</v>
      </c>
      <c r="F148" s="93" t="s">
        <v>980</v>
      </c>
      <c r="G148" s="93" t="b">
        <v>0</v>
      </c>
      <c r="H148" s="93" t="b">
        <v>0</v>
      </c>
      <c r="I148" s="93" t="b">
        <v>0</v>
      </c>
      <c r="J148" s="93" t="b">
        <v>0</v>
      </c>
      <c r="K148" s="93" t="b">
        <v>0</v>
      </c>
      <c r="L148" s="93" t="b">
        <v>0</v>
      </c>
    </row>
    <row r="149" spans="1:12" ht="15">
      <c r="A149" s="93" t="s">
        <v>237</v>
      </c>
      <c r="B149" s="93" t="s">
        <v>720</v>
      </c>
      <c r="C149" s="93">
        <v>3</v>
      </c>
      <c r="D149" s="133">
        <v>0.007852956408625596</v>
      </c>
      <c r="E149" s="133">
        <v>1.25927524755698</v>
      </c>
      <c r="F149" s="93" t="s">
        <v>661</v>
      </c>
      <c r="G149" s="93" t="b">
        <v>0</v>
      </c>
      <c r="H149" s="93" t="b">
        <v>0</v>
      </c>
      <c r="I149" s="93" t="b">
        <v>0</v>
      </c>
      <c r="J149" s="93" t="b">
        <v>0</v>
      </c>
      <c r="K149" s="93" t="b">
        <v>0</v>
      </c>
      <c r="L149" s="93" t="b">
        <v>0</v>
      </c>
    </row>
    <row r="150" spans="1:12" ht="15">
      <c r="A150" s="93" t="s">
        <v>222</v>
      </c>
      <c r="B150" s="93" t="s">
        <v>722</v>
      </c>
      <c r="C150" s="93">
        <v>3</v>
      </c>
      <c r="D150" s="133">
        <v>0.007852956408625596</v>
      </c>
      <c r="E150" s="133">
        <v>1.3384564936046048</v>
      </c>
      <c r="F150" s="93" t="s">
        <v>661</v>
      </c>
      <c r="G150" s="93" t="b">
        <v>0</v>
      </c>
      <c r="H150" s="93" t="b">
        <v>0</v>
      </c>
      <c r="I150" s="93" t="b">
        <v>0</v>
      </c>
      <c r="J150" s="93" t="b">
        <v>0</v>
      </c>
      <c r="K150" s="93" t="b">
        <v>0</v>
      </c>
      <c r="L150" s="93" t="b">
        <v>0</v>
      </c>
    </row>
    <row r="151" spans="1:12" ht="15">
      <c r="A151" s="93" t="s">
        <v>722</v>
      </c>
      <c r="B151" s="93" t="s">
        <v>233</v>
      </c>
      <c r="C151" s="93">
        <v>3</v>
      </c>
      <c r="D151" s="133">
        <v>0.007852956408625596</v>
      </c>
      <c r="E151" s="133">
        <v>1.5603052432209612</v>
      </c>
      <c r="F151" s="93" t="s">
        <v>661</v>
      </c>
      <c r="G151" s="93" t="b">
        <v>0</v>
      </c>
      <c r="H151" s="93" t="b">
        <v>0</v>
      </c>
      <c r="I151" s="93" t="b">
        <v>0</v>
      </c>
      <c r="J151" s="93" t="b">
        <v>0</v>
      </c>
      <c r="K151" s="93" t="b">
        <v>0</v>
      </c>
      <c r="L151" s="93" t="b">
        <v>0</v>
      </c>
    </row>
    <row r="152" spans="1:12" ht="15">
      <c r="A152" s="93" t="s">
        <v>233</v>
      </c>
      <c r="B152" s="93" t="s">
        <v>874</v>
      </c>
      <c r="C152" s="93">
        <v>3</v>
      </c>
      <c r="D152" s="133">
        <v>0.007852956408625596</v>
      </c>
      <c r="E152" s="133">
        <v>1.8613352388849425</v>
      </c>
      <c r="F152" s="93" t="s">
        <v>661</v>
      </c>
      <c r="G152" s="93" t="b">
        <v>0</v>
      </c>
      <c r="H152" s="93" t="b">
        <v>0</v>
      </c>
      <c r="I152" s="93" t="b">
        <v>0</v>
      </c>
      <c r="J152" s="93" t="b">
        <v>0</v>
      </c>
      <c r="K152" s="93" t="b">
        <v>0</v>
      </c>
      <c r="L152" s="93" t="b">
        <v>0</v>
      </c>
    </row>
    <row r="153" spans="1:12" ht="15">
      <c r="A153" s="93" t="s">
        <v>874</v>
      </c>
      <c r="B153" s="93" t="s">
        <v>875</v>
      </c>
      <c r="C153" s="93">
        <v>3</v>
      </c>
      <c r="D153" s="133">
        <v>0.007852956408625596</v>
      </c>
      <c r="E153" s="133">
        <v>1.8613352388849425</v>
      </c>
      <c r="F153" s="93" t="s">
        <v>661</v>
      </c>
      <c r="G153" s="93" t="b">
        <v>0</v>
      </c>
      <c r="H153" s="93" t="b">
        <v>0</v>
      </c>
      <c r="I153" s="93" t="b">
        <v>0</v>
      </c>
      <c r="J153" s="93" t="b">
        <v>0</v>
      </c>
      <c r="K153" s="93" t="b">
        <v>0</v>
      </c>
      <c r="L153" s="93" t="b">
        <v>0</v>
      </c>
    </row>
    <row r="154" spans="1:12" ht="15">
      <c r="A154" s="93" t="s">
        <v>875</v>
      </c>
      <c r="B154" s="93" t="s">
        <v>876</v>
      </c>
      <c r="C154" s="93">
        <v>3</v>
      </c>
      <c r="D154" s="133">
        <v>0.007852956408625596</v>
      </c>
      <c r="E154" s="133">
        <v>1.8613352388849425</v>
      </c>
      <c r="F154" s="93" t="s">
        <v>661</v>
      </c>
      <c r="G154" s="93" t="b">
        <v>0</v>
      </c>
      <c r="H154" s="93" t="b">
        <v>0</v>
      </c>
      <c r="I154" s="93" t="b">
        <v>0</v>
      </c>
      <c r="J154" s="93" t="b">
        <v>1</v>
      </c>
      <c r="K154" s="93" t="b">
        <v>0</v>
      </c>
      <c r="L154" s="93" t="b">
        <v>0</v>
      </c>
    </row>
    <row r="155" spans="1:12" ht="15">
      <c r="A155" s="93" t="s">
        <v>876</v>
      </c>
      <c r="B155" s="93" t="s">
        <v>691</v>
      </c>
      <c r="C155" s="93">
        <v>3</v>
      </c>
      <c r="D155" s="133">
        <v>0.007852956408625596</v>
      </c>
      <c r="E155" s="133">
        <v>1.8613352388849425</v>
      </c>
      <c r="F155" s="93" t="s">
        <v>661</v>
      </c>
      <c r="G155" s="93" t="b">
        <v>1</v>
      </c>
      <c r="H155" s="93" t="b">
        <v>0</v>
      </c>
      <c r="I155" s="93" t="b">
        <v>0</v>
      </c>
      <c r="J155" s="93" t="b">
        <v>0</v>
      </c>
      <c r="K155" s="93" t="b">
        <v>0</v>
      </c>
      <c r="L155" s="93" t="b">
        <v>0</v>
      </c>
    </row>
    <row r="156" spans="1:12" ht="15">
      <c r="A156" s="93" t="s">
        <v>691</v>
      </c>
      <c r="B156" s="93" t="s">
        <v>877</v>
      </c>
      <c r="C156" s="93">
        <v>3</v>
      </c>
      <c r="D156" s="133">
        <v>0.007852956408625596</v>
      </c>
      <c r="E156" s="133">
        <v>1.8613352388849425</v>
      </c>
      <c r="F156" s="93" t="s">
        <v>661</v>
      </c>
      <c r="G156" s="93" t="b">
        <v>0</v>
      </c>
      <c r="H156" s="93" t="b">
        <v>0</v>
      </c>
      <c r="I156" s="93" t="b">
        <v>0</v>
      </c>
      <c r="J156" s="93" t="b">
        <v>0</v>
      </c>
      <c r="K156" s="93" t="b">
        <v>0</v>
      </c>
      <c r="L156" s="93" t="b">
        <v>0</v>
      </c>
    </row>
    <row r="157" spans="1:12" ht="15">
      <c r="A157" s="93" t="s">
        <v>877</v>
      </c>
      <c r="B157" s="93" t="s">
        <v>870</v>
      </c>
      <c r="C157" s="93">
        <v>3</v>
      </c>
      <c r="D157" s="133">
        <v>0.007852956408625596</v>
      </c>
      <c r="E157" s="133">
        <v>1.8613352388849425</v>
      </c>
      <c r="F157" s="93" t="s">
        <v>661</v>
      </c>
      <c r="G157" s="93" t="b">
        <v>0</v>
      </c>
      <c r="H157" s="93" t="b">
        <v>0</v>
      </c>
      <c r="I157" s="93" t="b">
        <v>0</v>
      </c>
      <c r="J157" s="93" t="b">
        <v>0</v>
      </c>
      <c r="K157" s="93" t="b">
        <v>0</v>
      </c>
      <c r="L157" s="93" t="b">
        <v>0</v>
      </c>
    </row>
    <row r="158" spans="1:12" ht="15">
      <c r="A158" s="93" t="s">
        <v>870</v>
      </c>
      <c r="B158" s="93" t="s">
        <v>878</v>
      </c>
      <c r="C158" s="93">
        <v>3</v>
      </c>
      <c r="D158" s="133">
        <v>0.007852956408625596</v>
      </c>
      <c r="E158" s="133">
        <v>1.8613352388849425</v>
      </c>
      <c r="F158" s="93" t="s">
        <v>661</v>
      </c>
      <c r="G158" s="93" t="b">
        <v>0</v>
      </c>
      <c r="H158" s="93" t="b">
        <v>0</v>
      </c>
      <c r="I158" s="93" t="b">
        <v>0</v>
      </c>
      <c r="J158" s="93" t="b">
        <v>0</v>
      </c>
      <c r="K158" s="93" t="b">
        <v>0</v>
      </c>
      <c r="L158" s="93" t="b">
        <v>0</v>
      </c>
    </row>
    <row r="159" spans="1:12" ht="15">
      <c r="A159" s="93" t="s">
        <v>878</v>
      </c>
      <c r="B159" s="93" t="s">
        <v>879</v>
      </c>
      <c r="C159" s="93">
        <v>3</v>
      </c>
      <c r="D159" s="133">
        <v>0.007852956408625596</v>
      </c>
      <c r="E159" s="133">
        <v>1.8613352388849425</v>
      </c>
      <c r="F159" s="93" t="s">
        <v>661</v>
      </c>
      <c r="G159" s="93" t="b">
        <v>0</v>
      </c>
      <c r="H159" s="93" t="b">
        <v>0</v>
      </c>
      <c r="I159" s="93" t="b">
        <v>0</v>
      </c>
      <c r="J159" s="93" t="b">
        <v>0</v>
      </c>
      <c r="K159" s="93" t="b">
        <v>0</v>
      </c>
      <c r="L159" s="93" t="b">
        <v>0</v>
      </c>
    </row>
    <row r="160" spans="1:12" ht="15">
      <c r="A160" s="93" t="s">
        <v>879</v>
      </c>
      <c r="B160" s="93" t="s">
        <v>880</v>
      </c>
      <c r="C160" s="93">
        <v>3</v>
      </c>
      <c r="D160" s="133">
        <v>0.007852956408625596</v>
      </c>
      <c r="E160" s="133">
        <v>1.8613352388849425</v>
      </c>
      <c r="F160" s="93" t="s">
        <v>661</v>
      </c>
      <c r="G160" s="93" t="b">
        <v>0</v>
      </c>
      <c r="H160" s="93" t="b">
        <v>0</v>
      </c>
      <c r="I160" s="93" t="b">
        <v>0</v>
      </c>
      <c r="J160" s="93" t="b">
        <v>0</v>
      </c>
      <c r="K160" s="93" t="b">
        <v>0</v>
      </c>
      <c r="L160" s="93" t="b">
        <v>0</v>
      </c>
    </row>
    <row r="161" spans="1:12" ht="15">
      <c r="A161" s="93" t="s">
        <v>880</v>
      </c>
      <c r="B161" s="93" t="s">
        <v>881</v>
      </c>
      <c r="C161" s="93">
        <v>3</v>
      </c>
      <c r="D161" s="133">
        <v>0.007852956408625596</v>
      </c>
      <c r="E161" s="133">
        <v>1.8613352388849425</v>
      </c>
      <c r="F161" s="93" t="s">
        <v>661</v>
      </c>
      <c r="G161" s="93" t="b">
        <v>0</v>
      </c>
      <c r="H161" s="93" t="b">
        <v>0</v>
      </c>
      <c r="I161" s="93" t="b">
        <v>0</v>
      </c>
      <c r="J161" s="93" t="b">
        <v>0</v>
      </c>
      <c r="K161" s="93" t="b">
        <v>0</v>
      </c>
      <c r="L161" s="93" t="b">
        <v>0</v>
      </c>
    </row>
    <row r="162" spans="1:12" ht="15">
      <c r="A162" s="93" t="s">
        <v>881</v>
      </c>
      <c r="B162" s="93" t="s">
        <v>223</v>
      </c>
      <c r="C162" s="93">
        <v>3</v>
      </c>
      <c r="D162" s="133">
        <v>0.007852956408625596</v>
      </c>
      <c r="E162" s="133">
        <v>1.493358453590348</v>
      </c>
      <c r="F162" s="93" t="s">
        <v>661</v>
      </c>
      <c r="G162" s="93" t="b">
        <v>0</v>
      </c>
      <c r="H162" s="93" t="b">
        <v>0</v>
      </c>
      <c r="I162" s="93" t="b">
        <v>0</v>
      </c>
      <c r="J162" s="93" t="b">
        <v>0</v>
      </c>
      <c r="K162" s="93" t="b">
        <v>0</v>
      </c>
      <c r="L162" s="93" t="b">
        <v>0</v>
      </c>
    </row>
    <row r="163" spans="1:12" ht="15">
      <c r="A163" s="93" t="s">
        <v>223</v>
      </c>
      <c r="B163" s="93" t="s">
        <v>720</v>
      </c>
      <c r="C163" s="93">
        <v>3</v>
      </c>
      <c r="D163" s="133">
        <v>0.007852956408625596</v>
      </c>
      <c r="E163" s="133">
        <v>0.9582452518929988</v>
      </c>
      <c r="F163" s="93" t="s">
        <v>661</v>
      </c>
      <c r="G163" s="93" t="b">
        <v>0</v>
      </c>
      <c r="H163" s="93" t="b">
        <v>0</v>
      </c>
      <c r="I163" s="93" t="b">
        <v>0</v>
      </c>
      <c r="J163" s="93" t="b">
        <v>0</v>
      </c>
      <c r="K163" s="93" t="b">
        <v>0</v>
      </c>
      <c r="L163" s="93" t="b">
        <v>0</v>
      </c>
    </row>
    <row r="164" spans="1:12" ht="15">
      <c r="A164" s="93" t="s">
        <v>720</v>
      </c>
      <c r="B164" s="93" t="s">
        <v>746</v>
      </c>
      <c r="C164" s="93">
        <v>3</v>
      </c>
      <c r="D164" s="133">
        <v>0.007852956408625596</v>
      </c>
      <c r="E164" s="133">
        <v>1.4353665066126613</v>
      </c>
      <c r="F164" s="93" t="s">
        <v>661</v>
      </c>
      <c r="G164" s="93" t="b">
        <v>0</v>
      </c>
      <c r="H164" s="93" t="b">
        <v>0</v>
      </c>
      <c r="I164" s="93" t="b">
        <v>0</v>
      </c>
      <c r="J164" s="93" t="b">
        <v>0</v>
      </c>
      <c r="K164" s="93" t="b">
        <v>0</v>
      </c>
      <c r="L164" s="93" t="b">
        <v>0</v>
      </c>
    </row>
    <row r="165" spans="1:12" ht="15">
      <c r="A165" s="93" t="s">
        <v>746</v>
      </c>
      <c r="B165" s="93" t="s">
        <v>722</v>
      </c>
      <c r="C165" s="93">
        <v>3</v>
      </c>
      <c r="D165" s="133">
        <v>0.007852956408625596</v>
      </c>
      <c r="E165" s="133">
        <v>1.5603052432209612</v>
      </c>
      <c r="F165" s="93" t="s">
        <v>661</v>
      </c>
      <c r="G165" s="93" t="b">
        <v>0</v>
      </c>
      <c r="H165" s="93" t="b">
        <v>0</v>
      </c>
      <c r="I165" s="93" t="b">
        <v>0</v>
      </c>
      <c r="J165" s="93" t="b">
        <v>0</v>
      </c>
      <c r="K165" s="93" t="b">
        <v>0</v>
      </c>
      <c r="L165" s="93" t="b">
        <v>0</v>
      </c>
    </row>
    <row r="166" spans="1:12" ht="15">
      <c r="A166" s="93" t="s">
        <v>722</v>
      </c>
      <c r="B166" s="93" t="s">
        <v>725</v>
      </c>
      <c r="C166" s="93">
        <v>3</v>
      </c>
      <c r="D166" s="133">
        <v>0.007852956408625596</v>
      </c>
      <c r="E166" s="133">
        <v>1.4353665066126613</v>
      </c>
      <c r="F166" s="93" t="s">
        <v>661</v>
      </c>
      <c r="G166" s="93" t="b">
        <v>0</v>
      </c>
      <c r="H166" s="93" t="b">
        <v>0</v>
      </c>
      <c r="I166" s="93" t="b">
        <v>0</v>
      </c>
      <c r="J166" s="93" t="b">
        <v>0</v>
      </c>
      <c r="K166" s="93" t="b">
        <v>0</v>
      </c>
      <c r="L166" s="93" t="b">
        <v>0</v>
      </c>
    </row>
    <row r="167" spans="1:12" ht="15">
      <c r="A167" s="93" t="s">
        <v>725</v>
      </c>
      <c r="B167" s="93" t="s">
        <v>882</v>
      </c>
      <c r="C167" s="93">
        <v>3</v>
      </c>
      <c r="D167" s="133">
        <v>0.007852956408625596</v>
      </c>
      <c r="E167" s="133">
        <v>1.7363965022766426</v>
      </c>
      <c r="F167" s="93" t="s">
        <v>661</v>
      </c>
      <c r="G167" s="93" t="b">
        <v>0</v>
      </c>
      <c r="H167" s="93" t="b">
        <v>0</v>
      </c>
      <c r="I167" s="93" t="b">
        <v>0</v>
      </c>
      <c r="J167" s="93" t="b">
        <v>0</v>
      </c>
      <c r="K167" s="93" t="b">
        <v>0</v>
      </c>
      <c r="L167" s="93" t="b">
        <v>0</v>
      </c>
    </row>
    <row r="168" spans="1:12" ht="15">
      <c r="A168" s="93" t="s">
        <v>924</v>
      </c>
      <c r="B168" s="93" t="s">
        <v>925</v>
      </c>
      <c r="C168" s="93">
        <v>2</v>
      </c>
      <c r="D168" s="133">
        <v>0.006766532612031684</v>
      </c>
      <c r="E168" s="133">
        <v>2.037426497940624</v>
      </c>
      <c r="F168" s="93" t="s">
        <v>661</v>
      </c>
      <c r="G168" s="93" t="b">
        <v>0</v>
      </c>
      <c r="H168" s="93" t="b">
        <v>0</v>
      </c>
      <c r="I168" s="93" t="b">
        <v>0</v>
      </c>
      <c r="J168" s="93" t="b">
        <v>0</v>
      </c>
      <c r="K168" s="93" t="b">
        <v>0</v>
      </c>
      <c r="L168" s="93" t="b">
        <v>0</v>
      </c>
    </row>
    <row r="169" spans="1:12" ht="15">
      <c r="A169" s="93" t="s">
        <v>925</v>
      </c>
      <c r="B169" s="93" t="s">
        <v>926</v>
      </c>
      <c r="C169" s="93">
        <v>2</v>
      </c>
      <c r="D169" s="133">
        <v>0.006766532612031684</v>
      </c>
      <c r="E169" s="133">
        <v>2.037426497940624</v>
      </c>
      <c r="F169" s="93" t="s">
        <v>661</v>
      </c>
      <c r="G169" s="93" t="b">
        <v>0</v>
      </c>
      <c r="H169" s="93" t="b">
        <v>0</v>
      </c>
      <c r="I169" s="93" t="b">
        <v>0</v>
      </c>
      <c r="J169" s="93" t="b">
        <v>0</v>
      </c>
      <c r="K169" s="93" t="b">
        <v>0</v>
      </c>
      <c r="L169" s="93" t="b">
        <v>0</v>
      </c>
    </row>
    <row r="170" spans="1:12" ht="15">
      <c r="A170" s="93" t="s">
        <v>926</v>
      </c>
      <c r="B170" s="93" t="s">
        <v>927</v>
      </c>
      <c r="C170" s="93">
        <v>2</v>
      </c>
      <c r="D170" s="133">
        <v>0.006766532612031684</v>
      </c>
      <c r="E170" s="133">
        <v>2.037426497940624</v>
      </c>
      <c r="F170" s="93" t="s">
        <v>661</v>
      </c>
      <c r="G170" s="93" t="b">
        <v>0</v>
      </c>
      <c r="H170" s="93" t="b">
        <v>0</v>
      </c>
      <c r="I170" s="93" t="b">
        <v>0</v>
      </c>
      <c r="J170" s="93" t="b">
        <v>0</v>
      </c>
      <c r="K170" s="93" t="b">
        <v>0</v>
      </c>
      <c r="L170" s="93" t="b">
        <v>0</v>
      </c>
    </row>
    <row r="171" spans="1:12" ht="15">
      <c r="A171" s="93" t="s">
        <v>927</v>
      </c>
      <c r="B171" s="93" t="s">
        <v>928</v>
      </c>
      <c r="C171" s="93">
        <v>2</v>
      </c>
      <c r="D171" s="133">
        <v>0.006766532612031684</v>
      </c>
      <c r="E171" s="133">
        <v>2.037426497940624</v>
      </c>
      <c r="F171" s="93" t="s">
        <v>661</v>
      </c>
      <c r="G171" s="93" t="b">
        <v>0</v>
      </c>
      <c r="H171" s="93" t="b">
        <v>0</v>
      </c>
      <c r="I171" s="93" t="b">
        <v>0</v>
      </c>
      <c r="J171" s="93" t="b">
        <v>0</v>
      </c>
      <c r="K171" s="93" t="b">
        <v>0</v>
      </c>
      <c r="L171" s="93" t="b">
        <v>0</v>
      </c>
    </row>
    <row r="172" spans="1:12" ht="15">
      <c r="A172" s="93" t="s">
        <v>928</v>
      </c>
      <c r="B172" s="93" t="s">
        <v>929</v>
      </c>
      <c r="C172" s="93">
        <v>2</v>
      </c>
      <c r="D172" s="133">
        <v>0.006766532612031684</v>
      </c>
      <c r="E172" s="133">
        <v>2.037426497940624</v>
      </c>
      <c r="F172" s="93" t="s">
        <v>661</v>
      </c>
      <c r="G172" s="93" t="b">
        <v>0</v>
      </c>
      <c r="H172" s="93" t="b">
        <v>0</v>
      </c>
      <c r="I172" s="93" t="b">
        <v>0</v>
      </c>
      <c r="J172" s="93" t="b">
        <v>0</v>
      </c>
      <c r="K172" s="93" t="b">
        <v>0</v>
      </c>
      <c r="L172" s="93" t="b">
        <v>0</v>
      </c>
    </row>
    <row r="173" spans="1:12" ht="15">
      <c r="A173" s="93" t="s">
        <v>929</v>
      </c>
      <c r="B173" s="93" t="s">
        <v>930</v>
      </c>
      <c r="C173" s="93">
        <v>2</v>
      </c>
      <c r="D173" s="133">
        <v>0.006766532612031684</v>
      </c>
      <c r="E173" s="133">
        <v>2.037426497940624</v>
      </c>
      <c r="F173" s="93" t="s">
        <v>661</v>
      </c>
      <c r="G173" s="93" t="b">
        <v>0</v>
      </c>
      <c r="H173" s="93" t="b">
        <v>0</v>
      </c>
      <c r="I173" s="93" t="b">
        <v>0</v>
      </c>
      <c r="J173" s="93" t="b">
        <v>0</v>
      </c>
      <c r="K173" s="93" t="b">
        <v>0</v>
      </c>
      <c r="L173" s="93" t="b">
        <v>0</v>
      </c>
    </row>
    <row r="174" spans="1:12" ht="15">
      <c r="A174" s="93" t="s">
        <v>930</v>
      </c>
      <c r="B174" s="93" t="s">
        <v>931</v>
      </c>
      <c r="C174" s="93">
        <v>2</v>
      </c>
      <c r="D174" s="133">
        <v>0.006766532612031684</v>
      </c>
      <c r="E174" s="133">
        <v>2.037426497940624</v>
      </c>
      <c r="F174" s="93" t="s">
        <v>661</v>
      </c>
      <c r="G174" s="93" t="b">
        <v>0</v>
      </c>
      <c r="H174" s="93" t="b">
        <v>0</v>
      </c>
      <c r="I174" s="93" t="b">
        <v>0</v>
      </c>
      <c r="J174" s="93" t="b">
        <v>0</v>
      </c>
      <c r="K174" s="93" t="b">
        <v>0</v>
      </c>
      <c r="L174" s="93" t="b">
        <v>0</v>
      </c>
    </row>
    <row r="175" spans="1:12" ht="15">
      <c r="A175" s="93" t="s">
        <v>931</v>
      </c>
      <c r="B175" s="93" t="s">
        <v>726</v>
      </c>
      <c r="C175" s="93">
        <v>2</v>
      </c>
      <c r="D175" s="133">
        <v>0.006766532612031684</v>
      </c>
      <c r="E175" s="133">
        <v>1.8613352388849425</v>
      </c>
      <c r="F175" s="93" t="s">
        <v>661</v>
      </c>
      <c r="G175" s="93" t="b">
        <v>0</v>
      </c>
      <c r="H175" s="93" t="b">
        <v>0</v>
      </c>
      <c r="I175" s="93" t="b">
        <v>0</v>
      </c>
      <c r="J175" s="93" t="b">
        <v>0</v>
      </c>
      <c r="K175" s="93" t="b">
        <v>0</v>
      </c>
      <c r="L175" s="93" t="b">
        <v>0</v>
      </c>
    </row>
    <row r="176" spans="1:12" ht="15">
      <c r="A176" s="93" t="s">
        <v>726</v>
      </c>
      <c r="B176" s="93" t="s">
        <v>932</v>
      </c>
      <c r="C176" s="93">
        <v>2</v>
      </c>
      <c r="D176" s="133">
        <v>0.006766532612031684</v>
      </c>
      <c r="E176" s="133">
        <v>1.8613352388849425</v>
      </c>
      <c r="F176" s="93" t="s">
        <v>661</v>
      </c>
      <c r="G176" s="93" t="b">
        <v>0</v>
      </c>
      <c r="H176" s="93" t="b">
        <v>0</v>
      </c>
      <c r="I176" s="93" t="b">
        <v>0</v>
      </c>
      <c r="J176" s="93" t="b">
        <v>0</v>
      </c>
      <c r="K176" s="93" t="b">
        <v>0</v>
      </c>
      <c r="L176" s="93" t="b">
        <v>0</v>
      </c>
    </row>
    <row r="177" spans="1:12" ht="15">
      <c r="A177" s="93" t="s">
        <v>932</v>
      </c>
      <c r="B177" s="93" t="s">
        <v>933</v>
      </c>
      <c r="C177" s="93">
        <v>2</v>
      </c>
      <c r="D177" s="133">
        <v>0.006766532612031684</v>
      </c>
      <c r="E177" s="133">
        <v>2.037426497940624</v>
      </c>
      <c r="F177" s="93" t="s">
        <v>661</v>
      </c>
      <c r="G177" s="93" t="b">
        <v>0</v>
      </c>
      <c r="H177" s="93" t="b">
        <v>0</v>
      </c>
      <c r="I177" s="93" t="b">
        <v>0</v>
      </c>
      <c r="J177" s="93" t="b">
        <v>0</v>
      </c>
      <c r="K177" s="93" t="b">
        <v>0</v>
      </c>
      <c r="L177" s="93" t="b">
        <v>0</v>
      </c>
    </row>
    <row r="178" spans="1:12" ht="15">
      <c r="A178" s="93" t="s">
        <v>933</v>
      </c>
      <c r="B178" s="93" t="s">
        <v>934</v>
      </c>
      <c r="C178" s="93">
        <v>2</v>
      </c>
      <c r="D178" s="133">
        <v>0.006766532612031684</v>
      </c>
      <c r="E178" s="133">
        <v>2.037426497940624</v>
      </c>
      <c r="F178" s="93" t="s">
        <v>661</v>
      </c>
      <c r="G178" s="93" t="b">
        <v>0</v>
      </c>
      <c r="H178" s="93" t="b">
        <v>0</v>
      </c>
      <c r="I178" s="93" t="b">
        <v>0</v>
      </c>
      <c r="J178" s="93" t="b">
        <v>0</v>
      </c>
      <c r="K178" s="93" t="b">
        <v>0</v>
      </c>
      <c r="L178" s="93" t="b">
        <v>0</v>
      </c>
    </row>
    <row r="179" spans="1:12" ht="15">
      <c r="A179" s="93" t="s">
        <v>934</v>
      </c>
      <c r="B179" s="93" t="s">
        <v>237</v>
      </c>
      <c r="C179" s="93">
        <v>2</v>
      </c>
      <c r="D179" s="133">
        <v>0.006766532612031684</v>
      </c>
      <c r="E179" s="133">
        <v>1.8613352388849425</v>
      </c>
      <c r="F179" s="93" t="s">
        <v>661</v>
      </c>
      <c r="G179" s="93" t="b">
        <v>0</v>
      </c>
      <c r="H179" s="93" t="b">
        <v>0</v>
      </c>
      <c r="I179" s="93" t="b">
        <v>0</v>
      </c>
      <c r="J179" s="93" t="b">
        <v>0</v>
      </c>
      <c r="K179" s="93" t="b">
        <v>0</v>
      </c>
      <c r="L179" s="93" t="b">
        <v>0</v>
      </c>
    </row>
    <row r="180" spans="1:12" ht="15">
      <c r="A180" s="93" t="s">
        <v>720</v>
      </c>
      <c r="B180" s="93" t="s">
        <v>727</v>
      </c>
      <c r="C180" s="93">
        <v>2</v>
      </c>
      <c r="D180" s="133">
        <v>0.006766532612031684</v>
      </c>
      <c r="E180" s="133">
        <v>1.25927524755698</v>
      </c>
      <c r="F180" s="93" t="s">
        <v>661</v>
      </c>
      <c r="G180" s="93" t="b">
        <v>0</v>
      </c>
      <c r="H180" s="93" t="b">
        <v>0</v>
      </c>
      <c r="I180" s="93" t="b">
        <v>0</v>
      </c>
      <c r="J180" s="93" t="b">
        <v>1</v>
      </c>
      <c r="K180" s="93" t="b">
        <v>0</v>
      </c>
      <c r="L180" s="93" t="b">
        <v>0</v>
      </c>
    </row>
    <row r="181" spans="1:12" ht="15">
      <c r="A181" s="93" t="s">
        <v>727</v>
      </c>
      <c r="B181" s="93" t="s">
        <v>935</v>
      </c>
      <c r="C181" s="93">
        <v>2</v>
      </c>
      <c r="D181" s="133">
        <v>0.006766532612031684</v>
      </c>
      <c r="E181" s="133">
        <v>1.8613352388849425</v>
      </c>
      <c r="F181" s="93" t="s">
        <v>661</v>
      </c>
      <c r="G181" s="93" t="b">
        <v>1</v>
      </c>
      <c r="H181" s="93" t="b">
        <v>0</v>
      </c>
      <c r="I181" s="93" t="b">
        <v>0</v>
      </c>
      <c r="J181" s="93" t="b">
        <v>0</v>
      </c>
      <c r="K181" s="93" t="b">
        <v>0</v>
      </c>
      <c r="L181" s="93" t="b">
        <v>0</v>
      </c>
    </row>
    <row r="182" spans="1:12" ht="15">
      <c r="A182" s="93" t="s">
        <v>935</v>
      </c>
      <c r="B182" s="93" t="s">
        <v>936</v>
      </c>
      <c r="C182" s="93">
        <v>2</v>
      </c>
      <c r="D182" s="133">
        <v>0.006766532612031684</v>
      </c>
      <c r="E182" s="133">
        <v>2.037426497940624</v>
      </c>
      <c r="F182" s="93" t="s">
        <v>661</v>
      </c>
      <c r="G182" s="93" t="b">
        <v>0</v>
      </c>
      <c r="H182" s="93" t="b">
        <v>0</v>
      </c>
      <c r="I182" s="93" t="b">
        <v>0</v>
      </c>
      <c r="J182" s="93" t="b">
        <v>0</v>
      </c>
      <c r="K182" s="93" t="b">
        <v>0</v>
      </c>
      <c r="L182" s="93" t="b">
        <v>0</v>
      </c>
    </row>
    <row r="183" spans="1:12" ht="15">
      <c r="A183" s="93" t="s">
        <v>936</v>
      </c>
      <c r="B183" s="93" t="s">
        <v>937</v>
      </c>
      <c r="C183" s="93">
        <v>2</v>
      </c>
      <c r="D183" s="133">
        <v>0.006766532612031684</v>
      </c>
      <c r="E183" s="133">
        <v>2.037426497940624</v>
      </c>
      <c r="F183" s="93" t="s">
        <v>661</v>
      </c>
      <c r="G183" s="93" t="b">
        <v>0</v>
      </c>
      <c r="H183" s="93" t="b">
        <v>0</v>
      </c>
      <c r="I183" s="93" t="b">
        <v>0</v>
      </c>
      <c r="J183" s="93" t="b">
        <v>0</v>
      </c>
      <c r="K183" s="93" t="b">
        <v>0</v>
      </c>
      <c r="L183" s="93" t="b">
        <v>0</v>
      </c>
    </row>
    <row r="184" spans="1:12" ht="15">
      <c r="A184" s="93" t="s">
        <v>937</v>
      </c>
      <c r="B184" s="93" t="s">
        <v>938</v>
      </c>
      <c r="C184" s="93">
        <v>2</v>
      </c>
      <c r="D184" s="133">
        <v>0.006766532612031684</v>
      </c>
      <c r="E184" s="133">
        <v>2.037426497940624</v>
      </c>
      <c r="F184" s="93" t="s">
        <v>661</v>
      </c>
      <c r="G184" s="93" t="b">
        <v>0</v>
      </c>
      <c r="H184" s="93" t="b">
        <v>0</v>
      </c>
      <c r="I184" s="93" t="b">
        <v>0</v>
      </c>
      <c r="J184" s="93" t="b">
        <v>0</v>
      </c>
      <c r="K184" s="93" t="b">
        <v>0</v>
      </c>
      <c r="L184" s="93" t="b">
        <v>0</v>
      </c>
    </row>
    <row r="185" spans="1:12" ht="15">
      <c r="A185" s="93" t="s">
        <v>938</v>
      </c>
      <c r="B185" s="93" t="s">
        <v>939</v>
      </c>
      <c r="C185" s="93">
        <v>2</v>
      </c>
      <c r="D185" s="133">
        <v>0.006766532612031684</v>
      </c>
      <c r="E185" s="133">
        <v>2.037426497940624</v>
      </c>
      <c r="F185" s="93" t="s">
        <v>661</v>
      </c>
      <c r="G185" s="93" t="b">
        <v>0</v>
      </c>
      <c r="H185" s="93" t="b">
        <v>0</v>
      </c>
      <c r="I185" s="93" t="b">
        <v>0</v>
      </c>
      <c r="J185" s="93" t="b">
        <v>0</v>
      </c>
      <c r="K185" s="93" t="b">
        <v>0</v>
      </c>
      <c r="L185" s="93" t="b">
        <v>0</v>
      </c>
    </row>
    <row r="186" spans="1:12" ht="15">
      <c r="A186" s="93" t="s">
        <v>939</v>
      </c>
      <c r="B186" s="93" t="s">
        <v>940</v>
      </c>
      <c r="C186" s="93">
        <v>2</v>
      </c>
      <c r="D186" s="133">
        <v>0.006766532612031684</v>
      </c>
      <c r="E186" s="133">
        <v>2.037426497940624</v>
      </c>
      <c r="F186" s="93" t="s">
        <v>661</v>
      </c>
      <c r="G186" s="93" t="b">
        <v>0</v>
      </c>
      <c r="H186" s="93" t="b">
        <v>0</v>
      </c>
      <c r="I186" s="93" t="b">
        <v>0</v>
      </c>
      <c r="J186" s="93" t="b">
        <v>0</v>
      </c>
      <c r="K186" s="93" t="b">
        <v>0</v>
      </c>
      <c r="L186" s="93" t="b">
        <v>0</v>
      </c>
    </row>
    <row r="187" spans="1:12" ht="15">
      <c r="A187" s="93" t="s">
        <v>940</v>
      </c>
      <c r="B187" s="93" t="s">
        <v>223</v>
      </c>
      <c r="C187" s="93">
        <v>2</v>
      </c>
      <c r="D187" s="133">
        <v>0.006766532612031684</v>
      </c>
      <c r="E187" s="133">
        <v>1.493358453590348</v>
      </c>
      <c r="F187" s="93" t="s">
        <v>661</v>
      </c>
      <c r="G187" s="93" t="b">
        <v>0</v>
      </c>
      <c r="H187" s="93" t="b">
        <v>0</v>
      </c>
      <c r="I187" s="93" t="b">
        <v>0</v>
      </c>
      <c r="J187" s="93" t="b">
        <v>0</v>
      </c>
      <c r="K187" s="93" t="b">
        <v>0</v>
      </c>
      <c r="L187" s="93" t="b">
        <v>0</v>
      </c>
    </row>
    <row r="188" spans="1:12" ht="15">
      <c r="A188" s="93" t="s">
        <v>223</v>
      </c>
      <c r="B188" s="93" t="s">
        <v>238</v>
      </c>
      <c r="C188" s="93">
        <v>2</v>
      </c>
      <c r="D188" s="133">
        <v>0.006766532612031684</v>
      </c>
      <c r="E188" s="133">
        <v>1.5603052432209612</v>
      </c>
      <c r="F188" s="93" t="s">
        <v>661</v>
      </c>
      <c r="G188" s="93" t="b">
        <v>0</v>
      </c>
      <c r="H188" s="93" t="b">
        <v>0</v>
      </c>
      <c r="I188" s="93" t="b">
        <v>0</v>
      </c>
      <c r="J188" s="93" t="b">
        <v>0</v>
      </c>
      <c r="K188" s="93" t="b">
        <v>0</v>
      </c>
      <c r="L188" s="93" t="b">
        <v>0</v>
      </c>
    </row>
    <row r="189" spans="1:12" ht="15">
      <c r="A189" s="93" t="s">
        <v>238</v>
      </c>
      <c r="B189" s="93" t="s">
        <v>941</v>
      </c>
      <c r="C189" s="93">
        <v>2</v>
      </c>
      <c r="D189" s="133">
        <v>0.006766532612031684</v>
      </c>
      <c r="E189" s="133">
        <v>2.037426497940624</v>
      </c>
      <c r="F189" s="93" t="s">
        <v>661</v>
      </c>
      <c r="G189" s="93" t="b">
        <v>0</v>
      </c>
      <c r="H189" s="93" t="b">
        <v>0</v>
      </c>
      <c r="I189" s="93" t="b">
        <v>0</v>
      </c>
      <c r="J189" s="93" t="b">
        <v>0</v>
      </c>
      <c r="K189" s="93" t="b">
        <v>0</v>
      </c>
      <c r="L189" s="93" t="b">
        <v>0</v>
      </c>
    </row>
    <row r="190" spans="1:12" ht="15">
      <c r="A190" s="93" t="s">
        <v>227</v>
      </c>
      <c r="B190" s="93" t="s">
        <v>720</v>
      </c>
      <c r="C190" s="93">
        <v>2</v>
      </c>
      <c r="D190" s="133">
        <v>0.006766532612031684</v>
      </c>
      <c r="E190" s="133">
        <v>1.25927524755698</v>
      </c>
      <c r="F190" s="93" t="s">
        <v>661</v>
      </c>
      <c r="G190" s="93" t="b">
        <v>0</v>
      </c>
      <c r="H190" s="93" t="b">
        <v>0</v>
      </c>
      <c r="I190" s="93" t="b">
        <v>0</v>
      </c>
      <c r="J190" s="93" t="b">
        <v>0</v>
      </c>
      <c r="K190" s="93" t="b">
        <v>0</v>
      </c>
      <c r="L190" s="93" t="b">
        <v>0</v>
      </c>
    </row>
    <row r="191" spans="1:12" ht="15">
      <c r="A191" s="93" t="s">
        <v>721</v>
      </c>
      <c r="B191" s="93" t="s">
        <v>730</v>
      </c>
      <c r="C191" s="93">
        <v>5</v>
      </c>
      <c r="D191" s="133">
        <v>0.009125674109024881</v>
      </c>
      <c r="E191" s="133">
        <v>1.2844307338445196</v>
      </c>
      <c r="F191" s="93" t="s">
        <v>662</v>
      </c>
      <c r="G191" s="93" t="b">
        <v>0</v>
      </c>
      <c r="H191" s="93" t="b">
        <v>0</v>
      </c>
      <c r="I191" s="93" t="b">
        <v>0</v>
      </c>
      <c r="J191" s="93" t="b">
        <v>1</v>
      </c>
      <c r="K191" s="93" t="b">
        <v>0</v>
      </c>
      <c r="L191" s="93" t="b">
        <v>0</v>
      </c>
    </row>
    <row r="192" spans="1:12" ht="15">
      <c r="A192" s="93" t="s">
        <v>731</v>
      </c>
      <c r="B192" s="93" t="s">
        <v>729</v>
      </c>
      <c r="C192" s="93">
        <v>4</v>
      </c>
      <c r="D192" s="133">
        <v>0.01379751902064093</v>
      </c>
      <c r="E192" s="133">
        <v>1.5185139398778875</v>
      </c>
      <c r="F192" s="93" t="s">
        <v>662</v>
      </c>
      <c r="G192" s="93" t="b">
        <v>0</v>
      </c>
      <c r="H192" s="93" t="b">
        <v>0</v>
      </c>
      <c r="I192" s="93" t="b">
        <v>0</v>
      </c>
      <c r="J192" s="93" t="b">
        <v>0</v>
      </c>
      <c r="K192" s="93" t="b">
        <v>0</v>
      </c>
      <c r="L192" s="93" t="b">
        <v>0</v>
      </c>
    </row>
    <row r="193" spans="1:12" ht="15">
      <c r="A193" s="93" t="s">
        <v>734</v>
      </c>
      <c r="B193" s="93" t="s">
        <v>722</v>
      </c>
      <c r="C193" s="93">
        <v>3</v>
      </c>
      <c r="D193" s="133">
        <v>0.0081919197668397</v>
      </c>
      <c r="E193" s="133">
        <v>1.6646419755561255</v>
      </c>
      <c r="F193" s="93" t="s">
        <v>662</v>
      </c>
      <c r="G193" s="93" t="b">
        <v>0</v>
      </c>
      <c r="H193" s="93" t="b">
        <v>0</v>
      </c>
      <c r="I193" s="93" t="b">
        <v>0</v>
      </c>
      <c r="J193" s="93" t="b">
        <v>0</v>
      </c>
      <c r="K193" s="93" t="b">
        <v>0</v>
      </c>
      <c r="L193" s="93" t="b">
        <v>0</v>
      </c>
    </row>
    <row r="194" spans="1:12" ht="15">
      <c r="A194" s="93" t="s">
        <v>722</v>
      </c>
      <c r="B194" s="93" t="s">
        <v>735</v>
      </c>
      <c r="C194" s="93">
        <v>3</v>
      </c>
      <c r="D194" s="133">
        <v>0.0081919197668397</v>
      </c>
      <c r="E194" s="133">
        <v>1.6646419755561255</v>
      </c>
      <c r="F194" s="93" t="s">
        <v>662</v>
      </c>
      <c r="G194" s="93" t="b">
        <v>0</v>
      </c>
      <c r="H194" s="93" t="b">
        <v>0</v>
      </c>
      <c r="I194" s="93" t="b">
        <v>0</v>
      </c>
      <c r="J194" s="93" t="b">
        <v>0</v>
      </c>
      <c r="K194" s="93" t="b">
        <v>0</v>
      </c>
      <c r="L194" s="93" t="b">
        <v>0</v>
      </c>
    </row>
    <row r="195" spans="1:12" ht="15">
      <c r="A195" s="93" t="s">
        <v>735</v>
      </c>
      <c r="B195" s="93" t="s">
        <v>907</v>
      </c>
      <c r="C195" s="93">
        <v>3</v>
      </c>
      <c r="D195" s="133">
        <v>0.0081919197668397</v>
      </c>
      <c r="E195" s="133">
        <v>1.8864907251724818</v>
      </c>
      <c r="F195" s="93" t="s">
        <v>662</v>
      </c>
      <c r="G195" s="93" t="b">
        <v>0</v>
      </c>
      <c r="H195" s="93" t="b">
        <v>0</v>
      </c>
      <c r="I195" s="93" t="b">
        <v>0</v>
      </c>
      <c r="J195" s="93" t="b">
        <v>0</v>
      </c>
      <c r="K195" s="93" t="b">
        <v>0</v>
      </c>
      <c r="L195" s="93" t="b">
        <v>0</v>
      </c>
    </row>
    <row r="196" spans="1:12" ht="15">
      <c r="A196" s="93" t="s">
        <v>907</v>
      </c>
      <c r="B196" s="93" t="s">
        <v>908</v>
      </c>
      <c r="C196" s="93">
        <v>3</v>
      </c>
      <c r="D196" s="133">
        <v>0.0081919197668397</v>
      </c>
      <c r="E196" s="133">
        <v>1.8864907251724818</v>
      </c>
      <c r="F196" s="93" t="s">
        <v>662</v>
      </c>
      <c r="G196" s="93" t="b">
        <v>0</v>
      </c>
      <c r="H196" s="93" t="b">
        <v>0</v>
      </c>
      <c r="I196" s="93" t="b">
        <v>0</v>
      </c>
      <c r="J196" s="93" t="b">
        <v>0</v>
      </c>
      <c r="K196" s="93" t="b">
        <v>0</v>
      </c>
      <c r="L196" s="93" t="b">
        <v>0</v>
      </c>
    </row>
    <row r="197" spans="1:12" ht="15">
      <c r="A197" s="93" t="s">
        <v>908</v>
      </c>
      <c r="B197" s="93" t="s">
        <v>909</v>
      </c>
      <c r="C197" s="93">
        <v>3</v>
      </c>
      <c r="D197" s="133">
        <v>0.0081919197668397</v>
      </c>
      <c r="E197" s="133">
        <v>1.8864907251724818</v>
      </c>
      <c r="F197" s="93" t="s">
        <v>662</v>
      </c>
      <c r="G197" s="93" t="b">
        <v>0</v>
      </c>
      <c r="H197" s="93" t="b">
        <v>0</v>
      </c>
      <c r="I197" s="93" t="b">
        <v>0</v>
      </c>
      <c r="J197" s="93" t="b">
        <v>1</v>
      </c>
      <c r="K197" s="93" t="b">
        <v>0</v>
      </c>
      <c r="L197" s="93" t="b">
        <v>0</v>
      </c>
    </row>
    <row r="198" spans="1:12" ht="15">
      <c r="A198" s="93" t="s">
        <v>909</v>
      </c>
      <c r="B198" s="93" t="s">
        <v>910</v>
      </c>
      <c r="C198" s="93">
        <v>3</v>
      </c>
      <c r="D198" s="133">
        <v>0.0081919197668397</v>
      </c>
      <c r="E198" s="133">
        <v>1.8864907251724818</v>
      </c>
      <c r="F198" s="93" t="s">
        <v>662</v>
      </c>
      <c r="G198" s="93" t="b">
        <v>1</v>
      </c>
      <c r="H198" s="93" t="b">
        <v>0</v>
      </c>
      <c r="I198" s="93" t="b">
        <v>0</v>
      </c>
      <c r="J198" s="93" t="b">
        <v>0</v>
      </c>
      <c r="K198" s="93" t="b">
        <v>0</v>
      </c>
      <c r="L198" s="93" t="b">
        <v>0</v>
      </c>
    </row>
    <row r="199" spans="1:12" ht="15">
      <c r="A199" s="93" t="s">
        <v>910</v>
      </c>
      <c r="B199" s="93" t="s">
        <v>873</v>
      </c>
      <c r="C199" s="93">
        <v>3</v>
      </c>
      <c r="D199" s="133">
        <v>0.0081919197668397</v>
      </c>
      <c r="E199" s="133">
        <v>1.8864907251724818</v>
      </c>
      <c r="F199" s="93" t="s">
        <v>662</v>
      </c>
      <c r="G199" s="93" t="b">
        <v>0</v>
      </c>
      <c r="H199" s="93" t="b">
        <v>0</v>
      </c>
      <c r="I199" s="93" t="b">
        <v>0</v>
      </c>
      <c r="J199" s="93" t="b">
        <v>0</v>
      </c>
      <c r="K199" s="93" t="b">
        <v>0</v>
      </c>
      <c r="L199" s="93" t="b">
        <v>0</v>
      </c>
    </row>
    <row r="200" spans="1:12" ht="15">
      <c r="A200" s="93" t="s">
        <v>873</v>
      </c>
      <c r="B200" s="93" t="s">
        <v>720</v>
      </c>
      <c r="C200" s="93">
        <v>3</v>
      </c>
      <c r="D200" s="133">
        <v>0.0081919197668397</v>
      </c>
      <c r="E200" s="133">
        <v>1.2174839442139063</v>
      </c>
      <c r="F200" s="93" t="s">
        <v>662</v>
      </c>
      <c r="G200" s="93" t="b">
        <v>0</v>
      </c>
      <c r="H200" s="93" t="b">
        <v>0</v>
      </c>
      <c r="I200" s="93" t="b">
        <v>0</v>
      </c>
      <c r="J200" s="93" t="b">
        <v>0</v>
      </c>
      <c r="K200" s="93" t="b">
        <v>0</v>
      </c>
      <c r="L200" s="93" t="b">
        <v>0</v>
      </c>
    </row>
    <row r="201" spans="1:12" ht="15">
      <c r="A201" s="93" t="s">
        <v>720</v>
      </c>
      <c r="B201" s="93" t="s">
        <v>911</v>
      </c>
      <c r="C201" s="93">
        <v>3</v>
      </c>
      <c r="D201" s="133">
        <v>0.0081919197668397</v>
      </c>
      <c r="E201" s="133">
        <v>1.2174839442139063</v>
      </c>
      <c r="F201" s="93" t="s">
        <v>662</v>
      </c>
      <c r="G201" s="93" t="b">
        <v>0</v>
      </c>
      <c r="H201" s="93" t="b">
        <v>0</v>
      </c>
      <c r="I201" s="93" t="b">
        <v>0</v>
      </c>
      <c r="J201" s="93" t="b">
        <v>0</v>
      </c>
      <c r="K201" s="93" t="b">
        <v>0</v>
      </c>
      <c r="L201" s="93" t="b">
        <v>0</v>
      </c>
    </row>
    <row r="202" spans="1:12" ht="15">
      <c r="A202" s="93" t="s">
        <v>911</v>
      </c>
      <c r="B202" s="93" t="s">
        <v>912</v>
      </c>
      <c r="C202" s="93">
        <v>3</v>
      </c>
      <c r="D202" s="133">
        <v>0.0081919197668397</v>
      </c>
      <c r="E202" s="133">
        <v>1.8864907251724818</v>
      </c>
      <c r="F202" s="93" t="s">
        <v>662</v>
      </c>
      <c r="G202" s="93" t="b">
        <v>0</v>
      </c>
      <c r="H202" s="93" t="b">
        <v>0</v>
      </c>
      <c r="I202" s="93" t="b">
        <v>0</v>
      </c>
      <c r="J202" s="93" t="b">
        <v>0</v>
      </c>
      <c r="K202" s="93" t="b">
        <v>0</v>
      </c>
      <c r="L202" s="93" t="b">
        <v>0</v>
      </c>
    </row>
    <row r="203" spans="1:12" ht="15">
      <c r="A203" s="93" t="s">
        <v>912</v>
      </c>
      <c r="B203" s="93" t="s">
        <v>721</v>
      </c>
      <c r="C203" s="93">
        <v>3</v>
      </c>
      <c r="D203" s="133">
        <v>0.0081919197668397</v>
      </c>
      <c r="E203" s="133">
        <v>1.2844307338445196</v>
      </c>
      <c r="F203" s="93" t="s">
        <v>662</v>
      </c>
      <c r="G203" s="93" t="b">
        <v>0</v>
      </c>
      <c r="H203" s="93" t="b">
        <v>0</v>
      </c>
      <c r="I203" s="93" t="b">
        <v>0</v>
      </c>
      <c r="J203" s="93" t="b">
        <v>0</v>
      </c>
      <c r="K203" s="93" t="b">
        <v>0</v>
      </c>
      <c r="L203" s="93" t="b">
        <v>0</v>
      </c>
    </row>
    <row r="204" spans="1:12" ht="15">
      <c r="A204" s="93" t="s">
        <v>730</v>
      </c>
      <c r="B204" s="93" t="s">
        <v>913</v>
      </c>
      <c r="C204" s="93">
        <v>3</v>
      </c>
      <c r="D204" s="133">
        <v>0.0081919197668397</v>
      </c>
      <c r="E204" s="133">
        <v>1.6646419755561255</v>
      </c>
      <c r="F204" s="93" t="s">
        <v>662</v>
      </c>
      <c r="G204" s="93" t="b">
        <v>1</v>
      </c>
      <c r="H204" s="93" t="b">
        <v>0</v>
      </c>
      <c r="I204" s="93" t="b">
        <v>0</v>
      </c>
      <c r="J204" s="93" t="b">
        <v>0</v>
      </c>
      <c r="K204" s="93" t="b">
        <v>0</v>
      </c>
      <c r="L204" s="93" t="b">
        <v>0</v>
      </c>
    </row>
    <row r="205" spans="1:12" ht="15">
      <c r="A205" s="93" t="s">
        <v>913</v>
      </c>
      <c r="B205" s="93" t="s">
        <v>914</v>
      </c>
      <c r="C205" s="93">
        <v>3</v>
      </c>
      <c r="D205" s="133">
        <v>0.0081919197668397</v>
      </c>
      <c r="E205" s="133">
        <v>1.8864907251724818</v>
      </c>
      <c r="F205" s="93" t="s">
        <v>662</v>
      </c>
      <c r="G205" s="93" t="b">
        <v>0</v>
      </c>
      <c r="H205" s="93" t="b">
        <v>0</v>
      </c>
      <c r="I205" s="93" t="b">
        <v>0</v>
      </c>
      <c r="J205" s="93" t="b">
        <v>0</v>
      </c>
      <c r="K205" s="93" t="b">
        <v>0</v>
      </c>
      <c r="L205" s="93" t="b">
        <v>0</v>
      </c>
    </row>
    <row r="206" spans="1:12" ht="15">
      <c r="A206" s="93" t="s">
        <v>914</v>
      </c>
      <c r="B206" s="93" t="s">
        <v>915</v>
      </c>
      <c r="C206" s="93">
        <v>3</v>
      </c>
      <c r="D206" s="133">
        <v>0.0081919197668397</v>
      </c>
      <c r="E206" s="133">
        <v>1.8864907251724818</v>
      </c>
      <c r="F206" s="93" t="s">
        <v>662</v>
      </c>
      <c r="G206" s="93" t="b">
        <v>0</v>
      </c>
      <c r="H206" s="93" t="b">
        <v>0</v>
      </c>
      <c r="I206" s="93" t="b">
        <v>0</v>
      </c>
      <c r="J206" s="93" t="b">
        <v>0</v>
      </c>
      <c r="K206" s="93" t="b">
        <v>0</v>
      </c>
      <c r="L206" s="93" t="b">
        <v>0</v>
      </c>
    </row>
    <row r="207" spans="1:12" ht="15">
      <c r="A207" s="93" t="s">
        <v>915</v>
      </c>
      <c r="B207" s="93" t="s">
        <v>729</v>
      </c>
      <c r="C207" s="93">
        <v>3</v>
      </c>
      <c r="D207" s="133">
        <v>0.0081919197668397</v>
      </c>
      <c r="E207" s="133">
        <v>1.5185139398778875</v>
      </c>
      <c r="F207" s="93" t="s">
        <v>662</v>
      </c>
      <c r="G207" s="93" t="b">
        <v>0</v>
      </c>
      <c r="H207" s="93" t="b">
        <v>0</v>
      </c>
      <c r="I207" s="93" t="b">
        <v>0</v>
      </c>
      <c r="J207" s="93" t="b">
        <v>0</v>
      </c>
      <c r="K207" s="93" t="b">
        <v>0</v>
      </c>
      <c r="L207" s="93" t="b">
        <v>0</v>
      </c>
    </row>
    <row r="208" spans="1:12" ht="15">
      <c r="A208" s="93" t="s">
        <v>729</v>
      </c>
      <c r="B208" s="93" t="s">
        <v>916</v>
      </c>
      <c r="C208" s="93">
        <v>3</v>
      </c>
      <c r="D208" s="133">
        <v>0.0081919197668397</v>
      </c>
      <c r="E208" s="133">
        <v>1.5185139398778875</v>
      </c>
      <c r="F208" s="93" t="s">
        <v>662</v>
      </c>
      <c r="G208" s="93" t="b">
        <v>0</v>
      </c>
      <c r="H208" s="93" t="b">
        <v>0</v>
      </c>
      <c r="I208" s="93" t="b">
        <v>0</v>
      </c>
      <c r="J208" s="93" t="b">
        <v>0</v>
      </c>
      <c r="K208" s="93" t="b">
        <v>0</v>
      </c>
      <c r="L208" s="93" t="b">
        <v>0</v>
      </c>
    </row>
    <row r="209" spans="1:12" ht="15">
      <c r="A209" s="93" t="s">
        <v>916</v>
      </c>
      <c r="B209" s="93" t="s">
        <v>917</v>
      </c>
      <c r="C209" s="93">
        <v>3</v>
      </c>
      <c r="D209" s="133">
        <v>0.0081919197668397</v>
      </c>
      <c r="E209" s="133">
        <v>1.8864907251724818</v>
      </c>
      <c r="F209" s="93" t="s">
        <v>662</v>
      </c>
      <c r="G209" s="93" t="b">
        <v>0</v>
      </c>
      <c r="H209" s="93" t="b">
        <v>0</v>
      </c>
      <c r="I209" s="93" t="b">
        <v>0</v>
      </c>
      <c r="J209" s="93" t="b">
        <v>0</v>
      </c>
      <c r="K209" s="93" t="b">
        <v>0</v>
      </c>
      <c r="L209" s="93" t="b">
        <v>0</v>
      </c>
    </row>
    <row r="210" spans="1:12" ht="15">
      <c r="A210" s="93" t="s">
        <v>917</v>
      </c>
      <c r="B210" s="93" t="s">
        <v>741</v>
      </c>
      <c r="C210" s="93">
        <v>3</v>
      </c>
      <c r="D210" s="133">
        <v>0.0081919197668397</v>
      </c>
      <c r="E210" s="133">
        <v>1.8864907251724818</v>
      </c>
      <c r="F210" s="93" t="s">
        <v>662</v>
      </c>
      <c r="G210" s="93" t="b">
        <v>0</v>
      </c>
      <c r="H210" s="93" t="b">
        <v>0</v>
      </c>
      <c r="I210" s="93" t="b">
        <v>0</v>
      </c>
      <c r="J210" s="93" t="b">
        <v>0</v>
      </c>
      <c r="K210" s="93" t="b">
        <v>0</v>
      </c>
      <c r="L210" s="93" t="b">
        <v>0</v>
      </c>
    </row>
    <row r="211" spans="1:12" ht="15">
      <c r="A211" s="93" t="s">
        <v>741</v>
      </c>
      <c r="B211" s="93" t="s">
        <v>721</v>
      </c>
      <c r="C211" s="93">
        <v>3</v>
      </c>
      <c r="D211" s="133">
        <v>0.0081919197668397</v>
      </c>
      <c r="E211" s="133">
        <v>1.2844307338445196</v>
      </c>
      <c r="F211" s="93" t="s">
        <v>662</v>
      </c>
      <c r="G211" s="93" t="b">
        <v>0</v>
      </c>
      <c r="H211" s="93" t="b">
        <v>0</v>
      </c>
      <c r="I211" s="93" t="b">
        <v>0</v>
      </c>
      <c r="J211" s="93" t="b">
        <v>0</v>
      </c>
      <c r="K211" s="93" t="b">
        <v>0</v>
      </c>
      <c r="L211" s="93" t="b">
        <v>0</v>
      </c>
    </row>
    <row r="212" spans="1:12" ht="15">
      <c r="A212" s="93" t="s">
        <v>721</v>
      </c>
      <c r="B212" s="93" t="s">
        <v>918</v>
      </c>
      <c r="C212" s="93">
        <v>3</v>
      </c>
      <c r="D212" s="133">
        <v>0.0081919197668397</v>
      </c>
      <c r="E212" s="133">
        <v>1.2844307338445196</v>
      </c>
      <c r="F212" s="93" t="s">
        <v>662</v>
      </c>
      <c r="G212" s="93" t="b">
        <v>0</v>
      </c>
      <c r="H212" s="93" t="b">
        <v>0</v>
      </c>
      <c r="I212" s="93" t="b">
        <v>0</v>
      </c>
      <c r="J212" s="93" t="b">
        <v>0</v>
      </c>
      <c r="K212" s="93" t="b">
        <v>0</v>
      </c>
      <c r="L212" s="93" t="b">
        <v>0</v>
      </c>
    </row>
    <row r="213" spans="1:12" ht="15">
      <c r="A213" s="93" t="s">
        <v>729</v>
      </c>
      <c r="B213" s="93" t="s">
        <v>732</v>
      </c>
      <c r="C213" s="93">
        <v>2</v>
      </c>
      <c r="D213" s="133">
        <v>0.006898759510320465</v>
      </c>
      <c r="E213" s="133">
        <v>1.2174839442139063</v>
      </c>
      <c r="F213" s="93" t="s">
        <v>662</v>
      </c>
      <c r="G213" s="93" t="b">
        <v>0</v>
      </c>
      <c r="H213" s="93" t="b">
        <v>0</v>
      </c>
      <c r="I213" s="93" t="b">
        <v>0</v>
      </c>
      <c r="J213" s="93" t="b">
        <v>0</v>
      </c>
      <c r="K213" s="93" t="b">
        <v>0</v>
      </c>
      <c r="L213" s="93" t="b">
        <v>0</v>
      </c>
    </row>
    <row r="214" spans="1:12" ht="15">
      <c r="A214" s="93" t="s">
        <v>732</v>
      </c>
      <c r="B214" s="93" t="s">
        <v>965</v>
      </c>
      <c r="C214" s="93">
        <v>2</v>
      </c>
      <c r="D214" s="133">
        <v>0.006898759510320465</v>
      </c>
      <c r="E214" s="133">
        <v>1.761551988564182</v>
      </c>
      <c r="F214" s="93" t="s">
        <v>662</v>
      </c>
      <c r="G214" s="93" t="b">
        <v>0</v>
      </c>
      <c r="H214" s="93" t="b">
        <v>0</v>
      </c>
      <c r="I214" s="93" t="b">
        <v>0</v>
      </c>
      <c r="J214" s="93" t="b">
        <v>0</v>
      </c>
      <c r="K214" s="93" t="b">
        <v>0</v>
      </c>
      <c r="L214" s="93" t="b">
        <v>0</v>
      </c>
    </row>
    <row r="215" spans="1:12" ht="15">
      <c r="A215" s="93" t="s">
        <v>965</v>
      </c>
      <c r="B215" s="93" t="s">
        <v>966</v>
      </c>
      <c r="C215" s="93">
        <v>2</v>
      </c>
      <c r="D215" s="133">
        <v>0.006898759510320465</v>
      </c>
      <c r="E215" s="133">
        <v>2.062581984228163</v>
      </c>
      <c r="F215" s="93" t="s">
        <v>662</v>
      </c>
      <c r="G215" s="93" t="b">
        <v>0</v>
      </c>
      <c r="H215" s="93" t="b">
        <v>0</v>
      </c>
      <c r="I215" s="93" t="b">
        <v>0</v>
      </c>
      <c r="J215" s="93" t="b">
        <v>0</v>
      </c>
      <c r="K215" s="93" t="b">
        <v>0</v>
      </c>
      <c r="L215" s="93" t="b">
        <v>0</v>
      </c>
    </row>
    <row r="216" spans="1:12" ht="15">
      <c r="A216" s="93" t="s">
        <v>966</v>
      </c>
      <c r="B216" s="93" t="s">
        <v>732</v>
      </c>
      <c r="C216" s="93">
        <v>2</v>
      </c>
      <c r="D216" s="133">
        <v>0.006898759510320465</v>
      </c>
      <c r="E216" s="133">
        <v>1.761551988564182</v>
      </c>
      <c r="F216" s="93" t="s">
        <v>662</v>
      </c>
      <c r="G216" s="93" t="b">
        <v>0</v>
      </c>
      <c r="H216" s="93" t="b">
        <v>0</v>
      </c>
      <c r="I216" s="93" t="b">
        <v>0</v>
      </c>
      <c r="J216" s="93" t="b">
        <v>0</v>
      </c>
      <c r="K216" s="93" t="b">
        <v>0</v>
      </c>
      <c r="L216" s="93" t="b">
        <v>0</v>
      </c>
    </row>
    <row r="217" spans="1:12" ht="15">
      <c r="A217" s="93" t="s">
        <v>732</v>
      </c>
      <c r="B217" s="93" t="s">
        <v>967</v>
      </c>
      <c r="C217" s="93">
        <v>2</v>
      </c>
      <c r="D217" s="133">
        <v>0.006898759510320465</v>
      </c>
      <c r="E217" s="133">
        <v>1.761551988564182</v>
      </c>
      <c r="F217" s="93" t="s">
        <v>662</v>
      </c>
      <c r="G217" s="93" t="b">
        <v>0</v>
      </c>
      <c r="H217" s="93" t="b">
        <v>0</v>
      </c>
      <c r="I217" s="93" t="b">
        <v>0</v>
      </c>
      <c r="J217" s="93" t="b">
        <v>0</v>
      </c>
      <c r="K217" s="93" t="b">
        <v>0</v>
      </c>
      <c r="L217" s="93" t="b">
        <v>0</v>
      </c>
    </row>
    <row r="218" spans="1:12" ht="15">
      <c r="A218" s="93" t="s">
        <v>967</v>
      </c>
      <c r="B218" s="93" t="s">
        <v>968</v>
      </c>
      <c r="C218" s="93">
        <v>2</v>
      </c>
      <c r="D218" s="133">
        <v>0.006898759510320465</v>
      </c>
      <c r="E218" s="133">
        <v>2.062581984228163</v>
      </c>
      <c r="F218" s="93" t="s">
        <v>662</v>
      </c>
      <c r="G218" s="93" t="b">
        <v>0</v>
      </c>
      <c r="H218" s="93" t="b">
        <v>0</v>
      </c>
      <c r="I218" s="93" t="b">
        <v>0</v>
      </c>
      <c r="J218" s="93" t="b">
        <v>0</v>
      </c>
      <c r="K218" s="93" t="b">
        <v>0</v>
      </c>
      <c r="L218" s="93" t="b">
        <v>0</v>
      </c>
    </row>
    <row r="219" spans="1:12" ht="15">
      <c r="A219" s="93" t="s">
        <v>968</v>
      </c>
      <c r="B219" s="93" t="s">
        <v>721</v>
      </c>
      <c r="C219" s="93">
        <v>2</v>
      </c>
      <c r="D219" s="133">
        <v>0.006898759510320465</v>
      </c>
      <c r="E219" s="133">
        <v>1.2844307338445196</v>
      </c>
      <c r="F219" s="93" t="s">
        <v>662</v>
      </c>
      <c r="G219" s="93" t="b">
        <v>0</v>
      </c>
      <c r="H219" s="93" t="b">
        <v>0</v>
      </c>
      <c r="I219" s="93" t="b">
        <v>0</v>
      </c>
      <c r="J219" s="93" t="b">
        <v>0</v>
      </c>
      <c r="K219" s="93" t="b">
        <v>0</v>
      </c>
      <c r="L219" s="93" t="b">
        <v>0</v>
      </c>
    </row>
    <row r="220" spans="1:12" ht="15">
      <c r="A220" s="93" t="s">
        <v>721</v>
      </c>
      <c r="B220" s="93" t="s">
        <v>969</v>
      </c>
      <c r="C220" s="93">
        <v>2</v>
      </c>
      <c r="D220" s="133">
        <v>0.006898759510320465</v>
      </c>
      <c r="E220" s="133">
        <v>1.2844307338445196</v>
      </c>
      <c r="F220" s="93" t="s">
        <v>662</v>
      </c>
      <c r="G220" s="93" t="b">
        <v>0</v>
      </c>
      <c r="H220" s="93" t="b">
        <v>0</v>
      </c>
      <c r="I220" s="93" t="b">
        <v>0</v>
      </c>
      <c r="J220" s="93" t="b">
        <v>0</v>
      </c>
      <c r="K220" s="93" t="b">
        <v>1</v>
      </c>
      <c r="L220" s="93" t="b">
        <v>0</v>
      </c>
    </row>
    <row r="221" spans="1:12" ht="15">
      <c r="A221" s="93" t="s">
        <v>969</v>
      </c>
      <c r="B221" s="93" t="s">
        <v>970</v>
      </c>
      <c r="C221" s="93">
        <v>2</v>
      </c>
      <c r="D221" s="133">
        <v>0.006898759510320465</v>
      </c>
      <c r="E221" s="133">
        <v>2.062581984228163</v>
      </c>
      <c r="F221" s="93" t="s">
        <v>662</v>
      </c>
      <c r="G221" s="93" t="b">
        <v>0</v>
      </c>
      <c r="H221" s="93" t="b">
        <v>1</v>
      </c>
      <c r="I221" s="93" t="b">
        <v>0</v>
      </c>
      <c r="J221" s="93" t="b">
        <v>0</v>
      </c>
      <c r="K221" s="93" t="b">
        <v>0</v>
      </c>
      <c r="L221" s="93" t="b">
        <v>0</v>
      </c>
    </row>
    <row r="222" spans="1:12" ht="15">
      <c r="A222" s="93" t="s">
        <v>970</v>
      </c>
      <c r="B222" s="93" t="s">
        <v>721</v>
      </c>
      <c r="C222" s="93">
        <v>2</v>
      </c>
      <c r="D222" s="133">
        <v>0.006898759510320465</v>
      </c>
      <c r="E222" s="133">
        <v>1.2844307338445196</v>
      </c>
      <c r="F222" s="93" t="s">
        <v>662</v>
      </c>
      <c r="G222" s="93" t="b">
        <v>0</v>
      </c>
      <c r="H222" s="93" t="b">
        <v>0</v>
      </c>
      <c r="I222" s="93" t="b">
        <v>0</v>
      </c>
      <c r="J222" s="93" t="b">
        <v>0</v>
      </c>
      <c r="K222" s="93" t="b">
        <v>0</v>
      </c>
      <c r="L222" s="93" t="b">
        <v>0</v>
      </c>
    </row>
    <row r="223" spans="1:12" ht="15">
      <c r="A223" s="93" t="s">
        <v>730</v>
      </c>
      <c r="B223" s="93" t="s">
        <v>919</v>
      </c>
      <c r="C223" s="93">
        <v>2</v>
      </c>
      <c r="D223" s="133">
        <v>0.006898759510320465</v>
      </c>
      <c r="E223" s="133">
        <v>1.6646419755561255</v>
      </c>
      <c r="F223" s="93" t="s">
        <v>662</v>
      </c>
      <c r="G223" s="93" t="b">
        <v>1</v>
      </c>
      <c r="H223" s="93" t="b">
        <v>0</v>
      </c>
      <c r="I223" s="93" t="b">
        <v>0</v>
      </c>
      <c r="J223" s="93" t="b">
        <v>0</v>
      </c>
      <c r="K223" s="93" t="b">
        <v>0</v>
      </c>
      <c r="L223" s="93" t="b">
        <v>0</v>
      </c>
    </row>
    <row r="224" spans="1:12" ht="15">
      <c r="A224" s="93" t="s">
        <v>919</v>
      </c>
      <c r="B224" s="93" t="s">
        <v>971</v>
      </c>
      <c r="C224" s="93">
        <v>2</v>
      </c>
      <c r="D224" s="133">
        <v>0.006898759510320465</v>
      </c>
      <c r="E224" s="133">
        <v>2.062581984228163</v>
      </c>
      <c r="F224" s="93" t="s">
        <v>662</v>
      </c>
      <c r="G224" s="93" t="b">
        <v>0</v>
      </c>
      <c r="H224" s="93" t="b">
        <v>0</v>
      </c>
      <c r="I224" s="93" t="b">
        <v>0</v>
      </c>
      <c r="J224" s="93" t="b">
        <v>0</v>
      </c>
      <c r="K224" s="93" t="b">
        <v>0</v>
      </c>
      <c r="L224" s="93" t="b">
        <v>0</v>
      </c>
    </row>
    <row r="225" spans="1:12" ht="15">
      <c r="A225" s="93" t="s">
        <v>971</v>
      </c>
      <c r="B225" s="93" t="s">
        <v>731</v>
      </c>
      <c r="C225" s="93">
        <v>2</v>
      </c>
      <c r="D225" s="133">
        <v>0.006898759510320465</v>
      </c>
      <c r="E225" s="133">
        <v>2.062581984228163</v>
      </c>
      <c r="F225" s="93" t="s">
        <v>662</v>
      </c>
      <c r="G225" s="93" t="b">
        <v>0</v>
      </c>
      <c r="H225" s="93" t="b">
        <v>0</v>
      </c>
      <c r="I225" s="93" t="b">
        <v>0</v>
      </c>
      <c r="J225" s="93" t="b">
        <v>0</v>
      </c>
      <c r="K225" s="93" t="b">
        <v>0</v>
      </c>
      <c r="L225" s="93" t="b">
        <v>0</v>
      </c>
    </row>
    <row r="226" spans="1:12" ht="15">
      <c r="A226" s="93" t="s">
        <v>729</v>
      </c>
      <c r="B226" s="93" t="s">
        <v>972</v>
      </c>
      <c r="C226" s="93">
        <v>2</v>
      </c>
      <c r="D226" s="133">
        <v>0.006898759510320465</v>
      </c>
      <c r="E226" s="133">
        <v>1.5185139398778875</v>
      </c>
      <c r="F226" s="93" t="s">
        <v>662</v>
      </c>
      <c r="G226" s="93" t="b">
        <v>0</v>
      </c>
      <c r="H226" s="93" t="b">
        <v>0</v>
      </c>
      <c r="I226" s="93" t="b">
        <v>0</v>
      </c>
      <c r="J226" s="93" t="b">
        <v>0</v>
      </c>
      <c r="K226" s="93" t="b">
        <v>0</v>
      </c>
      <c r="L226" s="93" t="b">
        <v>0</v>
      </c>
    </row>
    <row r="227" spans="1:12" ht="15">
      <c r="A227" s="93" t="s">
        <v>972</v>
      </c>
      <c r="B227" s="93" t="s">
        <v>973</v>
      </c>
      <c r="C227" s="93">
        <v>2</v>
      </c>
      <c r="D227" s="133">
        <v>0.006898759510320465</v>
      </c>
      <c r="E227" s="133">
        <v>2.062581984228163</v>
      </c>
      <c r="F227" s="93" t="s">
        <v>662</v>
      </c>
      <c r="G227" s="93" t="b">
        <v>0</v>
      </c>
      <c r="H227" s="93" t="b">
        <v>0</v>
      </c>
      <c r="I227" s="93" t="b">
        <v>0</v>
      </c>
      <c r="J227" s="93" t="b">
        <v>0</v>
      </c>
      <c r="K227" s="93" t="b">
        <v>0</v>
      </c>
      <c r="L227" s="93" t="b">
        <v>0</v>
      </c>
    </row>
    <row r="228" spans="1:12" ht="15">
      <c r="A228" s="93" t="s">
        <v>973</v>
      </c>
      <c r="B228" s="93" t="s">
        <v>974</v>
      </c>
      <c r="C228" s="93">
        <v>2</v>
      </c>
      <c r="D228" s="133">
        <v>0.006898759510320465</v>
      </c>
      <c r="E228" s="133">
        <v>2.062581984228163</v>
      </c>
      <c r="F228" s="93" t="s">
        <v>662</v>
      </c>
      <c r="G228" s="93" t="b">
        <v>0</v>
      </c>
      <c r="H228" s="93" t="b">
        <v>0</v>
      </c>
      <c r="I228" s="93" t="b">
        <v>0</v>
      </c>
      <c r="J228" s="93" t="b">
        <v>0</v>
      </c>
      <c r="K228" s="93" t="b">
        <v>0</v>
      </c>
      <c r="L228" s="93" t="b">
        <v>0</v>
      </c>
    </row>
    <row r="229" spans="1:12" ht="15">
      <c r="A229" s="93" t="s">
        <v>974</v>
      </c>
      <c r="B229" s="93" t="s">
        <v>720</v>
      </c>
      <c r="C229" s="93">
        <v>2</v>
      </c>
      <c r="D229" s="133">
        <v>0.006898759510320465</v>
      </c>
      <c r="E229" s="133">
        <v>1.2174839442139063</v>
      </c>
      <c r="F229" s="93" t="s">
        <v>662</v>
      </c>
      <c r="G229" s="93" t="b">
        <v>0</v>
      </c>
      <c r="H229" s="93" t="b">
        <v>0</v>
      </c>
      <c r="I229" s="93" t="b">
        <v>0</v>
      </c>
      <c r="J229" s="93" t="b">
        <v>0</v>
      </c>
      <c r="K229" s="93" t="b">
        <v>0</v>
      </c>
      <c r="L229" s="93" t="b">
        <v>0</v>
      </c>
    </row>
    <row r="230" spans="1:12" ht="15">
      <c r="A230" s="93" t="s">
        <v>720</v>
      </c>
      <c r="B230" s="93" t="s">
        <v>975</v>
      </c>
      <c r="C230" s="93">
        <v>2</v>
      </c>
      <c r="D230" s="133">
        <v>0.006898759510320465</v>
      </c>
      <c r="E230" s="133">
        <v>1.2174839442139063</v>
      </c>
      <c r="F230" s="93" t="s">
        <v>662</v>
      </c>
      <c r="G230" s="93" t="b">
        <v>0</v>
      </c>
      <c r="H230" s="93" t="b">
        <v>0</v>
      </c>
      <c r="I230" s="93" t="b">
        <v>0</v>
      </c>
      <c r="J230" s="93" t="b">
        <v>0</v>
      </c>
      <c r="K230" s="93" t="b">
        <v>0</v>
      </c>
      <c r="L230" s="93" t="b">
        <v>0</v>
      </c>
    </row>
    <row r="231" spans="1:12" ht="15">
      <c r="A231" s="93" t="s">
        <v>956</v>
      </c>
      <c r="B231" s="93" t="s">
        <v>236</v>
      </c>
      <c r="C231" s="93">
        <v>2</v>
      </c>
      <c r="D231" s="133">
        <v>0.006898759510320465</v>
      </c>
      <c r="E231" s="133">
        <v>2.062581984228163</v>
      </c>
      <c r="F231" s="93" t="s">
        <v>662</v>
      </c>
      <c r="G231" s="93" t="b">
        <v>1</v>
      </c>
      <c r="H231" s="93" t="b">
        <v>0</v>
      </c>
      <c r="I231" s="93" t="b">
        <v>0</v>
      </c>
      <c r="J231" s="93" t="b">
        <v>0</v>
      </c>
      <c r="K231" s="93" t="b">
        <v>0</v>
      </c>
      <c r="L231" s="93" t="b">
        <v>0</v>
      </c>
    </row>
    <row r="232" spans="1:12" ht="15">
      <c r="A232" s="93" t="s">
        <v>236</v>
      </c>
      <c r="B232" s="93" t="s">
        <v>235</v>
      </c>
      <c r="C232" s="93">
        <v>2</v>
      </c>
      <c r="D232" s="133">
        <v>0.006898759510320465</v>
      </c>
      <c r="E232" s="133">
        <v>2.062581984228163</v>
      </c>
      <c r="F232" s="93" t="s">
        <v>662</v>
      </c>
      <c r="G232" s="93" t="b">
        <v>0</v>
      </c>
      <c r="H232" s="93" t="b">
        <v>0</v>
      </c>
      <c r="I232" s="93" t="b">
        <v>0</v>
      </c>
      <c r="J232" s="93" t="b">
        <v>0</v>
      </c>
      <c r="K232" s="93" t="b">
        <v>0</v>
      </c>
      <c r="L232" s="93" t="b">
        <v>0</v>
      </c>
    </row>
    <row r="233" spans="1:12" ht="15">
      <c r="A233" s="93" t="s">
        <v>235</v>
      </c>
      <c r="B233" s="93" t="s">
        <v>234</v>
      </c>
      <c r="C233" s="93">
        <v>2</v>
      </c>
      <c r="D233" s="133">
        <v>0.006898759510320465</v>
      </c>
      <c r="E233" s="133">
        <v>2.062581984228163</v>
      </c>
      <c r="F233" s="93" t="s">
        <v>662</v>
      </c>
      <c r="G233" s="93" t="b">
        <v>0</v>
      </c>
      <c r="H233" s="93" t="b">
        <v>0</v>
      </c>
      <c r="I233" s="93" t="b">
        <v>0</v>
      </c>
      <c r="J233" s="93" t="b">
        <v>0</v>
      </c>
      <c r="K233" s="93" t="b">
        <v>0</v>
      </c>
      <c r="L233" s="93" t="b">
        <v>0</v>
      </c>
    </row>
    <row r="234" spans="1:12" ht="15">
      <c r="A234" s="93" t="s">
        <v>234</v>
      </c>
      <c r="B234" s="93" t="s">
        <v>957</v>
      </c>
      <c r="C234" s="93">
        <v>2</v>
      </c>
      <c r="D234" s="133">
        <v>0.006898759510320465</v>
      </c>
      <c r="E234" s="133">
        <v>2.062581984228163</v>
      </c>
      <c r="F234" s="93" t="s">
        <v>662</v>
      </c>
      <c r="G234" s="93" t="b">
        <v>0</v>
      </c>
      <c r="H234" s="93" t="b">
        <v>0</v>
      </c>
      <c r="I234" s="93" t="b">
        <v>0</v>
      </c>
      <c r="J234" s="93" t="b">
        <v>0</v>
      </c>
      <c r="K234" s="93" t="b">
        <v>0</v>
      </c>
      <c r="L234" s="93" t="b">
        <v>0</v>
      </c>
    </row>
    <row r="235" spans="1:12" ht="15">
      <c r="A235" s="93" t="s">
        <v>957</v>
      </c>
      <c r="B235" s="93" t="s">
        <v>899</v>
      </c>
      <c r="C235" s="93">
        <v>2</v>
      </c>
      <c r="D235" s="133">
        <v>0.006898759510320465</v>
      </c>
      <c r="E235" s="133">
        <v>2.062581984228163</v>
      </c>
      <c r="F235" s="93" t="s">
        <v>662</v>
      </c>
      <c r="G235" s="93" t="b">
        <v>0</v>
      </c>
      <c r="H235" s="93" t="b">
        <v>0</v>
      </c>
      <c r="I235" s="93" t="b">
        <v>0</v>
      </c>
      <c r="J235" s="93" t="b">
        <v>0</v>
      </c>
      <c r="K235" s="93" t="b">
        <v>0</v>
      </c>
      <c r="L235" s="93" t="b">
        <v>0</v>
      </c>
    </row>
    <row r="236" spans="1:12" ht="15">
      <c r="A236" s="93" t="s">
        <v>899</v>
      </c>
      <c r="B236" s="93" t="s">
        <v>958</v>
      </c>
      <c r="C236" s="93">
        <v>2</v>
      </c>
      <c r="D236" s="133">
        <v>0.006898759510320465</v>
      </c>
      <c r="E236" s="133">
        <v>2.062581984228163</v>
      </c>
      <c r="F236" s="93" t="s">
        <v>662</v>
      </c>
      <c r="G236" s="93" t="b">
        <v>0</v>
      </c>
      <c r="H236" s="93" t="b">
        <v>0</v>
      </c>
      <c r="I236" s="93" t="b">
        <v>0</v>
      </c>
      <c r="J236" s="93" t="b">
        <v>0</v>
      </c>
      <c r="K236" s="93" t="b">
        <v>0</v>
      </c>
      <c r="L236" s="93" t="b">
        <v>0</v>
      </c>
    </row>
    <row r="237" spans="1:12" ht="15">
      <c r="A237" s="93" t="s">
        <v>958</v>
      </c>
      <c r="B237" s="93" t="s">
        <v>959</v>
      </c>
      <c r="C237" s="93">
        <v>2</v>
      </c>
      <c r="D237" s="133">
        <v>0.006898759510320465</v>
      </c>
      <c r="E237" s="133">
        <v>2.062581984228163</v>
      </c>
      <c r="F237" s="93" t="s">
        <v>662</v>
      </c>
      <c r="G237" s="93" t="b">
        <v>0</v>
      </c>
      <c r="H237" s="93" t="b">
        <v>0</v>
      </c>
      <c r="I237" s="93" t="b">
        <v>0</v>
      </c>
      <c r="J237" s="93" t="b">
        <v>0</v>
      </c>
      <c r="K237" s="93" t="b">
        <v>0</v>
      </c>
      <c r="L237" s="93" t="b">
        <v>0</v>
      </c>
    </row>
    <row r="238" spans="1:12" ht="15">
      <c r="A238" s="93" t="s">
        <v>959</v>
      </c>
      <c r="B238" s="93" t="s">
        <v>960</v>
      </c>
      <c r="C238" s="93">
        <v>2</v>
      </c>
      <c r="D238" s="133">
        <v>0.006898759510320465</v>
      </c>
      <c r="E238" s="133">
        <v>2.062581984228163</v>
      </c>
      <c r="F238" s="93" t="s">
        <v>662</v>
      </c>
      <c r="G238" s="93" t="b">
        <v>0</v>
      </c>
      <c r="H238" s="93" t="b">
        <v>0</v>
      </c>
      <c r="I238" s="93" t="b">
        <v>0</v>
      </c>
      <c r="J238" s="93" t="b">
        <v>0</v>
      </c>
      <c r="K238" s="93" t="b">
        <v>0</v>
      </c>
      <c r="L238" s="93" t="b">
        <v>0</v>
      </c>
    </row>
    <row r="239" spans="1:12" ht="15">
      <c r="A239" s="93" t="s">
        <v>960</v>
      </c>
      <c r="B239" s="93" t="s">
        <v>733</v>
      </c>
      <c r="C239" s="93">
        <v>2</v>
      </c>
      <c r="D239" s="133">
        <v>0.006898759510320465</v>
      </c>
      <c r="E239" s="133">
        <v>1.8864907251724818</v>
      </c>
      <c r="F239" s="93" t="s">
        <v>662</v>
      </c>
      <c r="G239" s="93" t="b">
        <v>0</v>
      </c>
      <c r="H239" s="93" t="b">
        <v>0</v>
      </c>
      <c r="I239" s="93" t="b">
        <v>0</v>
      </c>
      <c r="J239" s="93" t="b">
        <v>0</v>
      </c>
      <c r="K239" s="93" t="b">
        <v>0</v>
      </c>
      <c r="L239" s="93" t="b">
        <v>0</v>
      </c>
    </row>
    <row r="240" spans="1:12" ht="15">
      <c r="A240" s="93" t="s">
        <v>733</v>
      </c>
      <c r="B240" s="93" t="s">
        <v>720</v>
      </c>
      <c r="C240" s="93">
        <v>2</v>
      </c>
      <c r="D240" s="133">
        <v>0.006898759510320465</v>
      </c>
      <c r="E240" s="133">
        <v>1.041392685158225</v>
      </c>
      <c r="F240" s="93" t="s">
        <v>662</v>
      </c>
      <c r="G240" s="93" t="b">
        <v>0</v>
      </c>
      <c r="H240" s="93" t="b">
        <v>0</v>
      </c>
      <c r="I240" s="93" t="b">
        <v>0</v>
      </c>
      <c r="J240" s="93" t="b">
        <v>0</v>
      </c>
      <c r="K240" s="93" t="b">
        <v>0</v>
      </c>
      <c r="L240" s="93" t="b">
        <v>0</v>
      </c>
    </row>
    <row r="241" spans="1:12" ht="15">
      <c r="A241" s="93" t="s">
        <v>720</v>
      </c>
      <c r="B241" s="93" t="s">
        <v>961</v>
      </c>
      <c r="C241" s="93">
        <v>2</v>
      </c>
      <c r="D241" s="133">
        <v>0.006898759510320465</v>
      </c>
      <c r="E241" s="133">
        <v>1.2174839442139063</v>
      </c>
      <c r="F241" s="93" t="s">
        <v>662</v>
      </c>
      <c r="G241" s="93" t="b">
        <v>0</v>
      </c>
      <c r="H241" s="93" t="b">
        <v>0</v>
      </c>
      <c r="I241" s="93" t="b">
        <v>0</v>
      </c>
      <c r="J241" s="93" t="b">
        <v>0</v>
      </c>
      <c r="K241" s="93" t="b">
        <v>0</v>
      </c>
      <c r="L241" s="93" t="b">
        <v>0</v>
      </c>
    </row>
    <row r="242" spans="1:12" ht="15">
      <c r="A242" s="93" t="s">
        <v>961</v>
      </c>
      <c r="B242" s="93" t="s">
        <v>721</v>
      </c>
      <c r="C242" s="93">
        <v>2</v>
      </c>
      <c r="D242" s="133">
        <v>0.006898759510320465</v>
      </c>
      <c r="E242" s="133">
        <v>1.2844307338445196</v>
      </c>
      <c r="F242" s="93" t="s">
        <v>662</v>
      </c>
      <c r="G242" s="93" t="b">
        <v>0</v>
      </c>
      <c r="H242" s="93" t="b">
        <v>0</v>
      </c>
      <c r="I242" s="93" t="b">
        <v>0</v>
      </c>
      <c r="J242" s="93" t="b">
        <v>0</v>
      </c>
      <c r="K242" s="93" t="b">
        <v>0</v>
      </c>
      <c r="L242" s="93" t="b">
        <v>0</v>
      </c>
    </row>
    <row r="243" spans="1:12" ht="15">
      <c r="A243" s="93" t="s">
        <v>721</v>
      </c>
      <c r="B243" s="93" t="s">
        <v>962</v>
      </c>
      <c r="C243" s="93">
        <v>2</v>
      </c>
      <c r="D243" s="133">
        <v>0.006898759510320465</v>
      </c>
      <c r="E243" s="133">
        <v>1.2844307338445196</v>
      </c>
      <c r="F243" s="93" t="s">
        <v>662</v>
      </c>
      <c r="G243" s="93" t="b">
        <v>0</v>
      </c>
      <c r="H243" s="93" t="b">
        <v>0</v>
      </c>
      <c r="I243" s="93" t="b">
        <v>0</v>
      </c>
      <c r="J243" s="93" t="b">
        <v>0</v>
      </c>
      <c r="K243" s="93" t="b">
        <v>0</v>
      </c>
      <c r="L243" s="93" t="b">
        <v>0</v>
      </c>
    </row>
    <row r="244" spans="1:12" ht="15">
      <c r="A244" s="93" t="s">
        <v>962</v>
      </c>
      <c r="B244" s="93" t="s">
        <v>963</v>
      </c>
      <c r="C244" s="93">
        <v>2</v>
      </c>
      <c r="D244" s="133">
        <v>0.006898759510320465</v>
      </c>
      <c r="E244" s="133">
        <v>2.062581984228163</v>
      </c>
      <c r="F244" s="93" t="s">
        <v>662</v>
      </c>
      <c r="G244" s="93" t="b">
        <v>0</v>
      </c>
      <c r="H244" s="93" t="b">
        <v>0</v>
      </c>
      <c r="I244" s="93" t="b">
        <v>0</v>
      </c>
      <c r="J244" s="93" t="b">
        <v>0</v>
      </c>
      <c r="K244" s="93" t="b">
        <v>0</v>
      </c>
      <c r="L244" s="93" t="b">
        <v>0</v>
      </c>
    </row>
    <row r="245" spans="1:12" ht="15">
      <c r="A245" s="93" t="s">
        <v>963</v>
      </c>
      <c r="B245" s="93" t="s">
        <v>900</v>
      </c>
      <c r="C245" s="93">
        <v>2</v>
      </c>
      <c r="D245" s="133">
        <v>0.006898759510320465</v>
      </c>
      <c r="E245" s="133">
        <v>2.062581984228163</v>
      </c>
      <c r="F245" s="93" t="s">
        <v>662</v>
      </c>
      <c r="G245" s="93" t="b">
        <v>0</v>
      </c>
      <c r="H245" s="93" t="b">
        <v>0</v>
      </c>
      <c r="I245" s="93" t="b">
        <v>0</v>
      </c>
      <c r="J245" s="93" t="b">
        <v>0</v>
      </c>
      <c r="K245" s="93" t="b">
        <v>0</v>
      </c>
      <c r="L245" s="93" t="b">
        <v>0</v>
      </c>
    </row>
    <row r="246" spans="1:12" ht="15">
      <c r="A246" s="93" t="s">
        <v>900</v>
      </c>
      <c r="B246" s="93" t="s">
        <v>964</v>
      </c>
      <c r="C246" s="93">
        <v>2</v>
      </c>
      <c r="D246" s="133">
        <v>0.006898759510320465</v>
      </c>
      <c r="E246" s="133">
        <v>2.062581984228163</v>
      </c>
      <c r="F246" s="93" t="s">
        <v>662</v>
      </c>
      <c r="G246" s="93" t="b">
        <v>0</v>
      </c>
      <c r="H246" s="93" t="b">
        <v>0</v>
      </c>
      <c r="I246" s="93" t="b">
        <v>0</v>
      </c>
      <c r="J246" s="93" t="b">
        <v>1</v>
      </c>
      <c r="K246" s="93" t="b">
        <v>0</v>
      </c>
      <c r="L246" s="93" t="b">
        <v>0</v>
      </c>
    </row>
    <row r="247" spans="1:12" ht="15">
      <c r="A247" s="93" t="s">
        <v>737</v>
      </c>
      <c r="B247" s="93" t="s">
        <v>738</v>
      </c>
      <c r="C247" s="93">
        <v>5</v>
      </c>
      <c r="D247" s="133">
        <v>0.0063533928555755655</v>
      </c>
      <c r="E247" s="133">
        <v>1.334453751150931</v>
      </c>
      <c r="F247" s="93" t="s">
        <v>663</v>
      </c>
      <c r="G247" s="93" t="b">
        <v>0</v>
      </c>
      <c r="H247" s="93" t="b">
        <v>0</v>
      </c>
      <c r="I247" s="93" t="b">
        <v>0</v>
      </c>
      <c r="J247" s="93" t="b">
        <v>0</v>
      </c>
      <c r="K247" s="93" t="b">
        <v>0</v>
      </c>
      <c r="L247" s="93" t="b">
        <v>0</v>
      </c>
    </row>
    <row r="248" spans="1:12" ht="15">
      <c r="A248" s="93" t="s">
        <v>739</v>
      </c>
      <c r="B248" s="93" t="s">
        <v>740</v>
      </c>
      <c r="C248" s="93">
        <v>4</v>
      </c>
      <c r="D248" s="133">
        <v>0.008453497345610241</v>
      </c>
      <c r="E248" s="133">
        <v>1.4313637641589874</v>
      </c>
      <c r="F248" s="93" t="s">
        <v>663</v>
      </c>
      <c r="G248" s="93" t="b">
        <v>0</v>
      </c>
      <c r="H248" s="93" t="b">
        <v>0</v>
      </c>
      <c r="I248" s="93" t="b">
        <v>0</v>
      </c>
      <c r="J248" s="93" t="b">
        <v>0</v>
      </c>
      <c r="K248" s="93" t="b">
        <v>0</v>
      </c>
      <c r="L248" s="93" t="b">
        <v>0</v>
      </c>
    </row>
    <row r="249" spans="1:12" ht="15">
      <c r="A249" s="93" t="s">
        <v>742</v>
      </c>
      <c r="B249" s="93" t="s">
        <v>743</v>
      </c>
      <c r="C249" s="93">
        <v>2</v>
      </c>
      <c r="D249" s="133">
        <v>0.009462052945222186</v>
      </c>
      <c r="E249" s="133">
        <v>1.7323937598229686</v>
      </c>
      <c r="F249" s="93" t="s">
        <v>663</v>
      </c>
      <c r="G249" s="93" t="b">
        <v>0</v>
      </c>
      <c r="H249" s="93" t="b">
        <v>0</v>
      </c>
      <c r="I249" s="93" t="b">
        <v>0</v>
      </c>
      <c r="J249" s="93" t="b">
        <v>0</v>
      </c>
      <c r="K249" s="93" t="b">
        <v>0</v>
      </c>
      <c r="L249" s="93" t="b">
        <v>0</v>
      </c>
    </row>
    <row r="250" spans="1:12" ht="15">
      <c r="A250" s="93" t="s">
        <v>743</v>
      </c>
      <c r="B250" s="93" t="s">
        <v>223</v>
      </c>
      <c r="C250" s="93">
        <v>2</v>
      </c>
      <c r="D250" s="133">
        <v>0.009462052945222186</v>
      </c>
      <c r="E250" s="133">
        <v>1.5563025007672873</v>
      </c>
      <c r="F250" s="93" t="s">
        <v>663</v>
      </c>
      <c r="G250" s="93" t="b">
        <v>0</v>
      </c>
      <c r="H250" s="93" t="b">
        <v>0</v>
      </c>
      <c r="I250" s="93" t="b">
        <v>0</v>
      </c>
      <c r="J250" s="93" t="b">
        <v>0</v>
      </c>
      <c r="K250" s="93" t="b">
        <v>0</v>
      </c>
      <c r="L250" s="93" t="b">
        <v>0</v>
      </c>
    </row>
    <row r="251" spans="1:12" ht="15">
      <c r="A251" s="93" t="s">
        <v>223</v>
      </c>
      <c r="B251" s="93" t="s">
        <v>744</v>
      </c>
      <c r="C251" s="93">
        <v>2</v>
      </c>
      <c r="D251" s="133">
        <v>0.009462052945222186</v>
      </c>
      <c r="E251" s="133">
        <v>1.7323937598229686</v>
      </c>
      <c r="F251" s="93" t="s">
        <v>663</v>
      </c>
      <c r="G251" s="93" t="b">
        <v>0</v>
      </c>
      <c r="H251" s="93" t="b">
        <v>0</v>
      </c>
      <c r="I251" s="93" t="b">
        <v>0</v>
      </c>
      <c r="J251" s="93" t="b">
        <v>0</v>
      </c>
      <c r="K251" s="93" t="b">
        <v>0</v>
      </c>
      <c r="L251" s="93" t="b">
        <v>0</v>
      </c>
    </row>
    <row r="252" spans="1:12" ht="15">
      <c r="A252" s="93" t="s">
        <v>744</v>
      </c>
      <c r="B252" s="93" t="s">
        <v>883</v>
      </c>
      <c r="C252" s="93">
        <v>2</v>
      </c>
      <c r="D252" s="133">
        <v>0.009462052945222186</v>
      </c>
      <c r="E252" s="133">
        <v>1.7323937598229686</v>
      </c>
      <c r="F252" s="93" t="s">
        <v>663</v>
      </c>
      <c r="G252" s="93" t="b">
        <v>0</v>
      </c>
      <c r="H252" s="93" t="b">
        <v>0</v>
      </c>
      <c r="I252" s="93" t="b">
        <v>0</v>
      </c>
      <c r="J252" s="93" t="b">
        <v>1</v>
      </c>
      <c r="K252" s="93" t="b">
        <v>0</v>
      </c>
      <c r="L252" s="93" t="b">
        <v>0</v>
      </c>
    </row>
    <row r="253" spans="1:12" ht="15">
      <c r="A253" s="93" t="s">
        <v>883</v>
      </c>
      <c r="B253" s="93" t="s">
        <v>869</v>
      </c>
      <c r="C253" s="93">
        <v>2</v>
      </c>
      <c r="D253" s="133">
        <v>0.009462052945222186</v>
      </c>
      <c r="E253" s="133">
        <v>1.7323937598229686</v>
      </c>
      <c r="F253" s="93" t="s">
        <v>663</v>
      </c>
      <c r="G253" s="93" t="b">
        <v>1</v>
      </c>
      <c r="H253" s="93" t="b">
        <v>0</v>
      </c>
      <c r="I253" s="93" t="b">
        <v>0</v>
      </c>
      <c r="J253" s="93" t="b">
        <v>0</v>
      </c>
      <c r="K253" s="93" t="b">
        <v>1</v>
      </c>
      <c r="L253" s="93" t="b">
        <v>0</v>
      </c>
    </row>
    <row r="254" spans="1:12" ht="15">
      <c r="A254" s="93" t="s">
        <v>869</v>
      </c>
      <c r="B254" s="93" t="s">
        <v>884</v>
      </c>
      <c r="C254" s="93">
        <v>2</v>
      </c>
      <c r="D254" s="133">
        <v>0.009462052945222186</v>
      </c>
      <c r="E254" s="133">
        <v>1.7323937598229686</v>
      </c>
      <c r="F254" s="93" t="s">
        <v>663</v>
      </c>
      <c r="G254" s="93" t="b">
        <v>0</v>
      </c>
      <c r="H254" s="93" t="b">
        <v>1</v>
      </c>
      <c r="I254" s="93" t="b">
        <v>0</v>
      </c>
      <c r="J254" s="93" t="b">
        <v>0</v>
      </c>
      <c r="K254" s="93" t="b">
        <v>0</v>
      </c>
      <c r="L254" s="93" t="b">
        <v>0</v>
      </c>
    </row>
    <row r="255" spans="1:12" ht="15">
      <c r="A255" s="93" t="s">
        <v>884</v>
      </c>
      <c r="B255" s="93" t="s">
        <v>885</v>
      </c>
      <c r="C255" s="93">
        <v>2</v>
      </c>
      <c r="D255" s="133">
        <v>0.009462052945222186</v>
      </c>
      <c r="E255" s="133">
        <v>1.7323937598229686</v>
      </c>
      <c r="F255" s="93" t="s">
        <v>663</v>
      </c>
      <c r="G255" s="93" t="b">
        <v>0</v>
      </c>
      <c r="H255" s="93" t="b">
        <v>0</v>
      </c>
      <c r="I255" s="93" t="b">
        <v>0</v>
      </c>
      <c r="J255" s="93" t="b">
        <v>0</v>
      </c>
      <c r="K255" s="93" t="b">
        <v>0</v>
      </c>
      <c r="L255" s="93" t="b">
        <v>0</v>
      </c>
    </row>
    <row r="256" spans="1:12" ht="15">
      <c r="A256" s="93" t="s">
        <v>885</v>
      </c>
      <c r="B256" s="93" t="s">
        <v>723</v>
      </c>
      <c r="C256" s="93">
        <v>2</v>
      </c>
      <c r="D256" s="133">
        <v>0.009462052945222186</v>
      </c>
      <c r="E256" s="133">
        <v>1.7323937598229686</v>
      </c>
      <c r="F256" s="93" t="s">
        <v>663</v>
      </c>
      <c r="G256" s="93" t="b">
        <v>0</v>
      </c>
      <c r="H256" s="93" t="b">
        <v>0</v>
      </c>
      <c r="I256" s="93" t="b">
        <v>0</v>
      </c>
      <c r="J256" s="93" t="b">
        <v>0</v>
      </c>
      <c r="K256" s="93" t="b">
        <v>0</v>
      </c>
      <c r="L256" s="93" t="b">
        <v>0</v>
      </c>
    </row>
    <row r="257" spans="1:12" ht="15">
      <c r="A257" s="93" t="s">
        <v>723</v>
      </c>
      <c r="B257" s="93" t="s">
        <v>727</v>
      </c>
      <c r="C257" s="93">
        <v>2</v>
      </c>
      <c r="D257" s="133">
        <v>0.009462052945222186</v>
      </c>
      <c r="E257" s="133">
        <v>1.7323937598229686</v>
      </c>
      <c r="F257" s="93" t="s">
        <v>663</v>
      </c>
      <c r="G257" s="93" t="b">
        <v>0</v>
      </c>
      <c r="H257" s="93" t="b">
        <v>0</v>
      </c>
      <c r="I257" s="93" t="b">
        <v>0</v>
      </c>
      <c r="J257" s="93" t="b">
        <v>1</v>
      </c>
      <c r="K257" s="93" t="b">
        <v>0</v>
      </c>
      <c r="L257" s="93" t="b">
        <v>0</v>
      </c>
    </row>
    <row r="258" spans="1:12" ht="15">
      <c r="A258" s="93" t="s">
        <v>727</v>
      </c>
      <c r="B258" s="93" t="s">
        <v>886</v>
      </c>
      <c r="C258" s="93">
        <v>2</v>
      </c>
      <c r="D258" s="133">
        <v>0.009462052945222186</v>
      </c>
      <c r="E258" s="133">
        <v>1.7323937598229686</v>
      </c>
      <c r="F258" s="93" t="s">
        <v>663</v>
      </c>
      <c r="G258" s="93" t="b">
        <v>1</v>
      </c>
      <c r="H258" s="93" t="b">
        <v>0</v>
      </c>
      <c r="I258" s="93" t="b">
        <v>0</v>
      </c>
      <c r="J258" s="93" t="b">
        <v>0</v>
      </c>
      <c r="K258" s="93" t="b">
        <v>0</v>
      </c>
      <c r="L258" s="93" t="b">
        <v>0</v>
      </c>
    </row>
    <row r="259" spans="1:12" ht="15">
      <c r="A259" s="93" t="s">
        <v>886</v>
      </c>
      <c r="B259" s="93" t="s">
        <v>871</v>
      </c>
      <c r="C259" s="93">
        <v>2</v>
      </c>
      <c r="D259" s="133">
        <v>0.009462052945222186</v>
      </c>
      <c r="E259" s="133">
        <v>1.7323937598229686</v>
      </c>
      <c r="F259" s="93" t="s">
        <v>663</v>
      </c>
      <c r="G259" s="93" t="b">
        <v>0</v>
      </c>
      <c r="H259" s="93" t="b">
        <v>0</v>
      </c>
      <c r="I259" s="93" t="b">
        <v>0</v>
      </c>
      <c r="J259" s="93" t="b">
        <v>0</v>
      </c>
      <c r="K259" s="93" t="b">
        <v>0</v>
      </c>
      <c r="L259" s="93" t="b">
        <v>0</v>
      </c>
    </row>
    <row r="260" spans="1:12" ht="15">
      <c r="A260" s="93" t="s">
        <v>871</v>
      </c>
      <c r="B260" s="93" t="s">
        <v>887</v>
      </c>
      <c r="C260" s="93">
        <v>2</v>
      </c>
      <c r="D260" s="133">
        <v>0.009462052945222186</v>
      </c>
      <c r="E260" s="133">
        <v>1.7323937598229686</v>
      </c>
      <c r="F260" s="93" t="s">
        <v>663</v>
      </c>
      <c r="G260" s="93" t="b">
        <v>0</v>
      </c>
      <c r="H260" s="93" t="b">
        <v>0</v>
      </c>
      <c r="I260" s="93" t="b">
        <v>0</v>
      </c>
      <c r="J260" s="93" t="b">
        <v>0</v>
      </c>
      <c r="K260" s="93" t="b">
        <v>0</v>
      </c>
      <c r="L260" s="93" t="b">
        <v>0</v>
      </c>
    </row>
    <row r="261" spans="1:12" ht="15">
      <c r="A261" s="93" t="s">
        <v>887</v>
      </c>
      <c r="B261" s="93" t="s">
        <v>888</v>
      </c>
      <c r="C261" s="93">
        <v>2</v>
      </c>
      <c r="D261" s="133">
        <v>0.009462052945222186</v>
      </c>
      <c r="E261" s="133">
        <v>1.7323937598229686</v>
      </c>
      <c r="F261" s="93" t="s">
        <v>663</v>
      </c>
      <c r="G261" s="93" t="b">
        <v>0</v>
      </c>
      <c r="H261" s="93" t="b">
        <v>0</v>
      </c>
      <c r="I261" s="93" t="b">
        <v>0</v>
      </c>
      <c r="J261" s="93" t="b">
        <v>0</v>
      </c>
      <c r="K261" s="93" t="b">
        <v>0</v>
      </c>
      <c r="L261" s="93" t="b">
        <v>0</v>
      </c>
    </row>
    <row r="262" spans="1:12" ht="15">
      <c r="A262" s="93" t="s">
        <v>888</v>
      </c>
      <c r="B262" s="93" t="s">
        <v>889</v>
      </c>
      <c r="C262" s="93">
        <v>2</v>
      </c>
      <c r="D262" s="133">
        <v>0.009462052945222186</v>
      </c>
      <c r="E262" s="133">
        <v>1.7323937598229686</v>
      </c>
      <c r="F262" s="93" t="s">
        <v>663</v>
      </c>
      <c r="G262" s="93" t="b">
        <v>0</v>
      </c>
      <c r="H262" s="93" t="b">
        <v>0</v>
      </c>
      <c r="I262" s="93" t="b">
        <v>0</v>
      </c>
      <c r="J262" s="93" t="b">
        <v>0</v>
      </c>
      <c r="K262" s="93" t="b">
        <v>0</v>
      </c>
      <c r="L262" s="93" t="b">
        <v>0</v>
      </c>
    </row>
    <row r="263" spans="1:12" ht="15">
      <c r="A263" s="93" t="s">
        <v>889</v>
      </c>
      <c r="B263" s="93" t="s">
        <v>890</v>
      </c>
      <c r="C263" s="93">
        <v>2</v>
      </c>
      <c r="D263" s="133">
        <v>0.009462052945222186</v>
      </c>
      <c r="E263" s="133">
        <v>1.7323937598229686</v>
      </c>
      <c r="F263" s="93" t="s">
        <v>663</v>
      </c>
      <c r="G263" s="93" t="b">
        <v>0</v>
      </c>
      <c r="H263" s="93" t="b">
        <v>0</v>
      </c>
      <c r="I263" s="93" t="b">
        <v>0</v>
      </c>
      <c r="J263" s="93" t="b">
        <v>0</v>
      </c>
      <c r="K263" s="93" t="b">
        <v>0</v>
      </c>
      <c r="L263" s="93" t="b">
        <v>0</v>
      </c>
    </row>
    <row r="264" spans="1:12" ht="15">
      <c r="A264" s="93" t="s">
        <v>890</v>
      </c>
      <c r="B264" s="93" t="s">
        <v>891</v>
      </c>
      <c r="C264" s="93">
        <v>2</v>
      </c>
      <c r="D264" s="133">
        <v>0.009462052945222186</v>
      </c>
      <c r="E264" s="133">
        <v>1.7323937598229686</v>
      </c>
      <c r="F264" s="93" t="s">
        <v>663</v>
      </c>
      <c r="G264" s="93" t="b">
        <v>0</v>
      </c>
      <c r="H264" s="93" t="b">
        <v>0</v>
      </c>
      <c r="I264" s="93" t="b">
        <v>0</v>
      </c>
      <c r="J264" s="93" t="b">
        <v>0</v>
      </c>
      <c r="K264" s="93" t="b">
        <v>0</v>
      </c>
      <c r="L264" s="93" t="b">
        <v>0</v>
      </c>
    </row>
    <row r="265" spans="1:12" ht="15">
      <c r="A265" s="93" t="s">
        <v>891</v>
      </c>
      <c r="B265" s="93" t="s">
        <v>892</v>
      </c>
      <c r="C265" s="93">
        <v>2</v>
      </c>
      <c r="D265" s="133">
        <v>0.009462052945222186</v>
      </c>
      <c r="E265" s="133">
        <v>1.7323937598229686</v>
      </c>
      <c r="F265" s="93" t="s">
        <v>663</v>
      </c>
      <c r="G265" s="93" t="b">
        <v>0</v>
      </c>
      <c r="H265" s="93" t="b">
        <v>0</v>
      </c>
      <c r="I265" s="93" t="b">
        <v>0</v>
      </c>
      <c r="J265" s="93" t="b">
        <v>0</v>
      </c>
      <c r="K265" s="93" t="b">
        <v>0</v>
      </c>
      <c r="L265" s="93" t="b">
        <v>0</v>
      </c>
    </row>
    <row r="266" spans="1:12" ht="15">
      <c r="A266" s="93" t="s">
        <v>892</v>
      </c>
      <c r="B266" s="93" t="s">
        <v>231</v>
      </c>
      <c r="C266" s="93">
        <v>2</v>
      </c>
      <c r="D266" s="133">
        <v>0.009462052945222186</v>
      </c>
      <c r="E266" s="133">
        <v>1.7323937598229686</v>
      </c>
      <c r="F266" s="93" t="s">
        <v>663</v>
      </c>
      <c r="G266" s="93" t="b">
        <v>0</v>
      </c>
      <c r="H266" s="93" t="b">
        <v>0</v>
      </c>
      <c r="I266" s="93" t="b">
        <v>0</v>
      </c>
      <c r="J266" s="93" t="b">
        <v>0</v>
      </c>
      <c r="K266" s="93" t="b">
        <v>0</v>
      </c>
      <c r="L266" s="93" t="b">
        <v>0</v>
      </c>
    </row>
    <row r="267" spans="1:12" ht="15">
      <c r="A267" s="93" t="s">
        <v>231</v>
      </c>
      <c r="B267" s="93" t="s">
        <v>739</v>
      </c>
      <c r="C267" s="93">
        <v>2</v>
      </c>
      <c r="D267" s="133">
        <v>0.009462052945222186</v>
      </c>
      <c r="E267" s="133">
        <v>1.4313637641589874</v>
      </c>
      <c r="F267" s="93" t="s">
        <v>663</v>
      </c>
      <c r="G267" s="93" t="b">
        <v>0</v>
      </c>
      <c r="H267" s="93" t="b">
        <v>0</v>
      </c>
      <c r="I267" s="93" t="b">
        <v>0</v>
      </c>
      <c r="J267" s="93" t="b">
        <v>0</v>
      </c>
      <c r="K267" s="93" t="b">
        <v>0</v>
      </c>
      <c r="L267" s="93" t="b">
        <v>0</v>
      </c>
    </row>
    <row r="268" spans="1:12" ht="15">
      <c r="A268" s="93" t="s">
        <v>740</v>
      </c>
      <c r="B268" s="93" t="s">
        <v>225</v>
      </c>
      <c r="C268" s="93">
        <v>2</v>
      </c>
      <c r="D268" s="133">
        <v>0.009462052945222186</v>
      </c>
      <c r="E268" s="133">
        <v>1.4313637641589874</v>
      </c>
      <c r="F268" s="93" t="s">
        <v>663</v>
      </c>
      <c r="G268" s="93" t="b">
        <v>0</v>
      </c>
      <c r="H268" s="93" t="b">
        <v>0</v>
      </c>
      <c r="I268" s="93" t="b">
        <v>0</v>
      </c>
      <c r="J268" s="93" t="b">
        <v>0</v>
      </c>
      <c r="K268" s="93" t="b">
        <v>0</v>
      </c>
      <c r="L268" s="93" t="b">
        <v>0</v>
      </c>
    </row>
    <row r="269" spans="1:12" ht="15">
      <c r="A269" s="93" t="s">
        <v>225</v>
      </c>
      <c r="B269" s="93" t="s">
        <v>893</v>
      </c>
      <c r="C269" s="93">
        <v>2</v>
      </c>
      <c r="D269" s="133">
        <v>0.009462052945222186</v>
      </c>
      <c r="E269" s="133">
        <v>1.7323937598229686</v>
      </c>
      <c r="F269" s="93" t="s">
        <v>663</v>
      </c>
      <c r="G269" s="93" t="b">
        <v>0</v>
      </c>
      <c r="H269" s="93" t="b">
        <v>0</v>
      </c>
      <c r="I269" s="93" t="b">
        <v>0</v>
      </c>
      <c r="J269" s="93" t="b">
        <v>0</v>
      </c>
      <c r="K269" s="93" t="b">
        <v>0</v>
      </c>
      <c r="L269" s="93" t="b">
        <v>0</v>
      </c>
    </row>
    <row r="270" spans="1:12" ht="15">
      <c r="A270" s="93" t="s">
        <v>893</v>
      </c>
      <c r="B270" s="93" t="s">
        <v>894</v>
      </c>
      <c r="C270" s="93">
        <v>2</v>
      </c>
      <c r="D270" s="133">
        <v>0.009462052945222186</v>
      </c>
      <c r="E270" s="133">
        <v>1.7323937598229686</v>
      </c>
      <c r="F270" s="93" t="s">
        <v>663</v>
      </c>
      <c r="G270" s="93" t="b">
        <v>0</v>
      </c>
      <c r="H270" s="93" t="b">
        <v>0</v>
      </c>
      <c r="I270" s="93" t="b">
        <v>0</v>
      </c>
      <c r="J270" s="93" t="b">
        <v>0</v>
      </c>
      <c r="K270" s="93" t="b">
        <v>0</v>
      </c>
      <c r="L270" s="93" t="b">
        <v>0</v>
      </c>
    </row>
    <row r="271" spans="1:12" ht="15">
      <c r="A271" s="93" t="s">
        <v>894</v>
      </c>
      <c r="B271" s="93" t="s">
        <v>227</v>
      </c>
      <c r="C271" s="93">
        <v>2</v>
      </c>
      <c r="D271" s="133">
        <v>0.009462052945222186</v>
      </c>
      <c r="E271" s="133">
        <v>1.7323937598229686</v>
      </c>
      <c r="F271" s="93" t="s">
        <v>663</v>
      </c>
      <c r="G271" s="93" t="b">
        <v>0</v>
      </c>
      <c r="H271" s="93" t="b">
        <v>0</v>
      </c>
      <c r="I271" s="93" t="b">
        <v>0</v>
      </c>
      <c r="J271" s="93" t="b">
        <v>0</v>
      </c>
      <c r="K271" s="93" t="b">
        <v>0</v>
      </c>
      <c r="L271" s="93" t="b">
        <v>0</v>
      </c>
    </row>
    <row r="272" spans="1:12" ht="15">
      <c r="A272" s="93" t="s">
        <v>227</v>
      </c>
      <c r="B272" s="93" t="s">
        <v>720</v>
      </c>
      <c r="C272" s="93">
        <v>2</v>
      </c>
      <c r="D272" s="133">
        <v>0.009462052945222186</v>
      </c>
      <c r="E272" s="133">
        <v>1.188325715472693</v>
      </c>
      <c r="F272" s="93" t="s">
        <v>663</v>
      </c>
      <c r="G272" s="93" t="b">
        <v>0</v>
      </c>
      <c r="H272" s="93" t="b">
        <v>0</v>
      </c>
      <c r="I272" s="93" t="b">
        <v>0</v>
      </c>
      <c r="J272" s="93" t="b">
        <v>0</v>
      </c>
      <c r="K272" s="93" t="b">
        <v>0</v>
      </c>
      <c r="L272" s="93" t="b">
        <v>0</v>
      </c>
    </row>
    <row r="273" spans="1:12" ht="15">
      <c r="A273" s="93" t="s">
        <v>720</v>
      </c>
      <c r="B273" s="93" t="s">
        <v>895</v>
      </c>
      <c r="C273" s="93">
        <v>2</v>
      </c>
      <c r="D273" s="133">
        <v>0.009462052945222186</v>
      </c>
      <c r="E273" s="133">
        <v>1.188325715472693</v>
      </c>
      <c r="F273" s="93" t="s">
        <v>663</v>
      </c>
      <c r="G273" s="93" t="b">
        <v>0</v>
      </c>
      <c r="H273" s="93" t="b">
        <v>0</v>
      </c>
      <c r="I273" s="93" t="b">
        <v>0</v>
      </c>
      <c r="J273" s="93" t="b">
        <v>0</v>
      </c>
      <c r="K273" s="93" t="b">
        <v>0</v>
      </c>
      <c r="L273" s="93" t="b">
        <v>0</v>
      </c>
    </row>
    <row r="274" spans="1:12" ht="15">
      <c r="A274" s="93" t="s">
        <v>901</v>
      </c>
      <c r="B274" s="93" t="s">
        <v>902</v>
      </c>
      <c r="C274" s="93">
        <v>2</v>
      </c>
      <c r="D274" s="133">
        <v>0.009462052945222186</v>
      </c>
      <c r="E274" s="133">
        <v>1.7323937598229686</v>
      </c>
      <c r="F274" s="93" t="s">
        <v>663</v>
      </c>
      <c r="G274" s="93" t="b">
        <v>1</v>
      </c>
      <c r="H274" s="93" t="b">
        <v>0</v>
      </c>
      <c r="I274" s="93" t="b">
        <v>0</v>
      </c>
      <c r="J274" s="93" t="b">
        <v>0</v>
      </c>
      <c r="K274" s="93" t="b">
        <v>0</v>
      </c>
      <c r="L274" s="93" t="b">
        <v>0</v>
      </c>
    </row>
    <row r="275" spans="1:12" ht="15">
      <c r="A275" s="93" t="s">
        <v>902</v>
      </c>
      <c r="B275" s="93" t="s">
        <v>903</v>
      </c>
      <c r="C275" s="93">
        <v>2</v>
      </c>
      <c r="D275" s="133">
        <v>0.009462052945222186</v>
      </c>
      <c r="E275" s="133">
        <v>1.7323937598229686</v>
      </c>
      <c r="F275" s="93" t="s">
        <v>663</v>
      </c>
      <c r="G275" s="93" t="b">
        <v>0</v>
      </c>
      <c r="H275" s="93" t="b">
        <v>0</v>
      </c>
      <c r="I275" s="93" t="b">
        <v>0</v>
      </c>
      <c r="J275" s="93" t="b">
        <v>0</v>
      </c>
      <c r="K275" s="93" t="b">
        <v>0</v>
      </c>
      <c r="L275" s="93" t="b">
        <v>0</v>
      </c>
    </row>
    <row r="276" spans="1:12" ht="15">
      <c r="A276" s="93" t="s">
        <v>903</v>
      </c>
      <c r="B276" s="93" t="s">
        <v>904</v>
      </c>
      <c r="C276" s="93">
        <v>2</v>
      </c>
      <c r="D276" s="133">
        <v>0.009462052945222186</v>
      </c>
      <c r="E276" s="133">
        <v>1.7323937598229686</v>
      </c>
      <c r="F276" s="93" t="s">
        <v>663</v>
      </c>
      <c r="G276" s="93" t="b">
        <v>0</v>
      </c>
      <c r="H276" s="93" t="b">
        <v>0</v>
      </c>
      <c r="I276" s="93" t="b">
        <v>0</v>
      </c>
      <c r="J276" s="93" t="b">
        <v>0</v>
      </c>
      <c r="K276" s="93" t="b">
        <v>0</v>
      </c>
      <c r="L276" s="93" t="b">
        <v>0</v>
      </c>
    </row>
    <row r="277" spans="1:12" ht="15">
      <c r="A277" s="93" t="s">
        <v>904</v>
      </c>
      <c r="B277" s="93" t="s">
        <v>872</v>
      </c>
      <c r="C277" s="93">
        <v>2</v>
      </c>
      <c r="D277" s="133">
        <v>0.009462052945222186</v>
      </c>
      <c r="E277" s="133">
        <v>1.7323937598229686</v>
      </c>
      <c r="F277" s="93" t="s">
        <v>663</v>
      </c>
      <c r="G277" s="93" t="b">
        <v>0</v>
      </c>
      <c r="H277" s="93" t="b">
        <v>0</v>
      </c>
      <c r="I277" s="93" t="b">
        <v>0</v>
      </c>
      <c r="J277" s="93" t="b">
        <v>1</v>
      </c>
      <c r="K277" s="93" t="b">
        <v>0</v>
      </c>
      <c r="L277" s="93" t="b">
        <v>0</v>
      </c>
    </row>
    <row r="278" spans="1:12" ht="15">
      <c r="A278" s="93" t="s">
        <v>872</v>
      </c>
      <c r="B278" s="93" t="s">
        <v>232</v>
      </c>
      <c r="C278" s="93">
        <v>2</v>
      </c>
      <c r="D278" s="133">
        <v>0.009462052945222186</v>
      </c>
      <c r="E278" s="133">
        <v>1.7323937598229686</v>
      </c>
      <c r="F278" s="93" t="s">
        <v>663</v>
      </c>
      <c r="G278" s="93" t="b">
        <v>1</v>
      </c>
      <c r="H278" s="93" t="b">
        <v>0</v>
      </c>
      <c r="I278" s="93" t="b">
        <v>0</v>
      </c>
      <c r="J278" s="93" t="b">
        <v>0</v>
      </c>
      <c r="K278" s="93" t="b">
        <v>0</v>
      </c>
      <c r="L278" s="93" t="b">
        <v>0</v>
      </c>
    </row>
    <row r="279" spans="1:12" ht="15">
      <c r="A279" s="93" t="s">
        <v>232</v>
      </c>
      <c r="B279" s="93" t="s">
        <v>905</v>
      </c>
      <c r="C279" s="93">
        <v>2</v>
      </c>
      <c r="D279" s="133">
        <v>0.009462052945222186</v>
      </c>
      <c r="E279" s="133">
        <v>1.7323937598229686</v>
      </c>
      <c r="F279" s="93" t="s">
        <v>663</v>
      </c>
      <c r="G279" s="93" t="b">
        <v>0</v>
      </c>
      <c r="H279" s="93" t="b">
        <v>0</v>
      </c>
      <c r="I279" s="93" t="b">
        <v>0</v>
      </c>
      <c r="J279" s="93" t="b">
        <v>1</v>
      </c>
      <c r="K279" s="93" t="b">
        <v>0</v>
      </c>
      <c r="L279" s="93" t="b">
        <v>0</v>
      </c>
    </row>
    <row r="280" spans="1:12" ht="15">
      <c r="A280" s="93" t="s">
        <v>905</v>
      </c>
      <c r="B280" s="93" t="s">
        <v>906</v>
      </c>
      <c r="C280" s="93">
        <v>2</v>
      </c>
      <c r="D280" s="133">
        <v>0.009462052945222186</v>
      </c>
      <c r="E280" s="133">
        <v>1.7323937598229686</v>
      </c>
      <c r="F280" s="93" t="s">
        <v>663</v>
      </c>
      <c r="G280" s="93" t="b">
        <v>1</v>
      </c>
      <c r="H280" s="93" t="b">
        <v>0</v>
      </c>
      <c r="I280" s="93" t="b">
        <v>0</v>
      </c>
      <c r="J280" s="93" t="b">
        <v>0</v>
      </c>
      <c r="K280" s="93" t="b">
        <v>0</v>
      </c>
      <c r="L280" s="93" t="b">
        <v>0</v>
      </c>
    </row>
    <row r="281" spans="1:12" ht="15">
      <c r="A281" s="93" t="s">
        <v>906</v>
      </c>
      <c r="B281" s="93" t="s">
        <v>720</v>
      </c>
      <c r="C281" s="93">
        <v>2</v>
      </c>
      <c r="D281" s="133">
        <v>0.009462052945222186</v>
      </c>
      <c r="E281" s="133">
        <v>1.188325715472693</v>
      </c>
      <c r="F281" s="93" t="s">
        <v>663</v>
      </c>
      <c r="G281" s="93" t="b">
        <v>0</v>
      </c>
      <c r="H281" s="93" t="b">
        <v>0</v>
      </c>
      <c r="I281" s="93" t="b">
        <v>0</v>
      </c>
      <c r="J281" s="93" t="b">
        <v>0</v>
      </c>
      <c r="K281" s="93" t="b">
        <v>0</v>
      </c>
      <c r="L281" s="93" t="b">
        <v>0</v>
      </c>
    </row>
    <row r="282" spans="1:12" ht="15">
      <c r="A282" s="93" t="s">
        <v>720</v>
      </c>
      <c r="B282" s="93" t="s">
        <v>737</v>
      </c>
      <c r="C282" s="93">
        <v>2</v>
      </c>
      <c r="D282" s="133">
        <v>0.009462052945222186</v>
      </c>
      <c r="E282" s="133">
        <v>0.7903857068006552</v>
      </c>
      <c r="F282" s="93" t="s">
        <v>663</v>
      </c>
      <c r="G282" s="93" t="b">
        <v>0</v>
      </c>
      <c r="H282" s="93" t="b">
        <v>0</v>
      </c>
      <c r="I282" s="93" t="b">
        <v>0</v>
      </c>
      <c r="J282" s="93" t="b">
        <v>0</v>
      </c>
      <c r="K282" s="93" t="b">
        <v>0</v>
      </c>
      <c r="L282" s="93" t="b">
        <v>0</v>
      </c>
    </row>
    <row r="283" spans="1:12" ht="15">
      <c r="A283" s="93" t="s">
        <v>738</v>
      </c>
      <c r="B283" s="93" t="s">
        <v>741</v>
      </c>
      <c r="C283" s="93">
        <v>2</v>
      </c>
      <c r="D283" s="133">
        <v>0.009462052945222186</v>
      </c>
      <c r="E283" s="133">
        <v>1.380211241711606</v>
      </c>
      <c r="F283" s="93" t="s">
        <v>663</v>
      </c>
      <c r="G283" s="93" t="b">
        <v>0</v>
      </c>
      <c r="H283" s="93" t="b">
        <v>0</v>
      </c>
      <c r="I283" s="93" t="b">
        <v>0</v>
      </c>
      <c r="J283" s="93" t="b">
        <v>0</v>
      </c>
      <c r="K283" s="93" t="b">
        <v>0</v>
      </c>
      <c r="L28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1004</v>
      </c>
      <c r="B2" s="136" t="s">
        <v>1005</v>
      </c>
      <c r="C2" s="67" t="s">
        <v>1006</v>
      </c>
    </row>
    <row r="3" spans="1:3" ht="15">
      <c r="A3" s="135" t="s">
        <v>661</v>
      </c>
      <c r="B3" s="135" t="s">
        <v>661</v>
      </c>
      <c r="C3" s="36">
        <v>14</v>
      </c>
    </row>
    <row r="4" spans="1:3" ht="15">
      <c r="A4" s="135" t="s">
        <v>661</v>
      </c>
      <c r="B4" s="135" t="s">
        <v>662</v>
      </c>
      <c r="C4" s="36">
        <v>7</v>
      </c>
    </row>
    <row r="5" spans="1:3" ht="15">
      <c r="A5" s="135" t="s">
        <v>661</v>
      </c>
      <c r="B5" s="135" t="s">
        <v>663</v>
      </c>
      <c r="C5" s="36">
        <v>5</v>
      </c>
    </row>
    <row r="6" spans="1:3" ht="15">
      <c r="A6" s="135" t="s">
        <v>662</v>
      </c>
      <c r="B6" s="135" t="s">
        <v>661</v>
      </c>
      <c r="C6" s="36">
        <v>5</v>
      </c>
    </row>
    <row r="7" spans="1:3" ht="15">
      <c r="A7" s="135" t="s">
        <v>662</v>
      </c>
      <c r="B7" s="135" t="s">
        <v>662</v>
      </c>
      <c r="C7" s="36">
        <v>15</v>
      </c>
    </row>
    <row r="8" spans="1:3" ht="15">
      <c r="A8" s="135" t="s">
        <v>662</v>
      </c>
      <c r="B8" s="135" t="s">
        <v>663</v>
      </c>
      <c r="C8" s="36">
        <v>5</v>
      </c>
    </row>
    <row r="9" spans="1:3" ht="15">
      <c r="A9" s="135" t="s">
        <v>663</v>
      </c>
      <c r="B9" s="135" t="s">
        <v>661</v>
      </c>
      <c r="C9" s="36">
        <v>2</v>
      </c>
    </row>
    <row r="10" spans="1:3" ht="15">
      <c r="A10" s="135" t="s">
        <v>663</v>
      </c>
      <c r="B10" s="135" t="s">
        <v>662</v>
      </c>
      <c r="C10" s="36">
        <v>3</v>
      </c>
    </row>
    <row r="11" spans="1:3" ht="15">
      <c r="A11" s="135" t="s">
        <v>663</v>
      </c>
      <c r="B11" s="135" t="s">
        <v>663</v>
      </c>
      <c r="C11" s="36">
        <v>10</v>
      </c>
    </row>
    <row r="12" spans="1:3" ht="15">
      <c r="A12" s="135" t="s">
        <v>664</v>
      </c>
      <c r="B12" s="135" t="s">
        <v>664</v>
      </c>
      <c r="C12"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1011</v>
      </c>
      <c r="B1" s="13" t="s">
        <v>17</v>
      </c>
    </row>
    <row r="2" spans="1:2" ht="15">
      <c r="A2" s="85" t="s">
        <v>1012</v>
      </c>
      <c r="B2" s="85" t="s">
        <v>1018</v>
      </c>
    </row>
    <row r="3" spans="1:2" ht="15">
      <c r="A3" s="85" t="s">
        <v>1013</v>
      </c>
      <c r="B3" s="85" t="s">
        <v>1019</v>
      </c>
    </row>
    <row r="4" spans="1:2" ht="15">
      <c r="A4" s="85" t="s">
        <v>1014</v>
      </c>
      <c r="B4" s="85" t="s">
        <v>1020</v>
      </c>
    </row>
    <row r="5" spans="1:2" ht="15">
      <c r="A5" s="85" t="s">
        <v>1015</v>
      </c>
      <c r="B5" s="85" t="s">
        <v>1021</v>
      </c>
    </row>
    <row r="6" spans="1:2" ht="15">
      <c r="A6" s="85" t="s">
        <v>1016</v>
      </c>
      <c r="B6" s="85" t="s">
        <v>1022</v>
      </c>
    </row>
    <row r="7" spans="1:2" ht="15">
      <c r="A7" s="85" t="s">
        <v>1017</v>
      </c>
      <c r="B7" s="85" t="s">
        <v>1019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1023</v>
      </c>
      <c r="B1" s="13" t="s">
        <v>34</v>
      </c>
    </row>
    <row r="2" spans="1:2" ht="15">
      <c r="A2" s="127" t="s">
        <v>223</v>
      </c>
      <c r="B2" s="85">
        <v>274.666667</v>
      </c>
    </row>
    <row r="3" spans="1:2" ht="15">
      <c r="A3" s="127" t="s">
        <v>222</v>
      </c>
      <c r="B3" s="85">
        <v>75.533333</v>
      </c>
    </row>
    <row r="4" spans="1:2" ht="15">
      <c r="A4" s="127" t="s">
        <v>228</v>
      </c>
      <c r="B4" s="85">
        <v>40</v>
      </c>
    </row>
    <row r="5" spans="1:2" ht="15">
      <c r="A5" s="127" t="s">
        <v>225</v>
      </c>
      <c r="B5" s="85">
        <v>32.9</v>
      </c>
    </row>
    <row r="6" spans="1:2" ht="15">
      <c r="A6" s="127" t="s">
        <v>229</v>
      </c>
      <c r="B6" s="85">
        <v>15.4</v>
      </c>
    </row>
    <row r="7" spans="1:2" ht="15">
      <c r="A7" s="127" t="s">
        <v>232</v>
      </c>
      <c r="B7" s="85">
        <v>11.066667</v>
      </c>
    </row>
    <row r="8" spans="1:2" ht="15">
      <c r="A8" s="127" t="s">
        <v>226</v>
      </c>
      <c r="B8" s="85">
        <v>9.133333</v>
      </c>
    </row>
    <row r="9" spans="1:2" ht="15">
      <c r="A9" s="127" t="s">
        <v>224</v>
      </c>
      <c r="B9" s="85">
        <v>3</v>
      </c>
    </row>
    <row r="10" spans="1:2" ht="15">
      <c r="A10" s="127" t="s">
        <v>227</v>
      </c>
      <c r="B10" s="85">
        <v>2.066667</v>
      </c>
    </row>
    <row r="11" spans="1:2" ht="15">
      <c r="A11" s="127" t="s">
        <v>215</v>
      </c>
      <c r="B11" s="85">
        <v>0.9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1034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669</v>
      </c>
      <c r="BB2" s="130" t="s">
        <v>818</v>
      </c>
      <c r="BC2" s="130" t="s">
        <v>819</v>
      </c>
      <c r="BD2" s="130" t="s">
        <v>820</v>
      </c>
      <c r="BE2" s="130" t="s">
        <v>821</v>
      </c>
      <c r="BF2" s="130" t="s">
        <v>822</v>
      </c>
      <c r="BG2" s="130" t="s">
        <v>827</v>
      </c>
      <c r="BH2" s="130" t="s">
        <v>832</v>
      </c>
      <c r="BI2" s="130" t="s">
        <v>847</v>
      </c>
      <c r="BJ2" s="130" t="s">
        <v>851</v>
      </c>
      <c r="BK2" s="130" t="s">
        <v>865</v>
      </c>
      <c r="BL2" s="130" t="s">
        <v>993</v>
      </c>
      <c r="BM2" s="130" t="s">
        <v>994</v>
      </c>
      <c r="BN2" s="130" t="s">
        <v>995</v>
      </c>
      <c r="BO2" s="130" t="s">
        <v>996</v>
      </c>
      <c r="BP2" s="130" t="s">
        <v>997</v>
      </c>
      <c r="BQ2" s="130" t="s">
        <v>998</v>
      </c>
      <c r="BR2" s="130" t="s">
        <v>999</v>
      </c>
      <c r="BS2" s="130" t="s">
        <v>1000</v>
      </c>
      <c r="BT2" s="130" t="s">
        <v>1002</v>
      </c>
      <c r="BU2" s="3"/>
      <c r="BV2" s="3"/>
    </row>
    <row r="3" spans="1:74" ht="41.45" customHeight="1">
      <c r="A3" s="50" t="s">
        <v>214</v>
      </c>
      <c r="C3" s="53"/>
      <c r="D3" s="53" t="s">
        <v>64</v>
      </c>
      <c r="E3" s="54">
        <v>312.63006263048015</v>
      </c>
      <c r="F3" s="55">
        <v>99.99868020348012</v>
      </c>
      <c r="G3" s="114" t="s">
        <v>556</v>
      </c>
      <c r="H3" s="53"/>
      <c r="I3" s="57" t="s">
        <v>214</v>
      </c>
      <c r="J3" s="56"/>
      <c r="K3" s="56"/>
      <c r="L3" s="116" t="s">
        <v>597</v>
      </c>
      <c r="M3" s="59">
        <v>1.4398441868564642</v>
      </c>
      <c r="N3" s="60">
        <v>7304.337890625</v>
      </c>
      <c r="O3" s="60">
        <v>1067.540283203125</v>
      </c>
      <c r="P3" s="58"/>
      <c r="Q3" s="61"/>
      <c r="R3" s="61"/>
      <c r="S3" s="51"/>
      <c r="T3" s="51">
        <v>1</v>
      </c>
      <c r="U3" s="51">
        <v>1</v>
      </c>
      <c r="V3" s="52">
        <v>0</v>
      </c>
      <c r="W3" s="52">
        <v>0</v>
      </c>
      <c r="X3" s="52">
        <v>0</v>
      </c>
      <c r="Y3" s="52">
        <v>0.999979</v>
      </c>
      <c r="Z3" s="52">
        <v>0</v>
      </c>
      <c r="AA3" s="52" t="s">
        <v>672</v>
      </c>
      <c r="AB3" s="62">
        <v>3</v>
      </c>
      <c r="AC3" s="62"/>
      <c r="AD3" s="63"/>
      <c r="AE3" s="85" t="s">
        <v>445</v>
      </c>
      <c r="AF3" s="85">
        <v>2046</v>
      </c>
      <c r="AG3" s="85">
        <v>3462</v>
      </c>
      <c r="AH3" s="85">
        <v>4985</v>
      </c>
      <c r="AI3" s="85">
        <v>165</v>
      </c>
      <c r="AJ3" s="85"/>
      <c r="AK3" s="85" t="s">
        <v>470</v>
      </c>
      <c r="AL3" s="85" t="s">
        <v>492</v>
      </c>
      <c r="AM3" s="89" t="s">
        <v>512</v>
      </c>
      <c r="AN3" s="85"/>
      <c r="AO3" s="87">
        <v>41592.6628587963</v>
      </c>
      <c r="AP3" s="89" t="s">
        <v>529</v>
      </c>
      <c r="AQ3" s="85" t="b">
        <v>0</v>
      </c>
      <c r="AR3" s="85" t="b">
        <v>0</v>
      </c>
      <c r="AS3" s="85" t="b">
        <v>0</v>
      </c>
      <c r="AT3" s="85"/>
      <c r="AU3" s="85">
        <v>151</v>
      </c>
      <c r="AV3" s="89" t="s">
        <v>549</v>
      </c>
      <c r="AW3" s="85" t="b">
        <v>0</v>
      </c>
      <c r="AX3" s="85" t="s">
        <v>571</v>
      </c>
      <c r="AY3" s="89" t="s">
        <v>572</v>
      </c>
      <c r="AZ3" s="85" t="s">
        <v>66</v>
      </c>
      <c r="BA3" s="85" t="str">
        <f>REPLACE(INDEX(GroupVertices[Group],MATCH(Vertices[[#This Row],[Vertex]],GroupVertices[Vertex],0)),1,1,"")</f>
        <v>4</v>
      </c>
      <c r="BB3" s="51" t="s">
        <v>263</v>
      </c>
      <c r="BC3" s="51" t="s">
        <v>263</v>
      </c>
      <c r="BD3" s="51" t="s">
        <v>265</v>
      </c>
      <c r="BE3" s="51" t="s">
        <v>265</v>
      </c>
      <c r="BF3" s="51" t="s">
        <v>267</v>
      </c>
      <c r="BG3" s="51" t="s">
        <v>267</v>
      </c>
      <c r="BH3" s="131" t="s">
        <v>833</v>
      </c>
      <c r="BI3" s="131" t="s">
        <v>833</v>
      </c>
      <c r="BJ3" s="131" t="s">
        <v>852</v>
      </c>
      <c r="BK3" s="131" t="s">
        <v>852</v>
      </c>
      <c r="BL3" s="131">
        <v>0</v>
      </c>
      <c r="BM3" s="134">
        <v>0</v>
      </c>
      <c r="BN3" s="131">
        <v>1</v>
      </c>
      <c r="BO3" s="134">
        <v>2.4390243902439024</v>
      </c>
      <c r="BP3" s="131">
        <v>0</v>
      </c>
      <c r="BQ3" s="134">
        <v>0</v>
      </c>
      <c r="BR3" s="131">
        <v>40</v>
      </c>
      <c r="BS3" s="134">
        <v>97.5609756097561</v>
      </c>
      <c r="BT3" s="131">
        <v>41</v>
      </c>
      <c r="BU3" s="3"/>
      <c r="BV3" s="3"/>
    </row>
    <row r="4" spans="1:77" ht="41.45" customHeight="1">
      <c r="A4" s="14" t="s">
        <v>215</v>
      </c>
      <c r="C4" s="15"/>
      <c r="D4" s="15" t="s">
        <v>64</v>
      </c>
      <c r="E4" s="95">
        <v>199.30762004175364</v>
      </c>
      <c r="F4" s="81">
        <v>99.99967311659947</v>
      </c>
      <c r="G4" s="114" t="s">
        <v>300</v>
      </c>
      <c r="H4" s="15"/>
      <c r="I4" s="16" t="s">
        <v>215</v>
      </c>
      <c r="J4" s="66"/>
      <c r="K4" s="66"/>
      <c r="L4" s="116" t="s">
        <v>598</v>
      </c>
      <c r="M4" s="96">
        <v>1.1089393412858781</v>
      </c>
      <c r="N4" s="97">
        <v>7517.03759765625</v>
      </c>
      <c r="O4" s="97">
        <v>9532.21875</v>
      </c>
      <c r="P4" s="77"/>
      <c r="Q4" s="98"/>
      <c r="R4" s="98"/>
      <c r="S4" s="99"/>
      <c r="T4" s="51">
        <v>0</v>
      </c>
      <c r="U4" s="51">
        <v>5</v>
      </c>
      <c r="V4" s="52">
        <v>0.9</v>
      </c>
      <c r="W4" s="52">
        <v>0.026316</v>
      </c>
      <c r="X4" s="52">
        <v>0.064889</v>
      </c>
      <c r="Y4" s="52">
        <v>1.013137</v>
      </c>
      <c r="Z4" s="52">
        <v>0.65</v>
      </c>
      <c r="AA4" s="52">
        <v>0</v>
      </c>
      <c r="AB4" s="82">
        <v>4</v>
      </c>
      <c r="AC4" s="82"/>
      <c r="AD4" s="100"/>
      <c r="AE4" s="85" t="s">
        <v>446</v>
      </c>
      <c r="AF4" s="85">
        <v>387</v>
      </c>
      <c r="AG4" s="85">
        <v>871</v>
      </c>
      <c r="AH4" s="85">
        <v>5437</v>
      </c>
      <c r="AI4" s="85">
        <v>23548</v>
      </c>
      <c r="AJ4" s="85"/>
      <c r="AK4" s="85" t="s">
        <v>471</v>
      </c>
      <c r="AL4" s="85" t="s">
        <v>493</v>
      </c>
      <c r="AM4" s="85"/>
      <c r="AN4" s="85"/>
      <c r="AO4" s="87">
        <v>42761.151967592596</v>
      </c>
      <c r="AP4" s="89" t="s">
        <v>530</v>
      </c>
      <c r="AQ4" s="85" t="b">
        <v>1</v>
      </c>
      <c r="AR4" s="85" t="b">
        <v>0</v>
      </c>
      <c r="AS4" s="85" t="b">
        <v>0</v>
      </c>
      <c r="AT4" s="85"/>
      <c r="AU4" s="85">
        <v>18</v>
      </c>
      <c r="AV4" s="85"/>
      <c r="AW4" s="85" t="b">
        <v>0</v>
      </c>
      <c r="AX4" s="85" t="s">
        <v>571</v>
      </c>
      <c r="AY4" s="89" t="s">
        <v>573</v>
      </c>
      <c r="AZ4" s="85" t="s">
        <v>66</v>
      </c>
      <c r="BA4" s="85" t="str">
        <f>REPLACE(INDEX(GroupVertices[Group],MATCH(Vertices[[#This Row],[Vertex]],GroupVertices[Vertex],0)),1,1,"")</f>
        <v>3</v>
      </c>
      <c r="BB4" s="51"/>
      <c r="BC4" s="51"/>
      <c r="BD4" s="51"/>
      <c r="BE4" s="51"/>
      <c r="BF4" s="51" t="s">
        <v>268</v>
      </c>
      <c r="BG4" s="51" t="s">
        <v>268</v>
      </c>
      <c r="BH4" s="131" t="s">
        <v>834</v>
      </c>
      <c r="BI4" s="131" t="s">
        <v>834</v>
      </c>
      <c r="BJ4" s="131" t="s">
        <v>853</v>
      </c>
      <c r="BK4" s="131" t="s">
        <v>853</v>
      </c>
      <c r="BL4" s="131">
        <v>2</v>
      </c>
      <c r="BM4" s="134">
        <v>5</v>
      </c>
      <c r="BN4" s="131">
        <v>1</v>
      </c>
      <c r="BO4" s="134">
        <v>2.5</v>
      </c>
      <c r="BP4" s="131">
        <v>0</v>
      </c>
      <c r="BQ4" s="134">
        <v>0</v>
      </c>
      <c r="BR4" s="131">
        <v>37</v>
      </c>
      <c r="BS4" s="134">
        <v>92.5</v>
      </c>
      <c r="BT4" s="131">
        <v>40</v>
      </c>
      <c r="BU4" s="2"/>
      <c r="BV4" s="3"/>
      <c r="BW4" s="3"/>
      <c r="BX4" s="3"/>
      <c r="BY4" s="3"/>
    </row>
    <row r="5" spans="1:77" ht="41.45" customHeight="1">
      <c r="A5" s="14" t="s">
        <v>222</v>
      </c>
      <c r="C5" s="15"/>
      <c r="D5" s="15" t="s">
        <v>64</v>
      </c>
      <c r="E5" s="95">
        <v>731.8487473903966</v>
      </c>
      <c r="F5" s="81">
        <v>99.99500707640608</v>
      </c>
      <c r="G5" s="114" t="s">
        <v>557</v>
      </c>
      <c r="H5" s="15"/>
      <c r="I5" s="16" t="s">
        <v>222</v>
      </c>
      <c r="J5" s="66"/>
      <c r="K5" s="66"/>
      <c r="L5" s="116" t="s">
        <v>599</v>
      </c>
      <c r="M5" s="96">
        <v>2.6639750030641327</v>
      </c>
      <c r="N5" s="97">
        <v>4675.3935546875</v>
      </c>
      <c r="O5" s="97">
        <v>4973.32470703125</v>
      </c>
      <c r="P5" s="77"/>
      <c r="Q5" s="98"/>
      <c r="R5" s="98"/>
      <c r="S5" s="99"/>
      <c r="T5" s="51">
        <v>8</v>
      </c>
      <c r="U5" s="51">
        <v>8</v>
      </c>
      <c r="V5" s="52">
        <v>75.533333</v>
      </c>
      <c r="W5" s="52">
        <v>0.032258</v>
      </c>
      <c r="X5" s="52">
        <v>0.115162</v>
      </c>
      <c r="Y5" s="52">
        <v>2.536508</v>
      </c>
      <c r="Z5" s="52">
        <v>0.18181818181818182</v>
      </c>
      <c r="AA5" s="52">
        <v>0.16666666666666666</v>
      </c>
      <c r="AB5" s="82">
        <v>5</v>
      </c>
      <c r="AC5" s="82"/>
      <c r="AD5" s="100"/>
      <c r="AE5" s="85" t="s">
        <v>447</v>
      </c>
      <c r="AF5" s="85">
        <v>1435</v>
      </c>
      <c r="AG5" s="85">
        <v>13047</v>
      </c>
      <c r="AH5" s="85">
        <v>13578</v>
      </c>
      <c r="AI5" s="85">
        <v>7747</v>
      </c>
      <c r="AJ5" s="85"/>
      <c r="AK5" s="85" t="s">
        <v>472</v>
      </c>
      <c r="AL5" s="85" t="s">
        <v>494</v>
      </c>
      <c r="AM5" s="89" t="s">
        <v>513</v>
      </c>
      <c r="AN5" s="85"/>
      <c r="AO5" s="87">
        <v>39730.2065162037</v>
      </c>
      <c r="AP5" s="89" t="s">
        <v>531</v>
      </c>
      <c r="AQ5" s="85" t="b">
        <v>0</v>
      </c>
      <c r="AR5" s="85" t="b">
        <v>0</v>
      </c>
      <c r="AS5" s="85" t="b">
        <v>1</v>
      </c>
      <c r="AT5" s="85"/>
      <c r="AU5" s="85">
        <v>373</v>
      </c>
      <c r="AV5" s="89" t="s">
        <v>550</v>
      </c>
      <c r="AW5" s="85" t="b">
        <v>1</v>
      </c>
      <c r="AX5" s="85" t="s">
        <v>571</v>
      </c>
      <c r="AY5" s="89" t="s">
        <v>574</v>
      </c>
      <c r="AZ5" s="85" t="s">
        <v>66</v>
      </c>
      <c r="BA5" s="85" t="str">
        <f>REPLACE(INDEX(GroupVertices[Group],MATCH(Vertices[[#This Row],[Vertex]],GroupVertices[Vertex],0)),1,1,"")</f>
        <v>1</v>
      </c>
      <c r="BB5" s="51"/>
      <c r="BC5" s="51"/>
      <c r="BD5" s="51"/>
      <c r="BE5" s="51"/>
      <c r="BF5" s="51" t="s">
        <v>823</v>
      </c>
      <c r="BG5" s="51" t="s">
        <v>828</v>
      </c>
      <c r="BH5" s="131" t="s">
        <v>835</v>
      </c>
      <c r="BI5" s="131" t="s">
        <v>848</v>
      </c>
      <c r="BJ5" s="131" t="s">
        <v>854</v>
      </c>
      <c r="BK5" s="131" t="s">
        <v>854</v>
      </c>
      <c r="BL5" s="131">
        <v>6</v>
      </c>
      <c r="BM5" s="134">
        <v>4</v>
      </c>
      <c r="BN5" s="131">
        <v>2</v>
      </c>
      <c r="BO5" s="134">
        <v>1.3333333333333333</v>
      </c>
      <c r="BP5" s="131">
        <v>0</v>
      </c>
      <c r="BQ5" s="134">
        <v>0</v>
      </c>
      <c r="BR5" s="131">
        <v>142</v>
      </c>
      <c r="BS5" s="134">
        <v>94.66666666666667</v>
      </c>
      <c r="BT5" s="131">
        <v>150</v>
      </c>
      <c r="BU5" s="2"/>
      <c r="BV5" s="3"/>
      <c r="BW5" s="3"/>
      <c r="BX5" s="3"/>
      <c r="BY5" s="3"/>
    </row>
    <row r="6" spans="1:77" ht="41.45" customHeight="1">
      <c r="A6" s="14" t="s">
        <v>227</v>
      </c>
      <c r="C6" s="15"/>
      <c r="D6" s="15" t="s">
        <v>64</v>
      </c>
      <c r="E6" s="95">
        <v>181.28799582463466</v>
      </c>
      <c r="F6" s="81">
        <v>99.99983100166514</v>
      </c>
      <c r="G6" s="114" t="s">
        <v>307</v>
      </c>
      <c r="H6" s="15"/>
      <c r="I6" s="16" t="s">
        <v>227</v>
      </c>
      <c r="J6" s="66"/>
      <c r="K6" s="66"/>
      <c r="L6" s="116" t="s">
        <v>600</v>
      </c>
      <c r="M6" s="96">
        <v>1.0563215117316205</v>
      </c>
      <c r="N6" s="97">
        <v>7560.93115234375</v>
      </c>
      <c r="O6" s="97">
        <v>3564.349365234375</v>
      </c>
      <c r="P6" s="77"/>
      <c r="Q6" s="98"/>
      <c r="R6" s="98"/>
      <c r="S6" s="99"/>
      <c r="T6" s="51">
        <v>4</v>
      </c>
      <c r="U6" s="51">
        <v>4</v>
      </c>
      <c r="V6" s="52">
        <v>2.066667</v>
      </c>
      <c r="W6" s="52">
        <v>0.027027</v>
      </c>
      <c r="X6" s="52">
        <v>0.072552</v>
      </c>
      <c r="Y6" s="52">
        <v>1.191493</v>
      </c>
      <c r="Z6" s="52">
        <v>0.5</v>
      </c>
      <c r="AA6" s="52">
        <v>0.3333333333333333</v>
      </c>
      <c r="AB6" s="82">
        <v>6</v>
      </c>
      <c r="AC6" s="82"/>
      <c r="AD6" s="100"/>
      <c r="AE6" s="85" t="s">
        <v>448</v>
      </c>
      <c r="AF6" s="85">
        <v>472</v>
      </c>
      <c r="AG6" s="85">
        <v>459</v>
      </c>
      <c r="AH6" s="85">
        <v>510</v>
      </c>
      <c r="AI6" s="85">
        <v>135</v>
      </c>
      <c r="AJ6" s="85"/>
      <c r="AK6" s="85" t="s">
        <v>473</v>
      </c>
      <c r="AL6" s="85" t="s">
        <v>495</v>
      </c>
      <c r="AM6" s="89" t="s">
        <v>514</v>
      </c>
      <c r="AN6" s="85"/>
      <c r="AO6" s="87">
        <v>41963.70883101852</v>
      </c>
      <c r="AP6" s="89" t="s">
        <v>532</v>
      </c>
      <c r="AQ6" s="85" t="b">
        <v>0</v>
      </c>
      <c r="AR6" s="85" t="b">
        <v>0</v>
      </c>
      <c r="AS6" s="85" t="b">
        <v>0</v>
      </c>
      <c r="AT6" s="85"/>
      <c r="AU6" s="85">
        <v>13</v>
      </c>
      <c r="AV6" s="89" t="s">
        <v>549</v>
      </c>
      <c r="AW6" s="85" t="b">
        <v>0</v>
      </c>
      <c r="AX6" s="85" t="s">
        <v>571</v>
      </c>
      <c r="AY6" s="89" t="s">
        <v>575</v>
      </c>
      <c r="AZ6" s="85" t="s">
        <v>66</v>
      </c>
      <c r="BA6" s="85" t="str">
        <f>REPLACE(INDEX(GroupVertices[Group],MATCH(Vertices[[#This Row],[Vertex]],GroupVertices[Vertex],0)),1,1,"")</f>
        <v>3</v>
      </c>
      <c r="BB6" s="51"/>
      <c r="BC6" s="51"/>
      <c r="BD6" s="51"/>
      <c r="BE6" s="51"/>
      <c r="BF6" s="51" t="s">
        <v>268</v>
      </c>
      <c r="BG6" s="51" t="s">
        <v>268</v>
      </c>
      <c r="BH6" s="131" t="s">
        <v>834</v>
      </c>
      <c r="BI6" s="131" t="s">
        <v>834</v>
      </c>
      <c r="BJ6" s="131" t="s">
        <v>853</v>
      </c>
      <c r="BK6" s="131" t="s">
        <v>853</v>
      </c>
      <c r="BL6" s="131">
        <v>2</v>
      </c>
      <c r="BM6" s="134">
        <v>5</v>
      </c>
      <c r="BN6" s="131">
        <v>1</v>
      </c>
      <c r="BO6" s="134">
        <v>2.5</v>
      </c>
      <c r="BP6" s="131">
        <v>0</v>
      </c>
      <c r="BQ6" s="134">
        <v>0</v>
      </c>
      <c r="BR6" s="131">
        <v>37</v>
      </c>
      <c r="BS6" s="134">
        <v>92.5</v>
      </c>
      <c r="BT6" s="131">
        <v>40</v>
      </c>
      <c r="BU6" s="2"/>
      <c r="BV6" s="3"/>
      <c r="BW6" s="3"/>
      <c r="BX6" s="3"/>
      <c r="BY6" s="3"/>
    </row>
    <row r="7" spans="1:77" ht="41.45" customHeight="1">
      <c r="A7" s="14" t="s">
        <v>225</v>
      </c>
      <c r="C7" s="15"/>
      <c r="D7" s="15" t="s">
        <v>64</v>
      </c>
      <c r="E7" s="95">
        <v>178.57630480167015</v>
      </c>
      <c r="F7" s="81">
        <v>99.99985476106822</v>
      </c>
      <c r="G7" s="114" t="s">
        <v>308</v>
      </c>
      <c r="H7" s="15"/>
      <c r="I7" s="16" t="s">
        <v>225</v>
      </c>
      <c r="J7" s="66"/>
      <c r="K7" s="66"/>
      <c r="L7" s="116" t="s">
        <v>601</v>
      </c>
      <c r="M7" s="96">
        <v>1.048403294662776</v>
      </c>
      <c r="N7" s="97">
        <v>8955.521484375</v>
      </c>
      <c r="O7" s="97">
        <v>7363.90478515625</v>
      </c>
      <c r="P7" s="77"/>
      <c r="Q7" s="98"/>
      <c r="R7" s="98"/>
      <c r="S7" s="99"/>
      <c r="T7" s="51">
        <v>7</v>
      </c>
      <c r="U7" s="51">
        <v>3</v>
      </c>
      <c r="V7" s="52">
        <v>32.9</v>
      </c>
      <c r="W7" s="52">
        <v>0.027778</v>
      </c>
      <c r="X7" s="52">
        <v>0.082074</v>
      </c>
      <c r="Y7" s="52">
        <v>1.611603</v>
      </c>
      <c r="Z7" s="52">
        <v>0.35714285714285715</v>
      </c>
      <c r="AA7" s="52">
        <v>0.14285714285714285</v>
      </c>
      <c r="AB7" s="82">
        <v>7</v>
      </c>
      <c r="AC7" s="82"/>
      <c r="AD7" s="100"/>
      <c r="AE7" s="85" t="s">
        <v>449</v>
      </c>
      <c r="AF7" s="85">
        <v>280</v>
      </c>
      <c r="AG7" s="85">
        <v>397</v>
      </c>
      <c r="AH7" s="85">
        <v>874</v>
      </c>
      <c r="AI7" s="85">
        <v>1208</v>
      </c>
      <c r="AJ7" s="85"/>
      <c r="AK7" s="85" t="s">
        <v>474</v>
      </c>
      <c r="AL7" s="85" t="s">
        <v>496</v>
      </c>
      <c r="AM7" s="89" t="s">
        <v>515</v>
      </c>
      <c r="AN7" s="85"/>
      <c r="AO7" s="87">
        <v>40793.55946759259</v>
      </c>
      <c r="AP7" s="89" t="s">
        <v>533</v>
      </c>
      <c r="AQ7" s="85" t="b">
        <v>0</v>
      </c>
      <c r="AR7" s="85" t="b">
        <v>0</v>
      </c>
      <c r="AS7" s="85" t="b">
        <v>0</v>
      </c>
      <c r="AT7" s="85"/>
      <c r="AU7" s="85">
        <v>17</v>
      </c>
      <c r="AV7" s="89" t="s">
        <v>551</v>
      </c>
      <c r="AW7" s="85" t="b">
        <v>0</v>
      </c>
      <c r="AX7" s="85" t="s">
        <v>571</v>
      </c>
      <c r="AY7" s="89" t="s">
        <v>576</v>
      </c>
      <c r="AZ7" s="85" t="s">
        <v>66</v>
      </c>
      <c r="BA7" s="85" t="str">
        <f>REPLACE(INDEX(GroupVertices[Group],MATCH(Vertices[[#This Row],[Vertex]],GroupVertices[Vertex],0)),1,1,"")</f>
        <v>3</v>
      </c>
      <c r="BB7" s="51" t="s">
        <v>264</v>
      </c>
      <c r="BC7" s="51" t="s">
        <v>264</v>
      </c>
      <c r="BD7" s="51" t="s">
        <v>266</v>
      </c>
      <c r="BE7" s="51" t="s">
        <v>266</v>
      </c>
      <c r="BF7" s="51" t="s">
        <v>824</v>
      </c>
      <c r="BG7" s="51" t="s">
        <v>829</v>
      </c>
      <c r="BH7" s="131" t="s">
        <v>836</v>
      </c>
      <c r="BI7" s="131" t="s">
        <v>849</v>
      </c>
      <c r="BJ7" s="131" t="s">
        <v>855</v>
      </c>
      <c r="BK7" s="131" t="s">
        <v>866</v>
      </c>
      <c r="BL7" s="131">
        <v>4</v>
      </c>
      <c r="BM7" s="134">
        <v>5.2631578947368425</v>
      </c>
      <c r="BN7" s="131">
        <v>0</v>
      </c>
      <c r="BO7" s="134">
        <v>0</v>
      </c>
      <c r="BP7" s="131">
        <v>0</v>
      </c>
      <c r="BQ7" s="134">
        <v>0</v>
      </c>
      <c r="BR7" s="131">
        <v>72</v>
      </c>
      <c r="BS7" s="134">
        <v>94.73684210526316</v>
      </c>
      <c r="BT7" s="131">
        <v>76</v>
      </c>
      <c r="BU7" s="2"/>
      <c r="BV7" s="3"/>
      <c r="BW7" s="3"/>
      <c r="BX7" s="3"/>
      <c r="BY7" s="3"/>
    </row>
    <row r="8" spans="1:77" ht="41.45" customHeight="1">
      <c r="A8" s="14" t="s">
        <v>231</v>
      </c>
      <c r="C8" s="15"/>
      <c r="D8" s="15" t="s">
        <v>64</v>
      </c>
      <c r="E8" s="95">
        <v>405.1774530271399</v>
      </c>
      <c r="F8" s="81">
        <v>99.99786931804573</v>
      </c>
      <c r="G8" s="114" t="s">
        <v>558</v>
      </c>
      <c r="H8" s="15"/>
      <c r="I8" s="16" t="s">
        <v>231</v>
      </c>
      <c r="J8" s="66"/>
      <c r="K8" s="66"/>
      <c r="L8" s="116" t="s">
        <v>602</v>
      </c>
      <c r="M8" s="96">
        <v>1.7100852726254185</v>
      </c>
      <c r="N8" s="97">
        <v>6471.087890625</v>
      </c>
      <c r="O8" s="97">
        <v>6675.03125</v>
      </c>
      <c r="P8" s="77"/>
      <c r="Q8" s="98"/>
      <c r="R8" s="98"/>
      <c r="S8" s="99"/>
      <c r="T8" s="51">
        <v>4</v>
      </c>
      <c r="U8" s="51">
        <v>0</v>
      </c>
      <c r="V8" s="52">
        <v>0</v>
      </c>
      <c r="W8" s="52">
        <v>0.025</v>
      </c>
      <c r="X8" s="52">
        <v>0.05467</v>
      </c>
      <c r="Y8" s="52">
        <v>0.836403</v>
      </c>
      <c r="Z8" s="52">
        <v>0.75</v>
      </c>
      <c r="AA8" s="52">
        <v>0</v>
      </c>
      <c r="AB8" s="82">
        <v>8</v>
      </c>
      <c r="AC8" s="82"/>
      <c r="AD8" s="100"/>
      <c r="AE8" s="85" t="s">
        <v>450</v>
      </c>
      <c r="AF8" s="85">
        <v>1400</v>
      </c>
      <c r="AG8" s="85">
        <v>5578</v>
      </c>
      <c r="AH8" s="85">
        <v>7828</v>
      </c>
      <c r="AI8" s="85">
        <v>6847</v>
      </c>
      <c r="AJ8" s="85"/>
      <c r="AK8" s="85" t="s">
        <v>475</v>
      </c>
      <c r="AL8" s="85" t="s">
        <v>497</v>
      </c>
      <c r="AM8" s="89" t="s">
        <v>516</v>
      </c>
      <c r="AN8" s="85"/>
      <c r="AO8" s="87">
        <v>40064.86902777778</v>
      </c>
      <c r="AP8" s="89" t="s">
        <v>534</v>
      </c>
      <c r="AQ8" s="85" t="b">
        <v>0</v>
      </c>
      <c r="AR8" s="85" t="b">
        <v>0</v>
      </c>
      <c r="AS8" s="85" t="b">
        <v>0</v>
      </c>
      <c r="AT8" s="85"/>
      <c r="AU8" s="85">
        <v>330</v>
      </c>
      <c r="AV8" s="89" t="s">
        <v>552</v>
      </c>
      <c r="AW8" s="85" t="b">
        <v>1</v>
      </c>
      <c r="AX8" s="85" t="s">
        <v>571</v>
      </c>
      <c r="AY8" s="89" t="s">
        <v>577</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223</v>
      </c>
      <c r="C9" s="15"/>
      <c r="D9" s="15" t="s">
        <v>64</v>
      </c>
      <c r="E9" s="95">
        <v>170.09133611691024</v>
      </c>
      <c r="F9" s="81">
        <v>99.99992910500691</v>
      </c>
      <c r="G9" s="114" t="s">
        <v>306</v>
      </c>
      <c r="H9" s="15"/>
      <c r="I9" s="16" t="s">
        <v>223</v>
      </c>
      <c r="J9" s="66"/>
      <c r="K9" s="66"/>
      <c r="L9" s="116" t="s">
        <v>603</v>
      </c>
      <c r="M9" s="96">
        <v>1.023626938028004</v>
      </c>
      <c r="N9" s="97">
        <v>1989.8714599609375</v>
      </c>
      <c r="O9" s="97">
        <v>5091.7470703125</v>
      </c>
      <c r="P9" s="77"/>
      <c r="Q9" s="98"/>
      <c r="R9" s="98"/>
      <c r="S9" s="99"/>
      <c r="T9" s="51">
        <v>10</v>
      </c>
      <c r="U9" s="51">
        <v>13</v>
      </c>
      <c r="V9" s="52">
        <v>274.666667</v>
      </c>
      <c r="W9" s="52">
        <v>0.04</v>
      </c>
      <c r="X9" s="52">
        <v>0.131809</v>
      </c>
      <c r="Y9" s="52">
        <v>3.801788</v>
      </c>
      <c r="Z9" s="52">
        <v>0.08455882352941177</v>
      </c>
      <c r="AA9" s="52">
        <v>0.23529411764705882</v>
      </c>
      <c r="AB9" s="82">
        <v>9</v>
      </c>
      <c r="AC9" s="82"/>
      <c r="AD9" s="100"/>
      <c r="AE9" s="85" t="s">
        <v>451</v>
      </c>
      <c r="AF9" s="85">
        <v>128</v>
      </c>
      <c r="AG9" s="85">
        <v>203</v>
      </c>
      <c r="AH9" s="85">
        <v>225</v>
      </c>
      <c r="AI9" s="85">
        <v>107</v>
      </c>
      <c r="AJ9" s="85"/>
      <c r="AK9" s="85"/>
      <c r="AL9" s="85"/>
      <c r="AM9" s="85"/>
      <c r="AN9" s="85"/>
      <c r="AO9" s="87">
        <v>41983.91631944444</v>
      </c>
      <c r="AP9" s="85"/>
      <c r="AQ9" s="85" t="b">
        <v>1</v>
      </c>
      <c r="AR9" s="85" t="b">
        <v>0</v>
      </c>
      <c r="AS9" s="85" t="b">
        <v>0</v>
      </c>
      <c r="AT9" s="85"/>
      <c r="AU9" s="85">
        <v>4</v>
      </c>
      <c r="AV9" s="89" t="s">
        <v>549</v>
      </c>
      <c r="AW9" s="85" t="b">
        <v>0</v>
      </c>
      <c r="AX9" s="85" t="s">
        <v>571</v>
      </c>
      <c r="AY9" s="89" t="s">
        <v>578</v>
      </c>
      <c r="AZ9" s="85" t="s">
        <v>66</v>
      </c>
      <c r="BA9" s="85" t="str">
        <f>REPLACE(INDEX(GroupVertices[Group],MATCH(Vertices[[#This Row],[Vertex]],GroupVertices[Vertex],0)),1,1,"")</f>
        <v>2</v>
      </c>
      <c r="BB9" s="51"/>
      <c r="BC9" s="51"/>
      <c r="BD9" s="51"/>
      <c r="BE9" s="51"/>
      <c r="BF9" s="51" t="s">
        <v>825</v>
      </c>
      <c r="BG9" s="51" t="s">
        <v>830</v>
      </c>
      <c r="BH9" s="131" t="s">
        <v>837</v>
      </c>
      <c r="BI9" s="131" t="s">
        <v>850</v>
      </c>
      <c r="BJ9" s="131" t="s">
        <v>856</v>
      </c>
      <c r="BK9" s="131" t="s">
        <v>867</v>
      </c>
      <c r="BL9" s="131">
        <v>14</v>
      </c>
      <c r="BM9" s="134">
        <v>5.490196078431373</v>
      </c>
      <c r="BN9" s="131">
        <v>5</v>
      </c>
      <c r="BO9" s="134">
        <v>1.9607843137254901</v>
      </c>
      <c r="BP9" s="131">
        <v>0</v>
      </c>
      <c r="BQ9" s="134">
        <v>0</v>
      </c>
      <c r="BR9" s="131">
        <v>236</v>
      </c>
      <c r="BS9" s="134">
        <v>92.54901960784314</v>
      </c>
      <c r="BT9" s="131">
        <v>255</v>
      </c>
      <c r="BU9" s="2"/>
      <c r="BV9" s="3"/>
      <c r="BW9" s="3"/>
      <c r="BX9" s="3"/>
      <c r="BY9" s="3"/>
    </row>
    <row r="10" spans="1:77" ht="41.45" customHeight="1">
      <c r="A10" s="14" t="s">
        <v>216</v>
      </c>
      <c r="C10" s="15"/>
      <c r="D10" s="15" t="s">
        <v>64</v>
      </c>
      <c r="E10" s="95">
        <v>168.298121085595</v>
      </c>
      <c r="F10" s="81">
        <v>99.99994481687025</v>
      </c>
      <c r="G10" s="114" t="s">
        <v>301</v>
      </c>
      <c r="H10" s="15"/>
      <c r="I10" s="16" t="s">
        <v>216</v>
      </c>
      <c r="J10" s="66"/>
      <c r="K10" s="66"/>
      <c r="L10" s="116" t="s">
        <v>604</v>
      </c>
      <c r="M10" s="96">
        <v>1.0183906977082842</v>
      </c>
      <c r="N10" s="97">
        <v>1472.202392578125</v>
      </c>
      <c r="O10" s="97">
        <v>421.1341857910156</v>
      </c>
      <c r="P10" s="77"/>
      <c r="Q10" s="98"/>
      <c r="R10" s="98"/>
      <c r="S10" s="99"/>
      <c r="T10" s="51">
        <v>0</v>
      </c>
      <c r="U10" s="51">
        <v>1</v>
      </c>
      <c r="V10" s="52">
        <v>0</v>
      </c>
      <c r="W10" s="52">
        <v>0.022222</v>
      </c>
      <c r="X10" s="52">
        <v>0.018745</v>
      </c>
      <c r="Y10" s="52">
        <v>0.329528</v>
      </c>
      <c r="Z10" s="52">
        <v>0</v>
      </c>
      <c r="AA10" s="52">
        <v>0</v>
      </c>
      <c r="AB10" s="82">
        <v>10</v>
      </c>
      <c r="AC10" s="82"/>
      <c r="AD10" s="100"/>
      <c r="AE10" s="85" t="s">
        <v>452</v>
      </c>
      <c r="AF10" s="85">
        <v>624</v>
      </c>
      <c r="AG10" s="85">
        <v>162</v>
      </c>
      <c r="AH10" s="85">
        <v>318</v>
      </c>
      <c r="AI10" s="85">
        <v>959</v>
      </c>
      <c r="AJ10" s="85"/>
      <c r="AK10" s="85" t="s">
        <v>476</v>
      </c>
      <c r="AL10" s="85" t="s">
        <v>498</v>
      </c>
      <c r="AM10" s="85"/>
      <c r="AN10" s="85"/>
      <c r="AO10" s="87">
        <v>40709.293333333335</v>
      </c>
      <c r="AP10" s="89" t="s">
        <v>535</v>
      </c>
      <c r="AQ10" s="85" t="b">
        <v>0</v>
      </c>
      <c r="AR10" s="85" t="b">
        <v>0</v>
      </c>
      <c r="AS10" s="85" t="b">
        <v>0</v>
      </c>
      <c r="AT10" s="85"/>
      <c r="AU10" s="85">
        <v>4</v>
      </c>
      <c r="AV10" s="89" t="s">
        <v>553</v>
      </c>
      <c r="AW10" s="85" t="b">
        <v>0</v>
      </c>
      <c r="AX10" s="85" t="s">
        <v>571</v>
      </c>
      <c r="AY10" s="89" t="s">
        <v>579</v>
      </c>
      <c r="AZ10" s="85" t="s">
        <v>66</v>
      </c>
      <c r="BA10" s="85" t="str">
        <f>REPLACE(INDEX(GroupVertices[Group],MATCH(Vertices[[#This Row],[Vertex]],GroupVertices[Vertex],0)),1,1,"")</f>
        <v>2</v>
      </c>
      <c r="BB10" s="51"/>
      <c r="BC10" s="51"/>
      <c r="BD10" s="51"/>
      <c r="BE10" s="51"/>
      <c r="BF10" s="51"/>
      <c r="BG10" s="51"/>
      <c r="BH10" s="131" t="s">
        <v>838</v>
      </c>
      <c r="BI10" s="131" t="s">
        <v>838</v>
      </c>
      <c r="BJ10" s="131" t="s">
        <v>857</v>
      </c>
      <c r="BK10" s="131" t="s">
        <v>857</v>
      </c>
      <c r="BL10" s="131">
        <v>1</v>
      </c>
      <c r="BM10" s="134">
        <v>3.0303030303030303</v>
      </c>
      <c r="BN10" s="131">
        <v>1</v>
      </c>
      <c r="BO10" s="134">
        <v>3.0303030303030303</v>
      </c>
      <c r="BP10" s="131">
        <v>0</v>
      </c>
      <c r="BQ10" s="134">
        <v>0</v>
      </c>
      <c r="BR10" s="131">
        <v>31</v>
      </c>
      <c r="BS10" s="134">
        <v>93.93939393939394</v>
      </c>
      <c r="BT10" s="131">
        <v>33</v>
      </c>
      <c r="BU10" s="2"/>
      <c r="BV10" s="3"/>
      <c r="BW10" s="3"/>
      <c r="BX10" s="3"/>
      <c r="BY10" s="3"/>
    </row>
    <row r="11" spans="1:77" ht="41.45" customHeight="1">
      <c r="A11" s="14" t="s">
        <v>217</v>
      </c>
      <c r="C11" s="15"/>
      <c r="D11" s="15" t="s">
        <v>64</v>
      </c>
      <c r="E11" s="95">
        <v>188.32964509394571</v>
      </c>
      <c r="F11" s="81">
        <v>99.99976930386035</v>
      </c>
      <c r="G11" s="114" t="s">
        <v>302</v>
      </c>
      <c r="H11" s="15"/>
      <c r="I11" s="16" t="s">
        <v>217</v>
      </c>
      <c r="J11" s="66"/>
      <c r="K11" s="66"/>
      <c r="L11" s="116" t="s">
        <v>605</v>
      </c>
      <c r="M11" s="96">
        <v>1.0768833334749104</v>
      </c>
      <c r="N11" s="97">
        <v>241.04150390625</v>
      </c>
      <c r="O11" s="97">
        <v>9411.9697265625</v>
      </c>
      <c r="P11" s="77"/>
      <c r="Q11" s="98"/>
      <c r="R11" s="98"/>
      <c r="S11" s="99"/>
      <c r="T11" s="51">
        <v>0</v>
      </c>
      <c r="U11" s="51">
        <v>1</v>
      </c>
      <c r="V11" s="52">
        <v>0</v>
      </c>
      <c r="W11" s="52">
        <v>0.015873</v>
      </c>
      <c r="X11" s="52">
        <v>0.003183</v>
      </c>
      <c r="Y11" s="52">
        <v>0.422134</v>
      </c>
      <c r="Z11" s="52">
        <v>0</v>
      </c>
      <c r="AA11" s="52">
        <v>0</v>
      </c>
      <c r="AB11" s="82">
        <v>11</v>
      </c>
      <c r="AC11" s="82"/>
      <c r="AD11" s="100"/>
      <c r="AE11" s="85" t="s">
        <v>453</v>
      </c>
      <c r="AF11" s="85">
        <v>562</v>
      </c>
      <c r="AG11" s="85">
        <v>620</v>
      </c>
      <c r="AH11" s="85">
        <v>3498</v>
      </c>
      <c r="AI11" s="85">
        <v>6373</v>
      </c>
      <c r="AJ11" s="85"/>
      <c r="AK11" s="85" t="s">
        <v>477</v>
      </c>
      <c r="AL11" s="85" t="s">
        <v>499</v>
      </c>
      <c r="AM11" s="85"/>
      <c r="AN11" s="85"/>
      <c r="AO11" s="87">
        <v>42191.152349537035</v>
      </c>
      <c r="AP11" s="89" t="s">
        <v>536</v>
      </c>
      <c r="AQ11" s="85" t="b">
        <v>1</v>
      </c>
      <c r="AR11" s="85" t="b">
        <v>0</v>
      </c>
      <c r="AS11" s="85" t="b">
        <v>1</v>
      </c>
      <c r="AT11" s="85"/>
      <c r="AU11" s="85">
        <v>25</v>
      </c>
      <c r="AV11" s="89" t="s">
        <v>549</v>
      </c>
      <c r="AW11" s="85" t="b">
        <v>0</v>
      </c>
      <c r="AX11" s="85" t="s">
        <v>571</v>
      </c>
      <c r="AY11" s="89" t="s">
        <v>580</v>
      </c>
      <c r="AZ11" s="85" t="s">
        <v>66</v>
      </c>
      <c r="BA11" s="85" t="str">
        <f>REPLACE(INDEX(GroupVertices[Group],MATCH(Vertices[[#This Row],[Vertex]],GroupVertices[Vertex],0)),1,1,"")</f>
        <v>2</v>
      </c>
      <c r="BB11" s="51"/>
      <c r="BC11" s="51"/>
      <c r="BD11" s="51"/>
      <c r="BE11" s="51"/>
      <c r="BF11" s="51" t="s">
        <v>267</v>
      </c>
      <c r="BG11" s="51" t="s">
        <v>267</v>
      </c>
      <c r="BH11" s="131" t="s">
        <v>839</v>
      </c>
      <c r="BI11" s="131" t="s">
        <v>839</v>
      </c>
      <c r="BJ11" s="131" t="s">
        <v>858</v>
      </c>
      <c r="BK11" s="131" t="s">
        <v>858</v>
      </c>
      <c r="BL11" s="131">
        <v>2</v>
      </c>
      <c r="BM11" s="134">
        <v>5.882352941176471</v>
      </c>
      <c r="BN11" s="131">
        <v>0</v>
      </c>
      <c r="BO11" s="134">
        <v>0</v>
      </c>
      <c r="BP11" s="131">
        <v>0</v>
      </c>
      <c r="BQ11" s="134">
        <v>0</v>
      </c>
      <c r="BR11" s="131">
        <v>32</v>
      </c>
      <c r="BS11" s="134">
        <v>94.11764705882354</v>
      </c>
      <c r="BT11" s="131">
        <v>34</v>
      </c>
      <c r="BU11" s="2"/>
      <c r="BV11" s="3"/>
      <c r="BW11" s="3"/>
      <c r="BX11" s="3"/>
      <c r="BY11" s="3"/>
    </row>
    <row r="12" spans="1:77" ht="41.45" customHeight="1">
      <c r="A12" s="14" t="s">
        <v>228</v>
      </c>
      <c r="C12" s="15"/>
      <c r="D12" s="15" t="s">
        <v>64</v>
      </c>
      <c r="E12" s="95">
        <v>224.7187891440501</v>
      </c>
      <c r="F12" s="81">
        <v>99.99945046799957</v>
      </c>
      <c r="G12" s="114" t="s">
        <v>559</v>
      </c>
      <c r="H12" s="15"/>
      <c r="I12" s="16" t="s">
        <v>228</v>
      </c>
      <c r="J12" s="66"/>
      <c r="K12" s="66"/>
      <c r="L12" s="116" t="s">
        <v>606</v>
      </c>
      <c r="M12" s="96">
        <v>1.1831406980116637</v>
      </c>
      <c r="N12" s="97">
        <v>1054.436767578125</v>
      </c>
      <c r="O12" s="97">
        <v>7254.3056640625</v>
      </c>
      <c r="P12" s="77"/>
      <c r="Q12" s="98"/>
      <c r="R12" s="98"/>
      <c r="S12" s="99"/>
      <c r="T12" s="51">
        <v>3</v>
      </c>
      <c r="U12" s="51">
        <v>1</v>
      </c>
      <c r="V12" s="52">
        <v>40</v>
      </c>
      <c r="W12" s="52">
        <v>0.023256</v>
      </c>
      <c r="X12" s="52">
        <v>0.022381</v>
      </c>
      <c r="Y12" s="52">
        <v>0.960475</v>
      </c>
      <c r="Z12" s="52">
        <v>0</v>
      </c>
      <c r="AA12" s="52">
        <v>0</v>
      </c>
      <c r="AB12" s="82">
        <v>12</v>
      </c>
      <c r="AC12" s="82"/>
      <c r="AD12" s="100"/>
      <c r="AE12" s="85" t="s">
        <v>454</v>
      </c>
      <c r="AF12" s="85">
        <v>767</v>
      </c>
      <c r="AG12" s="85">
        <v>1452</v>
      </c>
      <c r="AH12" s="85">
        <v>2234</v>
      </c>
      <c r="AI12" s="85">
        <v>1828</v>
      </c>
      <c r="AJ12" s="85"/>
      <c r="AK12" s="85" t="s">
        <v>478</v>
      </c>
      <c r="AL12" s="85" t="s">
        <v>500</v>
      </c>
      <c r="AM12" s="89" t="s">
        <v>517</v>
      </c>
      <c r="AN12" s="85"/>
      <c r="AO12" s="87">
        <v>40021.96457175926</v>
      </c>
      <c r="AP12" s="89" t="s">
        <v>537</v>
      </c>
      <c r="AQ12" s="85" t="b">
        <v>0</v>
      </c>
      <c r="AR12" s="85" t="b">
        <v>0</v>
      </c>
      <c r="AS12" s="85" t="b">
        <v>1</v>
      </c>
      <c r="AT12" s="85"/>
      <c r="AU12" s="85">
        <v>33</v>
      </c>
      <c r="AV12" s="89" t="s">
        <v>554</v>
      </c>
      <c r="AW12" s="85" t="b">
        <v>0</v>
      </c>
      <c r="AX12" s="85" t="s">
        <v>571</v>
      </c>
      <c r="AY12" s="89" t="s">
        <v>581</v>
      </c>
      <c r="AZ12" s="85" t="s">
        <v>66</v>
      </c>
      <c r="BA12" s="85" t="str">
        <f>REPLACE(INDEX(GroupVertices[Group],MATCH(Vertices[[#This Row],[Vertex]],GroupVertices[Vertex],0)),1,1,"")</f>
        <v>2</v>
      </c>
      <c r="BB12" s="51"/>
      <c r="BC12" s="51"/>
      <c r="BD12" s="51"/>
      <c r="BE12" s="51"/>
      <c r="BF12" s="51" t="s">
        <v>267</v>
      </c>
      <c r="BG12" s="51" t="s">
        <v>267</v>
      </c>
      <c r="BH12" s="131" t="s">
        <v>839</v>
      </c>
      <c r="BI12" s="131" t="s">
        <v>839</v>
      </c>
      <c r="BJ12" s="131" t="s">
        <v>858</v>
      </c>
      <c r="BK12" s="131" t="s">
        <v>858</v>
      </c>
      <c r="BL12" s="131">
        <v>2</v>
      </c>
      <c r="BM12" s="134">
        <v>5.882352941176471</v>
      </c>
      <c r="BN12" s="131">
        <v>0</v>
      </c>
      <c r="BO12" s="134">
        <v>0</v>
      </c>
      <c r="BP12" s="131">
        <v>0</v>
      </c>
      <c r="BQ12" s="134">
        <v>0</v>
      </c>
      <c r="BR12" s="131">
        <v>32</v>
      </c>
      <c r="BS12" s="134">
        <v>94.11764705882354</v>
      </c>
      <c r="BT12" s="131">
        <v>34</v>
      </c>
      <c r="BU12" s="2"/>
      <c r="BV12" s="3"/>
      <c r="BW12" s="3"/>
      <c r="BX12" s="3"/>
      <c r="BY12" s="3"/>
    </row>
    <row r="13" spans="1:77" ht="41.45" customHeight="1">
      <c r="A13" s="14" t="s">
        <v>218</v>
      </c>
      <c r="C13" s="15"/>
      <c r="D13" s="15" t="s">
        <v>64</v>
      </c>
      <c r="E13" s="95">
        <v>182.4688935281837</v>
      </c>
      <c r="F13" s="81">
        <v>99.99982065482831</v>
      </c>
      <c r="G13" s="114" t="s">
        <v>560</v>
      </c>
      <c r="H13" s="15"/>
      <c r="I13" s="16" t="s">
        <v>218</v>
      </c>
      <c r="J13" s="66"/>
      <c r="K13" s="66"/>
      <c r="L13" s="116" t="s">
        <v>607</v>
      </c>
      <c r="M13" s="96">
        <v>1.0597697675519238</v>
      </c>
      <c r="N13" s="97">
        <v>8970.837890625</v>
      </c>
      <c r="O13" s="97">
        <v>2496.80908203125</v>
      </c>
      <c r="P13" s="77"/>
      <c r="Q13" s="98"/>
      <c r="R13" s="98"/>
      <c r="S13" s="99"/>
      <c r="T13" s="51">
        <v>1</v>
      </c>
      <c r="U13" s="51">
        <v>1</v>
      </c>
      <c r="V13" s="52">
        <v>0</v>
      </c>
      <c r="W13" s="52">
        <v>0</v>
      </c>
      <c r="X13" s="52">
        <v>0</v>
      </c>
      <c r="Y13" s="52">
        <v>0.999979</v>
      </c>
      <c r="Z13" s="52">
        <v>0</v>
      </c>
      <c r="AA13" s="52" t="s">
        <v>672</v>
      </c>
      <c r="AB13" s="82">
        <v>13</v>
      </c>
      <c r="AC13" s="82"/>
      <c r="AD13" s="100"/>
      <c r="AE13" s="85" t="s">
        <v>455</v>
      </c>
      <c r="AF13" s="85">
        <v>540</v>
      </c>
      <c r="AG13" s="85">
        <v>486</v>
      </c>
      <c r="AH13" s="85">
        <v>552</v>
      </c>
      <c r="AI13" s="85">
        <v>984</v>
      </c>
      <c r="AJ13" s="85"/>
      <c r="AK13" s="85" t="s">
        <v>479</v>
      </c>
      <c r="AL13" s="85" t="s">
        <v>501</v>
      </c>
      <c r="AM13" s="89" t="s">
        <v>518</v>
      </c>
      <c r="AN13" s="85"/>
      <c r="AO13" s="87">
        <v>41663.12216435185</v>
      </c>
      <c r="AP13" s="89" t="s">
        <v>538</v>
      </c>
      <c r="AQ13" s="85" t="b">
        <v>0</v>
      </c>
      <c r="AR13" s="85" t="b">
        <v>0</v>
      </c>
      <c r="AS13" s="85" t="b">
        <v>0</v>
      </c>
      <c r="AT13" s="85"/>
      <c r="AU13" s="85">
        <v>10</v>
      </c>
      <c r="AV13" s="89" t="s">
        <v>549</v>
      </c>
      <c r="AW13" s="85" t="b">
        <v>0</v>
      </c>
      <c r="AX13" s="85" t="s">
        <v>571</v>
      </c>
      <c r="AY13" s="89" t="s">
        <v>582</v>
      </c>
      <c r="AZ13" s="85" t="s">
        <v>66</v>
      </c>
      <c r="BA13" s="85" t="str">
        <f>REPLACE(INDEX(GroupVertices[Group],MATCH(Vertices[[#This Row],[Vertex]],GroupVertices[Vertex],0)),1,1,"")</f>
        <v>4</v>
      </c>
      <c r="BB13" s="51"/>
      <c r="BC13" s="51"/>
      <c r="BD13" s="51"/>
      <c r="BE13" s="51"/>
      <c r="BF13" s="51" t="s">
        <v>267</v>
      </c>
      <c r="BG13" s="51" t="s">
        <v>267</v>
      </c>
      <c r="BH13" s="131" t="s">
        <v>840</v>
      </c>
      <c r="BI13" s="131" t="s">
        <v>840</v>
      </c>
      <c r="BJ13" s="131" t="s">
        <v>859</v>
      </c>
      <c r="BK13" s="131" t="s">
        <v>859</v>
      </c>
      <c r="BL13" s="131">
        <v>0</v>
      </c>
      <c r="BM13" s="134">
        <v>0</v>
      </c>
      <c r="BN13" s="131">
        <v>0</v>
      </c>
      <c r="BO13" s="134">
        <v>0</v>
      </c>
      <c r="BP13" s="131">
        <v>0</v>
      </c>
      <c r="BQ13" s="134">
        <v>0</v>
      </c>
      <c r="BR13" s="131">
        <v>12</v>
      </c>
      <c r="BS13" s="134">
        <v>100</v>
      </c>
      <c r="BT13" s="131">
        <v>12</v>
      </c>
      <c r="BU13" s="2"/>
      <c r="BV13" s="3"/>
      <c r="BW13" s="3"/>
      <c r="BX13" s="3"/>
      <c r="BY13" s="3"/>
    </row>
    <row r="14" spans="1:77" ht="41.45" customHeight="1">
      <c r="A14" s="14" t="s">
        <v>219</v>
      </c>
      <c r="C14" s="15"/>
      <c r="D14" s="15" t="s">
        <v>64</v>
      </c>
      <c r="E14" s="95">
        <v>184.30584551148226</v>
      </c>
      <c r="F14" s="81">
        <v>99.9998045597488</v>
      </c>
      <c r="G14" s="114" t="s">
        <v>303</v>
      </c>
      <c r="H14" s="15"/>
      <c r="I14" s="16" t="s">
        <v>219</v>
      </c>
      <c r="J14" s="66"/>
      <c r="K14" s="66"/>
      <c r="L14" s="116" t="s">
        <v>608</v>
      </c>
      <c r="M14" s="96">
        <v>1.0651337210501732</v>
      </c>
      <c r="N14" s="97">
        <v>8845.2421875</v>
      </c>
      <c r="O14" s="97">
        <v>7335.25048828125</v>
      </c>
      <c r="P14" s="77"/>
      <c r="Q14" s="98"/>
      <c r="R14" s="98"/>
      <c r="S14" s="99"/>
      <c r="T14" s="51">
        <v>0</v>
      </c>
      <c r="U14" s="51">
        <v>2</v>
      </c>
      <c r="V14" s="52">
        <v>0</v>
      </c>
      <c r="W14" s="52">
        <v>0.018182</v>
      </c>
      <c r="X14" s="52">
        <v>0.016328</v>
      </c>
      <c r="Y14" s="52">
        <v>0.526514</v>
      </c>
      <c r="Z14" s="52">
        <v>0.5</v>
      </c>
      <c r="AA14" s="52">
        <v>0</v>
      </c>
      <c r="AB14" s="82">
        <v>14</v>
      </c>
      <c r="AC14" s="82"/>
      <c r="AD14" s="100"/>
      <c r="AE14" s="85" t="s">
        <v>456</v>
      </c>
      <c r="AF14" s="85">
        <v>1238</v>
      </c>
      <c r="AG14" s="85">
        <v>528</v>
      </c>
      <c r="AH14" s="85">
        <v>2782</v>
      </c>
      <c r="AI14" s="85">
        <v>1250</v>
      </c>
      <c r="AJ14" s="85"/>
      <c r="AK14" s="85" t="s">
        <v>480</v>
      </c>
      <c r="AL14" s="85" t="s">
        <v>502</v>
      </c>
      <c r="AM14" s="89" t="s">
        <v>519</v>
      </c>
      <c r="AN14" s="85"/>
      <c r="AO14" s="87">
        <v>42304.67548611111</v>
      </c>
      <c r="AP14" s="89" t="s">
        <v>539</v>
      </c>
      <c r="AQ14" s="85" t="b">
        <v>0</v>
      </c>
      <c r="AR14" s="85" t="b">
        <v>0</v>
      </c>
      <c r="AS14" s="85" t="b">
        <v>1</v>
      </c>
      <c r="AT14" s="85"/>
      <c r="AU14" s="85">
        <v>23</v>
      </c>
      <c r="AV14" s="89" t="s">
        <v>549</v>
      </c>
      <c r="AW14" s="85" t="b">
        <v>0</v>
      </c>
      <c r="AX14" s="85" t="s">
        <v>571</v>
      </c>
      <c r="AY14" s="89" t="s">
        <v>583</v>
      </c>
      <c r="AZ14" s="85" t="s">
        <v>66</v>
      </c>
      <c r="BA14" s="85" t="str">
        <f>REPLACE(INDEX(GroupVertices[Group],MATCH(Vertices[[#This Row],[Vertex]],GroupVertices[Vertex],0)),1,1,"")</f>
        <v>3</v>
      </c>
      <c r="BB14" s="51"/>
      <c r="BC14" s="51"/>
      <c r="BD14" s="51"/>
      <c r="BE14" s="51"/>
      <c r="BF14" s="51" t="s">
        <v>269</v>
      </c>
      <c r="BG14" s="51" t="s">
        <v>269</v>
      </c>
      <c r="BH14" s="131" t="s">
        <v>841</v>
      </c>
      <c r="BI14" s="131" t="s">
        <v>841</v>
      </c>
      <c r="BJ14" s="131" t="s">
        <v>860</v>
      </c>
      <c r="BK14" s="131" t="s">
        <v>860</v>
      </c>
      <c r="BL14" s="131">
        <v>3</v>
      </c>
      <c r="BM14" s="134">
        <v>20</v>
      </c>
      <c r="BN14" s="131">
        <v>0</v>
      </c>
      <c r="BO14" s="134">
        <v>0</v>
      </c>
      <c r="BP14" s="131">
        <v>0</v>
      </c>
      <c r="BQ14" s="134">
        <v>0</v>
      </c>
      <c r="BR14" s="131">
        <v>12</v>
      </c>
      <c r="BS14" s="134">
        <v>80</v>
      </c>
      <c r="BT14" s="131">
        <v>15</v>
      </c>
      <c r="BU14" s="2"/>
      <c r="BV14" s="3"/>
      <c r="BW14" s="3"/>
      <c r="BX14" s="3"/>
      <c r="BY14" s="3"/>
    </row>
    <row r="15" spans="1:77" ht="41.45" customHeight="1">
      <c r="A15" s="14" t="s">
        <v>232</v>
      </c>
      <c r="C15" s="15"/>
      <c r="D15" s="15" t="s">
        <v>64</v>
      </c>
      <c r="E15" s="95">
        <v>219.90772442588727</v>
      </c>
      <c r="F15" s="81">
        <v>99.99949262177924</v>
      </c>
      <c r="G15" s="114" t="s">
        <v>561</v>
      </c>
      <c r="H15" s="15"/>
      <c r="I15" s="16" t="s">
        <v>232</v>
      </c>
      <c r="J15" s="66"/>
      <c r="K15" s="66"/>
      <c r="L15" s="116" t="s">
        <v>609</v>
      </c>
      <c r="M15" s="96">
        <v>1.169092248373391</v>
      </c>
      <c r="N15" s="97">
        <v>9745.2890625</v>
      </c>
      <c r="O15" s="97">
        <v>9539.6337890625</v>
      </c>
      <c r="P15" s="77"/>
      <c r="Q15" s="98"/>
      <c r="R15" s="98"/>
      <c r="S15" s="99"/>
      <c r="T15" s="51">
        <v>3</v>
      </c>
      <c r="U15" s="51">
        <v>0</v>
      </c>
      <c r="V15" s="52">
        <v>11.066667</v>
      </c>
      <c r="W15" s="52">
        <v>0.02381</v>
      </c>
      <c r="X15" s="52">
        <v>0.03274</v>
      </c>
      <c r="Y15" s="52">
        <v>0.724528</v>
      </c>
      <c r="Z15" s="52">
        <v>0.5</v>
      </c>
      <c r="AA15" s="52">
        <v>0</v>
      </c>
      <c r="AB15" s="82">
        <v>15</v>
      </c>
      <c r="AC15" s="82"/>
      <c r="AD15" s="100"/>
      <c r="AE15" s="85" t="s">
        <v>457</v>
      </c>
      <c r="AF15" s="85">
        <v>1970</v>
      </c>
      <c r="AG15" s="85">
        <v>1342</v>
      </c>
      <c r="AH15" s="85">
        <v>1264</v>
      </c>
      <c r="AI15" s="85">
        <v>315</v>
      </c>
      <c r="AJ15" s="85"/>
      <c r="AK15" s="85" t="s">
        <v>481</v>
      </c>
      <c r="AL15" s="85" t="s">
        <v>503</v>
      </c>
      <c r="AM15" s="89" t="s">
        <v>520</v>
      </c>
      <c r="AN15" s="85"/>
      <c r="AO15" s="87">
        <v>40406.749872685185</v>
      </c>
      <c r="AP15" s="85"/>
      <c r="AQ15" s="85" t="b">
        <v>0</v>
      </c>
      <c r="AR15" s="85" t="b">
        <v>0</v>
      </c>
      <c r="AS15" s="85" t="b">
        <v>1</v>
      </c>
      <c r="AT15" s="85"/>
      <c r="AU15" s="85">
        <v>43</v>
      </c>
      <c r="AV15" s="89" t="s">
        <v>551</v>
      </c>
      <c r="AW15" s="85" t="b">
        <v>0</v>
      </c>
      <c r="AX15" s="85" t="s">
        <v>571</v>
      </c>
      <c r="AY15" s="89" t="s">
        <v>584</v>
      </c>
      <c r="AZ15" s="85" t="s">
        <v>65</v>
      </c>
      <c r="BA15" s="85" t="str">
        <f>REPLACE(INDEX(GroupVertices[Group],MATCH(Vertices[[#This Row],[Vertex]],GroupVertices[Vertex],0)),1,1,"")</f>
        <v>3</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220</v>
      </c>
      <c r="C16" s="15"/>
      <c r="D16" s="15" t="s">
        <v>64</v>
      </c>
      <c r="E16" s="95">
        <v>162</v>
      </c>
      <c r="F16" s="81">
        <v>100</v>
      </c>
      <c r="G16" s="114" t="s">
        <v>304</v>
      </c>
      <c r="H16" s="15"/>
      <c r="I16" s="16" t="s">
        <v>220</v>
      </c>
      <c r="J16" s="66"/>
      <c r="K16" s="66"/>
      <c r="L16" s="116" t="s">
        <v>610</v>
      </c>
      <c r="M16" s="96">
        <v>1</v>
      </c>
      <c r="N16" s="97">
        <v>3377.20654296875</v>
      </c>
      <c r="O16" s="97">
        <v>1932.87060546875</v>
      </c>
      <c r="P16" s="77"/>
      <c r="Q16" s="98"/>
      <c r="R16" s="98"/>
      <c r="S16" s="99"/>
      <c r="T16" s="51">
        <v>0</v>
      </c>
      <c r="U16" s="51">
        <v>3</v>
      </c>
      <c r="V16" s="52">
        <v>0</v>
      </c>
      <c r="W16" s="52">
        <v>0.02439</v>
      </c>
      <c r="X16" s="52">
        <v>0.04181</v>
      </c>
      <c r="Y16" s="52">
        <v>0.682872</v>
      </c>
      <c r="Z16" s="52">
        <v>0.6666666666666666</v>
      </c>
      <c r="AA16" s="52">
        <v>0</v>
      </c>
      <c r="AB16" s="82">
        <v>16</v>
      </c>
      <c r="AC16" s="82"/>
      <c r="AD16" s="100"/>
      <c r="AE16" s="85" t="s">
        <v>458</v>
      </c>
      <c r="AF16" s="85">
        <v>91</v>
      </c>
      <c r="AG16" s="85">
        <v>18</v>
      </c>
      <c r="AH16" s="85">
        <v>30</v>
      </c>
      <c r="AI16" s="85">
        <v>175</v>
      </c>
      <c r="AJ16" s="85"/>
      <c r="AK16" s="85"/>
      <c r="AL16" s="85"/>
      <c r="AM16" s="85"/>
      <c r="AN16" s="85"/>
      <c r="AO16" s="87">
        <v>40899.206875</v>
      </c>
      <c r="AP16" s="89" t="s">
        <v>540</v>
      </c>
      <c r="AQ16" s="85" t="b">
        <v>1</v>
      </c>
      <c r="AR16" s="85" t="b">
        <v>0</v>
      </c>
      <c r="AS16" s="85" t="b">
        <v>0</v>
      </c>
      <c r="AT16" s="85"/>
      <c r="AU16" s="85">
        <v>0</v>
      </c>
      <c r="AV16" s="89" t="s">
        <v>549</v>
      </c>
      <c r="AW16" s="85" t="b">
        <v>0</v>
      </c>
      <c r="AX16" s="85" t="s">
        <v>571</v>
      </c>
      <c r="AY16" s="89" t="s">
        <v>585</v>
      </c>
      <c r="AZ16" s="85" t="s">
        <v>66</v>
      </c>
      <c r="BA16" s="85" t="str">
        <f>REPLACE(INDEX(GroupVertices[Group],MATCH(Vertices[[#This Row],[Vertex]],GroupVertices[Vertex],0)),1,1,"")</f>
        <v>1</v>
      </c>
      <c r="BB16" s="51"/>
      <c r="BC16" s="51"/>
      <c r="BD16" s="51"/>
      <c r="BE16" s="51"/>
      <c r="BF16" s="51"/>
      <c r="BG16" s="51"/>
      <c r="BH16" s="131" t="s">
        <v>842</v>
      </c>
      <c r="BI16" s="131" t="s">
        <v>842</v>
      </c>
      <c r="BJ16" s="131" t="s">
        <v>861</v>
      </c>
      <c r="BK16" s="131" t="s">
        <v>861</v>
      </c>
      <c r="BL16" s="131">
        <v>1</v>
      </c>
      <c r="BM16" s="134">
        <v>3.0303030303030303</v>
      </c>
      <c r="BN16" s="131">
        <v>0</v>
      </c>
      <c r="BO16" s="134">
        <v>0</v>
      </c>
      <c r="BP16" s="131">
        <v>0</v>
      </c>
      <c r="BQ16" s="134">
        <v>0</v>
      </c>
      <c r="BR16" s="131">
        <v>32</v>
      </c>
      <c r="BS16" s="134">
        <v>96.96969696969697</v>
      </c>
      <c r="BT16" s="131">
        <v>33</v>
      </c>
      <c r="BU16" s="2"/>
      <c r="BV16" s="3"/>
      <c r="BW16" s="3"/>
      <c r="BX16" s="3"/>
      <c r="BY16" s="3"/>
    </row>
    <row r="17" spans="1:77" ht="41.45" customHeight="1">
      <c r="A17" s="14" t="s">
        <v>233</v>
      </c>
      <c r="C17" s="15"/>
      <c r="D17" s="15" t="s">
        <v>64</v>
      </c>
      <c r="E17" s="95">
        <v>163.88068893528182</v>
      </c>
      <c r="F17" s="81">
        <v>99.99998352170431</v>
      </c>
      <c r="G17" s="114" t="s">
        <v>562</v>
      </c>
      <c r="H17" s="15"/>
      <c r="I17" s="16" t="s">
        <v>233</v>
      </c>
      <c r="J17" s="66"/>
      <c r="K17" s="66"/>
      <c r="L17" s="116" t="s">
        <v>611</v>
      </c>
      <c r="M17" s="96">
        <v>1.0054916666767792</v>
      </c>
      <c r="N17" s="97">
        <v>4390.98193359375</v>
      </c>
      <c r="O17" s="97">
        <v>421.1341857910156</v>
      </c>
      <c r="P17" s="77"/>
      <c r="Q17" s="98"/>
      <c r="R17" s="98"/>
      <c r="S17" s="99"/>
      <c r="T17" s="51">
        <v>4</v>
      </c>
      <c r="U17" s="51">
        <v>0</v>
      </c>
      <c r="V17" s="52">
        <v>0.666667</v>
      </c>
      <c r="W17" s="52">
        <v>0.025</v>
      </c>
      <c r="X17" s="52">
        <v>0.047015</v>
      </c>
      <c r="Y17" s="52">
        <v>0.882335</v>
      </c>
      <c r="Z17" s="52">
        <v>0.5</v>
      </c>
      <c r="AA17" s="52">
        <v>0</v>
      </c>
      <c r="AB17" s="82">
        <v>17</v>
      </c>
      <c r="AC17" s="82"/>
      <c r="AD17" s="100"/>
      <c r="AE17" s="85" t="s">
        <v>459</v>
      </c>
      <c r="AF17" s="85">
        <v>54</v>
      </c>
      <c r="AG17" s="85">
        <v>61</v>
      </c>
      <c r="AH17" s="85">
        <v>31</v>
      </c>
      <c r="AI17" s="85">
        <v>75</v>
      </c>
      <c r="AJ17" s="85"/>
      <c r="AK17" s="85" t="s">
        <v>482</v>
      </c>
      <c r="AL17" s="85" t="s">
        <v>504</v>
      </c>
      <c r="AM17" s="85"/>
      <c r="AN17" s="85"/>
      <c r="AO17" s="87">
        <v>41984.67925925926</v>
      </c>
      <c r="AP17" s="85"/>
      <c r="AQ17" s="85" t="b">
        <v>1</v>
      </c>
      <c r="AR17" s="85" t="b">
        <v>0</v>
      </c>
      <c r="AS17" s="85" t="b">
        <v>0</v>
      </c>
      <c r="AT17" s="85"/>
      <c r="AU17" s="85">
        <v>1</v>
      </c>
      <c r="AV17" s="89" t="s">
        <v>549</v>
      </c>
      <c r="AW17" s="85" t="b">
        <v>0</v>
      </c>
      <c r="AX17" s="85" t="s">
        <v>571</v>
      </c>
      <c r="AY17" s="89" t="s">
        <v>586</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221</v>
      </c>
      <c r="C18" s="15"/>
      <c r="D18" s="15" t="s">
        <v>64</v>
      </c>
      <c r="E18" s="95">
        <v>169.04164926931105</v>
      </c>
      <c r="F18" s="81">
        <v>99.9999383021952</v>
      </c>
      <c r="G18" s="114" t="s">
        <v>305</v>
      </c>
      <c r="H18" s="15"/>
      <c r="I18" s="16" t="s">
        <v>221</v>
      </c>
      <c r="J18" s="66"/>
      <c r="K18" s="66"/>
      <c r="L18" s="116" t="s">
        <v>612</v>
      </c>
      <c r="M18" s="96">
        <v>1.02056182174329</v>
      </c>
      <c r="N18" s="97">
        <v>5514.60107421875</v>
      </c>
      <c r="O18" s="97">
        <v>557.4127807617188</v>
      </c>
      <c r="P18" s="77"/>
      <c r="Q18" s="98"/>
      <c r="R18" s="98"/>
      <c r="S18" s="99"/>
      <c r="T18" s="51">
        <v>0</v>
      </c>
      <c r="U18" s="51">
        <v>3</v>
      </c>
      <c r="V18" s="52">
        <v>0</v>
      </c>
      <c r="W18" s="52">
        <v>0.02439</v>
      </c>
      <c r="X18" s="52">
        <v>0.04181</v>
      </c>
      <c r="Y18" s="52">
        <v>0.682872</v>
      </c>
      <c r="Z18" s="52">
        <v>0.6666666666666666</v>
      </c>
      <c r="AA18" s="52">
        <v>0</v>
      </c>
      <c r="AB18" s="82">
        <v>18</v>
      </c>
      <c r="AC18" s="82"/>
      <c r="AD18" s="100"/>
      <c r="AE18" s="85" t="s">
        <v>460</v>
      </c>
      <c r="AF18" s="85">
        <v>159</v>
      </c>
      <c r="AG18" s="85">
        <v>179</v>
      </c>
      <c r="AH18" s="85">
        <v>325</v>
      </c>
      <c r="AI18" s="85">
        <v>377</v>
      </c>
      <c r="AJ18" s="85"/>
      <c r="AK18" s="85" t="s">
        <v>483</v>
      </c>
      <c r="AL18" s="85" t="s">
        <v>505</v>
      </c>
      <c r="AM18" s="85"/>
      <c r="AN18" s="85"/>
      <c r="AO18" s="87">
        <v>39935.24054398148</v>
      </c>
      <c r="AP18" s="85"/>
      <c r="AQ18" s="85" t="b">
        <v>0</v>
      </c>
      <c r="AR18" s="85" t="b">
        <v>0</v>
      </c>
      <c r="AS18" s="85" t="b">
        <v>0</v>
      </c>
      <c r="AT18" s="85"/>
      <c r="AU18" s="85">
        <v>7</v>
      </c>
      <c r="AV18" s="89" t="s">
        <v>549</v>
      </c>
      <c r="AW18" s="85" t="b">
        <v>0</v>
      </c>
      <c r="AX18" s="85" t="s">
        <v>571</v>
      </c>
      <c r="AY18" s="89" t="s">
        <v>587</v>
      </c>
      <c r="AZ18" s="85" t="s">
        <v>66</v>
      </c>
      <c r="BA18" s="85" t="str">
        <f>REPLACE(INDEX(GroupVertices[Group],MATCH(Vertices[[#This Row],[Vertex]],GroupVertices[Vertex],0)),1,1,"")</f>
        <v>1</v>
      </c>
      <c r="BB18" s="51"/>
      <c r="BC18" s="51"/>
      <c r="BD18" s="51"/>
      <c r="BE18" s="51"/>
      <c r="BF18" s="51"/>
      <c r="BG18" s="51"/>
      <c r="BH18" s="131" t="s">
        <v>842</v>
      </c>
      <c r="BI18" s="131" t="s">
        <v>842</v>
      </c>
      <c r="BJ18" s="131" t="s">
        <v>861</v>
      </c>
      <c r="BK18" s="131" t="s">
        <v>861</v>
      </c>
      <c r="BL18" s="131">
        <v>1</v>
      </c>
      <c r="BM18" s="134">
        <v>3.0303030303030303</v>
      </c>
      <c r="BN18" s="131">
        <v>0</v>
      </c>
      <c r="BO18" s="134">
        <v>0</v>
      </c>
      <c r="BP18" s="131">
        <v>0</v>
      </c>
      <c r="BQ18" s="134">
        <v>0</v>
      </c>
      <c r="BR18" s="131">
        <v>32</v>
      </c>
      <c r="BS18" s="134">
        <v>96.96969696969697</v>
      </c>
      <c r="BT18" s="131">
        <v>33</v>
      </c>
      <c r="BU18" s="2"/>
      <c r="BV18" s="3"/>
      <c r="BW18" s="3"/>
      <c r="BX18" s="3"/>
      <c r="BY18" s="3"/>
    </row>
    <row r="19" spans="1:77" ht="41.45" customHeight="1">
      <c r="A19" s="14" t="s">
        <v>224</v>
      </c>
      <c r="C19" s="15"/>
      <c r="D19" s="15" t="s">
        <v>64</v>
      </c>
      <c r="E19" s="95">
        <v>288.2248434237996</v>
      </c>
      <c r="F19" s="81">
        <v>99.9988940381079</v>
      </c>
      <c r="G19" s="114" t="s">
        <v>563</v>
      </c>
      <c r="H19" s="15"/>
      <c r="I19" s="16" t="s">
        <v>224</v>
      </c>
      <c r="J19" s="66"/>
      <c r="K19" s="66"/>
      <c r="L19" s="116" t="s">
        <v>613</v>
      </c>
      <c r="M19" s="96">
        <v>1.3685802332368628</v>
      </c>
      <c r="N19" s="97">
        <v>2763.97314453125</v>
      </c>
      <c r="O19" s="97">
        <v>4956.51611328125</v>
      </c>
      <c r="P19" s="77"/>
      <c r="Q19" s="98"/>
      <c r="R19" s="98"/>
      <c r="S19" s="99"/>
      <c r="T19" s="51">
        <v>1</v>
      </c>
      <c r="U19" s="51">
        <v>3</v>
      </c>
      <c r="V19" s="52">
        <v>3</v>
      </c>
      <c r="W19" s="52">
        <v>0.02381</v>
      </c>
      <c r="X19" s="52">
        <v>0.02847</v>
      </c>
      <c r="Y19" s="52">
        <v>1.028271</v>
      </c>
      <c r="Z19" s="52">
        <v>0.25</v>
      </c>
      <c r="AA19" s="52">
        <v>0</v>
      </c>
      <c r="AB19" s="82">
        <v>19</v>
      </c>
      <c r="AC19" s="82"/>
      <c r="AD19" s="100"/>
      <c r="AE19" s="85" t="s">
        <v>461</v>
      </c>
      <c r="AF19" s="85">
        <v>2858</v>
      </c>
      <c r="AG19" s="85">
        <v>2904</v>
      </c>
      <c r="AH19" s="85">
        <v>6231</v>
      </c>
      <c r="AI19" s="85">
        <v>6283</v>
      </c>
      <c r="AJ19" s="85"/>
      <c r="AK19" s="85" t="s">
        <v>484</v>
      </c>
      <c r="AL19" s="85" t="s">
        <v>506</v>
      </c>
      <c r="AM19" s="89" t="s">
        <v>521</v>
      </c>
      <c r="AN19" s="85"/>
      <c r="AO19" s="87">
        <v>40653.881064814814</v>
      </c>
      <c r="AP19" s="89" t="s">
        <v>541</v>
      </c>
      <c r="AQ19" s="85" t="b">
        <v>0</v>
      </c>
      <c r="AR19" s="85" t="b">
        <v>0</v>
      </c>
      <c r="AS19" s="85" t="b">
        <v>1</v>
      </c>
      <c r="AT19" s="85"/>
      <c r="AU19" s="85">
        <v>104</v>
      </c>
      <c r="AV19" s="89" t="s">
        <v>549</v>
      </c>
      <c r="AW19" s="85" t="b">
        <v>0</v>
      </c>
      <c r="AX19" s="85" t="s">
        <v>571</v>
      </c>
      <c r="AY19" s="89" t="s">
        <v>588</v>
      </c>
      <c r="AZ19" s="85" t="s">
        <v>66</v>
      </c>
      <c r="BA19" s="85" t="str">
        <f>REPLACE(INDEX(GroupVertices[Group],MATCH(Vertices[[#This Row],[Vertex]],GroupVertices[Vertex],0)),1,1,"")</f>
        <v>2</v>
      </c>
      <c r="BB19" s="51"/>
      <c r="BC19" s="51"/>
      <c r="BD19" s="51"/>
      <c r="BE19" s="51"/>
      <c r="BF19" s="51" t="s">
        <v>270</v>
      </c>
      <c r="BG19" s="51" t="s">
        <v>270</v>
      </c>
      <c r="BH19" s="131" t="s">
        <v>843</v>
      </c>
      <c r="BI19" s="131" t="s">
        <v>843</v>
      </c>
      <c r="BJ19" s="131" t="s">
        <v>862</v>
      </c>
      <c r="BK19" s="131" t="s">
        <v>862</v>
      </c>
      <c r="BL19" s="131">
        <v>2</v>
      </c>
      <c r="BM19" s="134">
        <v>5.882352941176471</v>
      </c>
      <c r="BN19" s="131">
        <v>0</v>
      </c>
      <c r="BO19" s="134">
        <v>0</v>
      </c>
      <c r="BP19" s="131">
        <v>0</v>
      </c>
      <c r="BQ19" s="134">
        <v>0</v>
      </c>
      <c r="BR19" s="131">
        <v>32</v>
      </c>
      <c r="BS19" s="134">
        <v>94.11764705882354</v>
      </c>
      <c r="BT19" s="131">
        <v>34</v>
      </c>
      <c r="BU19" s="2"/>
      <c r="BV19" s="3"/>
      <c r="BW19" s="3"/>
      <c r="BX19" s="3"/>
      <c r="BY19" s="3"/>
    </row>
    <row r="20" spans="1:77" ht="41.45" customHeight="1">
      <c r="A20" s="14" t="s">
        <v>234</v>
      </c>
      <c r="C20" s="15"/>
      <c r="D20" s="15" t="s">
        <v>64</v>
      </c>
      <c r="E20" s="95">
        <v>170.79112734864302</v>
      </c>
      <c r="F20" s="81">
        <v>99.99992297354805</v>
      </c>
      <c r="G20" s="114" t="s">
        <v>564</v>
      </c>
      <c r="H20" s="15"/>
      <c r="I20" s="16" t="s">
        <v>234</v>
      </c>
      <c r="J20" s="66"/>
      <c r="K20" s="66"/>
      <c r="L20" s="116" t="s">
        <v>614</v>
      </c>
      <c r="M20" s="96">
        <v>1.02567034888448</v>
      </c>
      <c r="N20" s="97">
        <v>2337.79248046875</v>
      </c>
      <c r="O20" s="97">
        <v>9574.0419921875</v>
      </c>
      <c r="P20" s="77"/>
      <c r="Q20" s="98"/>
      <c r="R20" s="98"/>
      <c r="S20" s="99"/>
      <c r="T20" s="51">
        <v>2</v>
      </c>
      <c r="U20" s="51">
        <v>0</v>
      </c>
      <c r="V20" s="52">
        <v>0</v>
      </c>
      <c r="W20" s="52">
        <v>0.022727</v>
      </c>
      <c r="X20" s="52">
        <v>0.022794</v>
      </c>
      <c r="Y20" s="52">
        <v>0.548035</v>
      </c>
      <c r="Z20" s="52">
        <v>0.5</v>
      </c>
      <c r="AA20" s="52">
        <v>0</v>
      </c>
      <c r="AB20" s="82">
        <v>20</v>
      </c>
      <c r="AC20" s="82"/>
      <c r="AD20" s="100"/>
      <c r="AE20" s="85" t="s">
        <v>462</v>
      </c>
      <c r="AF20" s="85">
        <v>126</v>
      </c>
      <c r="AG20" s="85">
        <v>219</v>
      </c>
      <c r="AH20" s="85">
        <v>129</v>
      </c>
      <c r="AI20" s="85">
        <v>0</v>
      </c>
      <c r="AJ20" s="85"/>
      <c r="AK20" s="85"/>
      <c r="AL20" s="85"/>
      <c r="AM20" s="85"/>
      <c r="AN20" s="85"/>
      <c r="AO20" s="87">
        <v>39666.655752314815</v>
      </c>
      <c r="AP20" s="85"/>
      <c r="AQ20" s="85" t="b">
        <v>1</v>
      </c>
      <c r="AR20" s="85" t="b">
        <v>0</v>
      </c>
      <c r="AS20" s="85" t="b">
        <v>0</v>
      </c>
      <c r="AT20" s="85"/>
      <c r="AU20" s="85">
        <v>9</v>
      </c>
      <c r="AV20" s="89" t="s">
        <v>549</v>
      </c>
      <c r="AW20" s="85" t="b">
        <v>0</v>
      </c>
      <c r="AX20" s="85" t="s">
        <v>571</v>
      </c>
      <c r="AY20" s="89" t="s">
        <v>589</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235</v>
      </c>
      <c r="C21" s="15"/>
      <c r="D21" s="15" t="s">
        <v>64</v>
      </c>
      <c r="E21" s="95">
        <v>411.0819415448852</v>
      </c>
      <c r="F21" s="81">
        <v>99.99781758386159</v>
      </c>
      <c r="G21" s="114" t="s">
        <v>565</v>
      </c>
      <c r="H21" s="15"/>
      <c r="I21" s="16" t="s">
        <v>235</v>
      </c>
      <c r="J21" s="66"/>
      <c r="K21" s="66"/>
      <c r="L21" s="116" t="s">
        <v>615</v>
      </c>
      <c r="M21" s="96">
        <v>1.727326551726935</v>
      </c>
      <c r="N21" s="97">
        <v>2616.332275390625</v>
      </c>
      <c r="O21" s="97">
        <v>885.0856323242188</v>
      </c>
      <c r="P21" s="77"/>
      <c r="Q21" s="98"/>
      <c r="R21" s="98"/>
      <c r="S21" s="99"/>
      <c r="T21" s="51">
        <v>2</v>
      </c>
      <c r="U21" s="51">
        <v>0</v>
      </c>
      <c r="V21" s="52">
        <v>0</v>
      </c>
      <c r="W21" s="52">
        <v>0.022727</v>
      </c>
      <c r="X21" s="52">
        <v>0.022794</v>
      </c>
      <c r="Y21" s="52">
        <v>0.548035</v>
      </c>
      <c r="Z21" s="52">
        <v>0.5</v>
      </c>
      <c r="AA21" s="52">
        <v>0</v>
      </c>
      <c r="AB21" s="82">
        <v>21</v>
      </c>
      <c r="AC21" s="82"/>
      <c r="AD21" s="100"/>
      <c r="AE21" s="85" t="s">
        <v>463</v>
      </c>
      <c r="AF21" s="85">
        <v>618</v>
      </c>
      <c r="AG21" s="85">
        <v>5713</v>
      </c>
      <c r="AH21" s="85">
        <v>3875</v>
      </c>
      <c r="AI21" s="85">
        <v>5403</v>
      </c>
      <c r="AJ21" s="85"/>
      <c r="AK21" s="85" t="s">
        <v>485</v>
      </c>
      <c r="AL21" s="85" t="s">
        <v>507</v>
      </c>
      <c r="AM21" s="89" t="s">
        <v>522</v>
      </c>
      <c r="AN21" s="85"/>
      <c r="AO21" s="87">
        <v>41312.97773148148</v>
      </c>
      <c r="AP21" s="89" t="s">
        <v>542</v>
      </c>
      <c r="AQ21" s="85" t="b">
        <v>1</v>
      </c>
      <c r="AR21" s="85" t="b">
        <v>0</v>
      </c>
      <c r="AS21" s="85" t="b">
        <v>1</v>
      </c>
      <c r="AT21" s="85"/>
      <c r="AU21" s="85">
        <v>133</v>
      </c>
      <c r="AV21" s="89" t="s">
        <v>549</v>
      </c>
      <c r="AW21" s="85" t="b">
        <v>1</v>
      </c>
      <c r="AX21" s="85" t="s">
        <v>571</v>
      </c>
      <c r="AY21" s="89" t="s">
        <v>590</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236</v>
      </c>
      <c r="C22" s="15"/>
      <c r="D22" s="15" t="s">
        <v>64</v>
      </c>
      <c r="E22" s="95">
        <v>380.6410229645094</v>
      </c>
      <c r="F22" s="81">
        <v>99.99808430232206</v>
      </c>
      <c r="G22" s="114" t="s">
        <v>566</v>
      </c>
      <c r="H22" s="15"/>
      <c r="I22" s="16" t="s">
        <v>236</v>
      </c>
      <c r="J22" s="66"/>
      <c r="K22" s="66"/>
      <c r="L22" s="116" t="s">
        <v>616</v>
      </c>
      <c r="M22" s="96">
        <v>1.6384381794702279</v>
      </c>
      <c r="N22" s="97">
        <v>3138.087646484375</v>
      </c>
      <c r="O22" s="97">
        <v>7212.833984375</v>
      </c>
      <c r="P22" s="77"/>
      <c r="Q22" s="98"/>
      <c r="R22" s="98"/>
      <c r="S22" s="99"/>
      <c r="T22" s="51">
        <v>2</v>
      </c>
      <c r="U22" s="51">
        <v>0</v>
      </c>
      <c r="V22" s="52">
        <v>0</v>
      </c>
      <c r="W22" s="52">
        <v>0.022727</v>
      </c>
      <c r="X22" s="52">
        <v>0.022794</v>
      </c>
      <c r="Y22" s="52">
        <v>0.548035</v>
      </c>
      <c r="Z22" s="52">
        <v>0.5</v>
      </c>
      <c r="AA22" s="52">
        <v>0</v>
      </c>
      <c r="AB22" s="82">
        <v>22</v>
      </c>
      <c r="AC22" s="82"/>
      <c r="AD22" s="100"/>
      <c r="AE22" s="85" t="s">
        <v>464</v>
      </c>
      <c r="AF22" s="85">
        <v>860</v>
      </c>
      <c r="AG22" s="85">
        <v>5017</v>
      </c>
      <c r="AH22" s="85">
        <v>9447</v>
      </c>
      <c r="AI22" s="85">
        <v>3509</v>
      </c>
      <c r="AJ22" s="85"/>
      <c r="AK22" s="85" t="s">
        <v>486</v>
      </c>
      <c r="AL22" s="85" t="s">
        <v>508</v>
      </c>
      <c r="AM22" s="89" t="s">
        <v>523</v>
      </c>
      <c r="AN22" s="85"/>
      <c r="AO22" s="87">
        <v>39819.74916666667</v>
      </c>
      <c r="AP22" s="89" t="s">
        <v>543</v>
      </c>
      <c r="AQ22" s="85" t="b">
        <v>0</v>
      </c>
      <c r="AR22" s="85" t="b">
        <v>0</v>
      </c>
      <c r="AS22" s="85" t="b">
        <v>1</v>
      </c>
      <c r="AT22" s="85"/>
      <c r="AU22" s="85">
        <v>345</v>
      </c>
      <c r="AV22" s="89" t="s">
        <v>549</v>
      </c>
      <c r="AW22" s="85" t="b">
        <v>0</v>
      </c>
      <c r="AX22" s="85" t="s">
        <v>571</v>
      </c>
      <c r="AY22" s="89" t="s">
        <v>591</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226</v>
      </c>
      <c r="C23" s="15"/>
      <c r="D23" s="15" t="s">
        <v>64</v>
      </c>
      <c r="E23" s="95">
        <v>170.9223382045929</v>
      </c>
      <c r="F23" s="81">
        <v>99.99992182389951</v>
      </c>
      <c r="G23" s="114" t="s">
        <v>567</v>
      </c>
      <c r="H23" s="15"/>
      <c r="I23" s="16" t="s">
        <v>226</v>
      </c>
      <c r="J23" s="66"/>
      <c r="K23" s="66"/>
      <c r="L23" s="116" t="s">
        <v>617</v>
      </c>
      <c r="M23" s="96">
        <v>1.0260534884200694</v>
      </c>
      <c r="N23" s="97">
        <v>3333</v>
      </c>
      <c r="O23" s="97">
        <v>8019.15576171875</v>
      </c>
      <c r="P23" s="77"/>
      <c r="Q23" s="98"/>
      <c r="R23" s="98"/>
      <c r="S23" s="99"/>
      <c r="T23" s="51">
        <v>1</v>
      </c>
      <c r="U23" s="51">
        <v>5</v>
      </c>
      <c r="V23" s="52">
        <v>9.133333</v>
      </c>
      <c r="W23" s="52">
        <v>0.026316</v>
      </c>
      <c r="X23" s="52">
        <v>0.061553</v>
      </c>
      <c r="Y23" s="52">
        <v>1.028932</v>
      </c>
      <c r="Z23" s="52">
        <v>0.55</v>
      </c>
      <c r="AA23" s="52">
        <v>0.2</v>
      </c>
      <c r="AB23" s="82">
        <v>23</v>
      </c>
      <c r="AC23" s="82"/>
      <c r="AD23" s="100"/>
      <c r="AE23" s="85" t="s">
        <v>465</v>
      </c>
      <c r="AF23" s="85">
        <v>181</v>
      </c>
      <c r="AG23" s="85">
        <v>222</v>
      </c>
      <c r="AH23" s="85">
        <v>650</v>
      </c>
      <c r="AI23" s="85">
        <v>604</v>
      </c>
      <c r="AJ23" s="85"/>
      <c r="AK23" s="85" t="s">
        <v>487</v>
      </c>
      <c r="AL23" s="85" t="s">
        <v>509</v>
      </c>
      <c r="AM23" s="89" t="s">
        <v>524</v>
      </c>
      <c r="AN23" s="85"/>
      <c r="AO23" s="87">
        <v>39722.77722222222</v>
      </c>
      <c r="AP23" s="89" t="s">
        <v>544</v>
      </c>
      <c r="AQ23" s="85" t="b">
        <v>1</v>
      </c>
      <c r="AR23" s="85" t="b">
        <v>0</v>
      </c>
      <c r="AS23" s="85" t="b">
        <v>1</v>
      </c>
      <c r="AT23" s="85"/>
      <c r="AU23" s="85">
        <v>22</v>
      </c>
      <c r="AV23" s="89" t="s">
        <v>549</v>
      </c>
      <c r="AW23" s="85" t="b">
        <v>0</v>
      </c>
      <c r="AX23" s="85" t="s">
        <v>571</v>
      </c>
      <c r="AY23" s="89" t="s">
        <v>592</v>
      </c>
      <c r="AZ23" s="85" t="s">
        <v>66</v>
      </c>
      <c r="BA23" s="85" t="str">
        <f>REPLACE(INDEX(GroupVertices[Group],MATCH(Vertices[[#This Row],[Vertex]],GroupVertices[Vertex],0)),1,1,"")</f>
        <v>1</v>
      </c>
      <c r="BB23" s="51"/>
      <c r="BC23" s="51"/>
      <c r="BD23" s="51"/>
      <c r="BE23" s="51"/>
      <c r="BF23" s="51" t="s">
        <v>826</v>
      </c>
      <c r="BG23" s="51" t="s">
        <v>831</v>
      </c>
      <c r="BH23" s="131" t="s">
        <v>844</v>
      </c>
      <c r="BI23" s="131" t="s">
        <v>844</v>
      </c>
      <c r="BJ23" s="131" t="s">
        <v>863</v>
      </c>
      <c r="BK23" s="131" t="s">
        <v>863</v>
      </c>
      <c r="BL23" s="131">
        <v>8</v>
      </c>
      <c r="BM23" s="134">
        <v>7.8431372549019605</v>
      </c>
      <c r="BN23" s="131">
        <v>2</v>
      </c>
      <c r="BO23" s="134">
        <v>1.9607843137254901</v>
      </c>
      <c r="BP23" s="131">
        <v>0</v>
      </c>
      <c r="BQ23" s="134">
        <v>0</v>
      </c>
      <c r="BR23" s="131">
        <v>92</v>
      </c>
      <c r="BS23" s="134">
        <v>90.19607843137256</v>
      </c>
      <c r="BT23" s="131">
        <v>102</v>
      </c>
      <c r="BU23" s="2"/>
      <c r="BV23" s="3"/>
      <c r="BW23" s="3"/>
      <c r="BX23" s="3"/>
      <c r="BY23" s="3"/>
    </row>
    <row r="24" spans="1:77" ht="41.45" customHeight="1">
      <c r="A24" s="14" t="s">
        <v>237</v>
      </c>
      <c r="C24" s="15"/>
      <c r="D24" s="15" t="s">
        <v>64</v>
      </c>
      <c r="E24" s="95">
        <v>186.14279749478078</v>
      </c>
      <c r="F24" s="81">
        <v>99.9997884646693</v>
      </c>
      <c r="G24" s="114" t="s">
        <v>568</v>
      </c>
      <c r="H24" s="15"/>
      <c r="I24" s="16" t="s">
        <v>237</v>
      </c>
      <c r="J24" s="66"/>
      <c r="K24" s="66"/>
      <c r="L24" s="116" t="s">
        <v>618</v>
      </c>
      <c r="M24" s="96">
        <v>1.070497674548423</v>
      </c>
      <c r="N24" s="97">
        <v>4330.953125</v>
      </c>
      <c r="O24" s="97">
        <v>9562.5732421875</v>
      </c>
      <c r="P24" s="77"/>
      <c r="Q24" s="98"/>
      <c r="R24" s="98"/>
      <c r="S24" s="99"/>
      <c r="T24" s="51">
        <v>3</v>
      </c>
      <c r="U24" s="51">
        <v>0</v>
      </c>
      <c r="V24" s="52">
        <v>0.666667</v>
      </c>
      <c r="W24" s="52">
        <v>0.020408</v>
      </c>
      <c r="X24" s="52">
        <v>0.031212</v>
      </c>
      <c r="Y24" s="52">
        <v>0.683048</v>
      </c>
      <c r="Z24" s="52">
        <v>0.3333333333333333</v>
      </c>
      <c r="AA24" s="52">
        <v>0</v>
      </c>
      <c r="AB24" s="82">
        <v>24</v>
      </c>
      <c r="AC24" s="82"/>
      <c r="AD24" s="100"/>
      <c r="AE24" s="85" t="s">
        <v>466</v>
      </c>
      <c r="AF24" s="85">
        <v>181</v>
      </c>
      <c r="AG24" s="85">
        <v>570</v>
      </c>
      <c r="AH24" s="85">
        <v>730</v>
      </c>
      <c r="AI24" s="85">
        <v>955</v>
      </c>
      <c r="AJ24" s="85"/>
      <c r="AK24" s="85" t="s">
        <v>488</v>
      </c>
      <c r="AL24" s="85" t="s">
        <v>510</v>
      </c>
      <c r="AM24" s="89" t="s">
        <v>525</v>
      </c>
      <c r="AN24" s="85"/>
      <c r="AO24" s="87">
        <v>42928.91148148148</v>
      </c>
      <c r="AP24" s="89" t="s">
        <v>545</v>
      </c>
      <c r="AQ24" s="85" t="b">
        <v>0</v>
      </c>
      <c r="AR24" s="85" t="b">
        <v>0</v>
      </c>
      <c r="AS24" s="85" t="b">
        <v>0</v>
      </c>
      <c r="AT24" s="85"/>
      <c r="AU24" s="85">
        <v>13</v>
      </c>
      <c r="AV24" s="89" t="s">
        <v>549</v>
      </c>
      <c r="AW24" s="85" t="b">
        <v>0</v>
      </c>
      <c r="AX24" s="85" t="s">
        <v>571</v>
      </c>
      <c r="AY24" s="89" t="s">
        <v>593</v>
      </c>
      <c r="AZ24" s="85" t="s">
        <v>65</v>
      </c>
      <c r="BA24" s="85" t="str">
        <f>REPLACE(INDEX(GroupVertices[Group],MATCH(Vertices[[#This Row],[Vertex]],GroupVertices[Vertex],0)),1,1,"")</f>
        <v>1</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238</v>
      </c>
      <c r="C25" s="15"/>
      <c r="D25" s="15" t="s">
        <v>64</v>
      </c>
      <c r="E25" s="95">
        <v>1000</v>
      </c>
      <c r="F25" s="81">
        <v>70</v>
      </c>
      <c r="G25" s="114" t="s">
        <v>569</v>
      </c>
      <c r="H25" s="15"/>
      <c r="I25" s="16" t="s">
        <v>238</v>
      </c>
      <c r="J25" s="66"/>
      <c r="K25" s="66"/>
      <c r="L25" s="116" t="s">
        <v>619</v>
      </c>
      <c r="M25" s="96">
        <v>9999</v>
      </c>
      <c r="N25" s="97">
        <v>6276.17529296875</v>
      </c>
      <c r="O25" s="97">
        <v>6125.146484375</v>
      </c>
      <c r="P25" s="77"/>
      <c r="Q25" s="98"/>
      <c r="R25" s="98"/>
      <c r="S25" s="99"/>
      <c r="T25" s="51">
        <v>2</v>
      </c>
      <c r="U25" s="51">
        <v>0</v>
      </c>
      <c r="V25" s="52">
        <v>0</v>
      </c>
      <c r="W25" s="52">
        <v>0.02</v>
      </c>
      <c r="X25" s="52">
        <v>0.022459</v>
      </c>
      <c r="Y25" s="52">
        <v>0.50813</v>
      </c>
      <c r="Z25" s="52">
        <v>0.5</v>
      </c>
      <c r="AA25" s="52">
        <v>0</v>
      </c>
      <c r="AB25" s="82">
        <v>25</v>
      </c>
      <c r="AC25" s="82"/>
      <c r="AD25" s="100"/>
      <c r="AE25" s="85" t="s">
        <v>467</v>
      </c>
      <c r="AF25" s="85">
        <v>29120</v>
      </c>
      <c r="AG25" s="85">
        <v>78284813</v>
      </c>
      <c r="AH25" s="85">
        <v>19938</v>
      </c>
      <c r="AI25" s="85">
        <v>1726</v>
      </c>
      <c r="AJ25" s="85"/>
      <c r="AK25" s="85" t="s">
        <v>489</v>
      </c>
      <c r="AL25" s="85" t="s">
        <v>494</v>
      </c>
      <c r="AM25" s="89" t="s">
        <v>526</v>
      </c>
      <c r="AN25" s="85"/>
      <c r="AO25" s="87">
        <v>39674.160208333335</v>
      </c>
      <c r="AP25" s="89" t="s">
        <v>546</v>
      </c>
      <c r="AQ25" s="85" t="b">
        <v>0</v>
      </c>
      <c r="AR25" s="85" t="b">
        <v>0</v>
      </c>
      <c r="AS25" s="85" t="b">
        <v>1</v>
      </c>
      <c r="AT25" s="85"/>
      <c r="AU25" s="85">
        <v>107442</v>
      </c>
      <c r="AV25" s="89" t="s">
        <v>549</v>
      </c>
      <c r="AW25" s="85" t="b">
        <v>1</v>
      </c>
      <c r="AX25" s="85" t="s">
        <v>571</v>
      </c>
      <c r="AY25" s="89" t="s">
        <v>594</v>
      </c>
      <c r="AZ25" s="85" t="s">
        <v>65</v>
      </c>
      <c r="BA25" s="85" t="str">
        <f>REPLACE(INDEX(GroupVertices[Group],MATCH(Vertices[[#This Row],[Vertex]],GroupVertices[Vertex],0)),1,1,"")</f>
        <v>1</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229</v>
      </c>
      <c r="C26" s="15"/>
      <c r="D26" s="15" t="s">
        <v>64</v>
      </c>
      <c r="E26" s="95">
        <v>1000</v>
      </c>
      <c r="F26" s="81">
        <v>99.9926575780137</v>
      </c>
      <c r="G26" s="114" t="s">
        <v>309</v>
      </c>
      <c r="H26" s="15"/>
      <c r="I26" s="16" t="s">
        <v>229</v>
      </c>
      <c r="J26" s="66"/>
      <c r="K26" s="66"/>
      <c r="L26" s="116" t="s">
        <v>620</v>
      </c>
      <c r="M26" s="96">
        <v>3.4469845006300392</v>
      </c>
      <c r="N26" s="97">
        <v>5546.93505859375</v>
      </c>
      <c r="O26" s="97">
        <v>8863.578125</v>
      </c>
      <c r="P26" s="77"/>
      <c r="Q26" s="98"/>
      <c r="R26" s="98"/>
      <c r="S26" s="99"/>
      <c r="T26" s="51">
        <v>0</v>
      </c>
      <c r="U26" s="51">
        <v>4</v>
      </c>
      <c r="V26" s="52">
        <v>15.4</v>
      </c>
      <c r="W26" s="52">
        <v>0.025</v>
      </c>
      <c r="X26" s="52">
        <v>0.042756</v>
      </c>
      <c r="Y26" s="52">
        <v>0.90486</v>
      </c>
      <c r="Z26" s="52">
        <v>0.3333333333333333</v>
      </c>
      <c r="AA26" s="52">
        <v>0</v>
      </c>
      <c r="AB26" s="82">
        <v>26</v>
      </c>
      <c r="AC26" s="82"/>
      <c r="AD26" s="100"/>
      <c r="AE26" s="85" t="s">
        <v>468</v>
      </c>
      <c r="AF26" s="85">
        <v>1465</v>
      </c>
      <c r="AG26" s="85">
        <v>19178</v>
      </c>
      <c r="AH26" s="85">
        <v>8055</v>
      </c>
      <c r="AI26" s="85">
        <v>348</v>
      </c>
      <c r="AJ26" s="85"/>
      <c r="AK26" s="85" t="s">
        <v>490</v>
      </c>
      <c r="AL26" s="85" t="s">
        <v>494</v>
      </c>
      <c r="AM26" s="89" t="s">
        <v>527</v>
      </c>
      <c r="AN26" s="85"/>
      <c r="AO26" s="87">
        <v>39916.97236111111</v>
      </c>
      <c r="AP26" s="89" t="s">
        <v>547</v>
      </c>
      <c r="AQ26" s="85" t="b">
        <v>0</v>
      </c>
      <c r="AR26" s="85" t="b">
        <v>0</v>
      </c>
      <c r="AS26" s="85" t="b">
        <v>0</v>
      </c>
      <c r="AT26" s="85"/>
      <c r="AU26" s="85">
        <v>631</v>
      </c>
      <c r="AV26" s="89" t="s">
        <v>555</v>
      </c>
      <c r="AW26" s="85" t="b">
        <v>1</v>
      </c>
      <c r="AX26" s="85" t="s">
        <v>571</v>
      </c>
      <c r="AY26" s="89" t="s">
        <v>595</v>
      </c>
      <c r="AZ26" s="85" t="s">
        <v>66</v>
      </c>
      <c r="BA26" s="85" t="str">
        <f>REPLACE(INDEX(GroupVertices[Group],MATCH(Vertices[[#This Row],[Vertex]],GroupVertices[Vertex],0)),1,1,"")</f>
        <v>1</v>
      </c>
      <c r="BB26" s="51"/>
      <c r="BC26" s="51"/>
      <c r="BD26" s="51"/>
      <c r="BE26" s="51"/>
      <c r="BF26" s="51" t="s">
        <v>267</v>
      </c>
      <c r="BG26" s="51" t="s">
        <v>267</v>
      </c>
      <c r="BH26" s="131" t="s">
        <v>845</v>
      </c>
      <c r="BI26" s="131" t="s">
        <v>845</v>
      </c>
      <c r="BJ26" s="131" t="s">
        <v>854</v>
      </c>
      <c r="BK26" s="131" t="s">
        <v>854</v>
      </c>
      <c r="BL26" s="131">
        <v>1</v>
      </c>
      <c r="BM26" s="134">
        <v>3.0303030303030303</v>
      </c>
      <c r="BN26" s="131">
        <v>0</v>
      </c>
      <c r="BO26" s="134">
        <v>0</v>
      </c>
      <c r="BP26" s="131">
        <v>0</v>
      </c>
      <c r="BQ26" s="134">
        <v>0</v>
      </c>
      <c r="BR26" s="131">
        <v>32</v>
      </c>
      <c r="BS26" s="134">
        <v>96.96969696969697</v>
      </c>
      <c r="BT26" s="131">
        <v>33</v>
      </c>
      <c r="BU26" s="2"/>
      <c r="BV26" s="3"/>
      <c r="BW26" s="3"/>
      <c r="BX26" s="3"/>
      <c r="BY26" s="3"/>
    </row>
    <row r="27" spans="1:77" ht="41.45" customHeight="1">
      <c r="A27" s="101" t="s">
        <v>230</v>
      </c>
      <c r="C27" s="102"/>
      <c r="D27" s="102" t="s">
        <v>64</v>
      </c>
      <c r="E27" s="103">
        <v>180.63194154488517</v>
      </c>
      <c r="F27" s="104">
        <v>99.99983674990781</v>
      </c>
      <c r="G27" s="115" t="s">
        <v>570</v>
      </c>
      <c r="H27" s="102"/>
      <c r="I27" s="105" t="s">
        <v>230</v>
      </c>
      <c r="J27" s="106"/>
      <c r="K27" s="106"/>
      <c r="L27" s="117" t="s">
        <v>621</v>
      </c>
      <c r="M27" s="107">
        <v>1.054405814053674</v>
      </c>
      <c r="N27" s="108">
        <v>7304.337890625</v>
      </c>
      <c r="O27" s="108">
        <v>2496.80908203125</v>
      </c>
      <c r="P27" s="109"/>
      <c r="Q27" s="110"/>
      <c r="R27" s="110"/>
      <c r="S27" s="111"/>
      <c r="T27" s="51">
        <v>1</v>
      </c>
      <c r="U27" s="51">
        <v>1</v>
      </c>
      <c r="V27" s="52">
        <v>0</v>
      </c>
      <c r="W27" s="52">
        <v>0</v>
      </c>
      <c r="X27" s="52">
        <v>0</v>
      </c>
      <c r="Y27" s="52">
        <v>0.999979</v>
      </c>
      <c r="Z27" s="52">
        <v>0</v>
      </c>
      <c r="AA27" s="52" t="s">
        <v>672</v>
      </c>
      <c r="AB27" s="112">
        <v>27</v>
      </c>
      <c r="AC27" s="112"/>
      <c r="AD27" s="113"/>
      <c r="AE27" s="85" t="s">
        <v>469</v>
      </c>
      <c r="AF27" s="85">
        <v>335</v>
      </c>
      <c r="AG27" s="85">
        <v>444</v>
      </c>
      <c r="AH27" s="85">
        <v>659</v>
      </c>
      <c r="AI27" s="85">
        <v>129</v>
      </c>
      <c r="AJ27" s="85"/>
      <c r="AK27" s="85" t="s">
        <v>491</v>
      </c>
      <c r="AL27" s="85" t="s">
        <v>511</v>
      </c>
      <c r="AM27" s="89" t="s">
        <v>528</v>
      </c>
      <c r="AN27" s="85"/>
      <c r="AO27" s="87">
        <v>42436.07077546296</v>
      </c>
      <c r="AP27" s="89" t="s">
        <v>548</v>
      </c>
      <c r="AQ27" s="85" t="b">
        <v>1</v>
      </c>
      <c r="AR27" s="85" t="b">
        <v>0</v>
      </c>
      <c r="AS27" s="85" t="b">
        <v>1</v>
      </c>
      <c r="AT27" s="85"/>
      <c r="AU27" s="85">
        <v>23</v>
      </c>
      <c r="AV27" s="85"/>
      <c r="AW27" s="85" t="b">
        <v>0</v>
      </c>
      <c r="AX27" s="85" t="s">
        <v>571</v>
      </c>
      <c r="AY27" s="89" t="s">
        <v>596</v>
      </c>
      <c r="AZ27" s="85" t="s">
        <v>66</v>
      </c>
      <c r="BA27" s="85" t="str">
        <f>REPLACE(INDEX(GroupVertices[Group],MATCH(Vertices[[#This Row],[Vertex]],GroupVertices[Vertex],0)),1,1,"")</f>
        <v>4</v>
      </c>
      <c r="BB27" s="51"/>
      <c r="BC27" s="51"/>
      <c r="BD27" s="51"/>
      <c r="BE27" s="51"/>
      <c r="BF27" s="51" t="s">
        <v>282</v>
      </c>
      <c r="BG27" s="51" t="s">
        <v>282</v>
      </c>
      <c r="BH27" s="131" t="s">
        <v>846</v>
      </c>
      <c r="BI27" s="131" t="s">
        <v>846</v>
      </c>
      <c r="BJ27" s="131" t="s">
        <v>864</v>
      </c>
      <c r="BK27" s="131" t="s">
        <v>864</v>
      </c>
      <c r="BL27" s="131">
        <v>3</v>
      </c>
      <c r="BM27" s="134">
        <v>7.894736842105263</v>
      </c>
      <c r="BN27" s="131">
        <v>1</v>
      </c>
      <c r="BO27" s="134">
        <v>2.6315789473684212</v>
      </c>
      <c r="BP27" s="131">
        <v>0</v>
      </c>
      <c r="BQ27" s="134">
        <v>0</v>
      </c>
      <c r="BR27" s="131">
        <v>34</v>
      </c>
      <c r="BS27" s="134">
        <v>89.47368421052632</v>
      </c>
      <c r="BT27" s="131">
        <v>38</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
    <dataValidation allowBlank="1" showInputMessage="1" promptTitle="Vertex Tooltip" prompt="Enter optional text that will pop up when the mouse is hovered over the vertex." errorTitle="Invalid Vertex Image Key" sqref="L3:L2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
    <dataValidation allowBlank="1" showInputMessage="1" promptTitle="Vertex Label Fill Color" prompt="To select an optional fill color for the Label shape, right-click and select Select Color on the right-click menu." sqref="J3:J27"/>
    <dataValidation allowBlank="1" showInputMessage="1" promptTitle="Vertex Image File" prompt="Enter the path to an image file.  Hover over the column header for examples." errorTitle="Invalid Vertex Image Key" sqref="G3:G27"/>
    <dataValidation allowBlank="1" showInputMessage="1" promptTitle="Vertex Color" prompt="To select an optional vertex color, right-click and select Select Color on the right-click menu." sqref="C3:C27"/>
    <dataValidation allowBlank="1" showInputMessage="1" promptTitle="Vertex Opacity" prompt="Enter an optional vertex opacity between 0 (transparent) and 100 (opaque)." errorTitle="Invalid Vertex Opacity" error="The optional vertex opacity must be a whole number between 0 and 10." sqref="F3:F27"/>
    <dataValidation type="list" allowBlank="1" showInputMessage="1" showErrorMessage="1" promptTitle="Vertex Shape" prompt="Select an optional vertex shape." errorTitle="Invalid Vertex Shape" error="You have entered an invalid vertex shape.  Try selecting from the drop-down list instead." sqref="D3:D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
      <formula1>ValidVertexLabelPositions</formula1>
    </dataValidation>
    <dataValidation allowBlank="1" showInputMessage="1" showErrorMessage="1" promptTitle="Vertex Name" prompt="Enter the name of the vertex." sqref="A3:A27"/>
  </dataValidations>
  <hyperlinks>
    <hyperlink ref="AM3" r:id="rId1" display="https://t.co/jXwla2BUtB"/>
    <hyperlink ref="AM5" r:id="rId2" display="https://t.co/XT02HNaezU"/>
    <hyperlink ref="AM6" r:id="rId3" display="http://t.co/XS55mwSiAa"/>
    <hyperlink ref="AM7" r:id="rId4" display="http://t.co/AYHyqeZa9t"/>
    <hyperlink ref="AM8" r:id="rId5" display="http://t.co/TbZp6LdJG3"/>
    <hyperlink ref="AM12" r:id="rId6" display="https://t.co/xSKAcpxlUI"/>
    <hyperlink ref="AM13" r:id="rId7" display="http://t.co/wcFmAywqKc"/>
    <hyperlink ref="AM14" r:id="rId8" display="https://t.co/tCsXehreje"/>
    <hyperlink ref="AM15" r:id="rId9" display="http://t.co/Snk6u80g7r"/>
    <hyperlink ref="AM19" r:id="rId10" display="https://t.co/j6BsCaDxXS"/>
    <hyperlink ref="AM21" r:id="rId11" display="http://t.co/n8PID2J1M2"/>
    <hyperlink ref="AM22" r:id="rId12" display="https://t.co/W9qkPRWyDC"/>
    <hyperlink ref="AM23" r:id="rId13" display="http://t.co/B6s1ekPGWP"/>
    <hyperlink ref="AM24" r:id="rId14" display="https://t.co/2voGnv74p7"/>
    <hyperlink ref="AM25" r:id="rId15" display="https://t.co/lvZix3xSLa"/>
    <hyperlink ref="AM26" r:id="rId16" display="http://t.co/fMoE0s7m6d"/>
    <hyperlink ref="AM27" r:id="rId17" display="https://t.co/nCe88TlbDt"/>
    <hyperlink ref="AP3" r:id="rId18" display="https://pbs.twimg.com/profile_banners/2194432388/1537389680"/>
    <hyperlink ref="AP4" r:id="rId19" display="https://pbs.twimg.com/profile_banners/824461568544956417/1537585507"/>
    <hyperlink ref="AP5" r:id="rId20" display="https://pbs.twimg.com/profile_banners/16662356/1561735958"/>
    <hyperlink ref="AP6" r:id="rId21" display="https://pbs.twimg.com/profile_banners/2885853616/1529677961"/>
    <hyperlink ref="AP7" r:id="rId22" display="https://pbs.twimg.com/profile_banners/369499557/1415912536"/>
    <hyperlink ref="AP8" r:id="rId23" display="https://pbs.twimg.com/profile_banners/72665016/1511200509"/>
    <hyperlink ref="AP10" r:id="rId24" display="https://pbs.twimg.com/profile_banners/317632932/1538702536"/>
    <hyperlink ref="AP11" r:id="rId25" display="https://pbs.twimg.com/profile_banners/3269620064/1535473204"/>
    <hyperlink ref="AP12" r:id="rId26" display="https://pbs.twimg.com/profile_banners/60739485/1565361178"/>
    <hyperlink ref="AP13" r:id="rId27" display="https://pbs.twimg.com/profile_banners/2307612721/1454703849"/>
    <hyperlink ref="AP14" r:id="rId28" display="https://pbs.twimg.com/profile_banners/4037103374/1446156213"/>
    <hyperlink ref="AP16" r:id="rId29" display="https://pbs.twimg.com/profile_banners/443419752/1389224781"/>
    <hyperlink ref="AP19" r:id="rId30" display="https://pbs.twimg.com/profile_banners/285270622/1494542829"/>
    <hyperlink ref="AP21" r:id="rId31" display="https://pbs.twimg.com/profile_banners/1158553622/1406734484"/>
    <hyperlink ref="AP22" r:id="rId32" display="https://pbs.twimg.com/profile_banners/18686681/1564501706"/>
    <hyperlink ref="AP23" r:id="rId33" display="https://pbs.twimg.com/profile_banners/16547900/1398296985"/>
    <hyperlink ref="AP24" r:id="rId34" display="https://pbs.twimg.com/profile_banners/885255580830412800/1535760438"/>
    <hyperlink ref="AP25" r:id="rId35" display="https://pbs.twimg.com/profile_banners/15846407/1550616213"/>
    <hyperlink ref="AP26" r:id="rId36" display="https://pbs.twimg.com/profile_banners/30989592/1450113047"/>
    <hyperlink ref="AP27" r:id="rId37" display="https://pbs.twimg.com/profile_banners/706656090767757312/1522865228"/>
    <hyperlink ref="AV3" r:id="rId38" display="http://abs.twimg.com/images/themes/theme1/bg.png"/>
    <hyperlink ref="AV5" r:id="rId39" display="http://abs.twimg.com/images/themes/theme2/bg.gif"/>
    <hyperlink ref="AV6" r:id="rId40" display="http://abs.twimg.com/images/themes/theme1/bg.png"/>
    <hyperlink ref="AV7" r:id="rId41" display="http://abs.twimg.com/images/themes/theme13/bg.gif"/>
    <hyperlink ref="AV8" r:id="rId42" display="http://abs.twimg.com/images/themes/theme5/bg.gif"/>
    <hyperlink ref="AV9" r:id="rId43" display="http://abs.twimg.com/images/themes/theme1/bg.png"/>
    <hyperlink ref="AV10" r:id="rId44" display="http://abs.twimg.com/images/themes/theme6/bg.gif"/>
    <hyperlink ref="AV11" r:id="rId45" display="http://abs.twimg.com/images/themes/theme1/bg.png"/>
    <hyperlink ref="AV12" r:id="rId46" display="http://abs.twimg.com/images/themes/theme14/bg.gif"/>
    <hyperlink ref="AV13" r:id="rId47" display="http://abs.twimg.com/images/themes/theme1/bg.png"/>
    <hyperlink ref="AV14" r:id="rId48" display="http://abs.twimg.com/images/themes/theme1/bg.png"/>
    <hyperlink ref="AV15" r:id="rId49" display="http://abs.twimg.com/images/themes/theme13/bg.gif"/>
    <hyperlink ref="AV16" r:id="rId50" display="http://abs.twimg.com/images/themes/theme1/bg.png"/>
    <hyperlink ref="AV17" r:id="rId51" display="http://abs.twimg.com/images/themes/theme1/bg.png"/>
    <hyperlink ref="AV18" r:id="rId52" display="http://abs.twimg.com/images/themes/theme1/bg.png"/>
    <hyperlink ref="AV19" r:id="rId53" display="http://abs.twimg.com/images/themes/theme1/bg.png"/>
    <hyperlink ref="AV20" r:id="rId54" display="http://abs.twimg.com/images/themes/theme1/bg.png"/>
    <hyperlink ref="AV21" r:id="rId55" display="http://abs.twimg.com/images/themes/theme1/bg.png"/>
    <hyperlink ref="AV22" r:id="rId56" display="http://abs.twimg.com/images/themes/theme1/bg.png"/>
    <hyperlink ref="AV23" r:id="rId57" display="http://abs.twimg.com/images/themes/theme1/bg.png"/>
    <hyperlink ref="AV24" r:id="rId58" display="http://abs.twimg.com/images/themes/theme1/bg.png"/>
    <hyperlink ref="AV25" r:id="rId59" display="http://abs.twimg.com/images/themes/theme1/bg.png"/>
    <hyperlink ref="AV26" r:id="rId60" display="http://abs.twimg.com/images/themes/theme16/bg.gif"/>
    <hyperlink ref="G3" r:id="rId61" display="http://pbs.twimg.com/profile_images/1042512519510798336/8FxHyL_N_normal.jpg"/>
    <hyperlink ref="G4" r:id="rId62" display="http://pbs.twimg.com/profile_images/824652629515001856/yTVd_3h3_normal.jpg"/>
    <hyperlink ref="G5" r:id="rId63" display="http://pbs.twimg.com/profile_images/681529969017630721/eyXm0ScD_normal.png"/>
    <hyperlink ref="G6" r:id="rId64" display="http://pbs.twimg.com/profile_images/1115602781966979072/dTfqOFrr_normal.png"/>
    <hyperlink ref="G7" r:id="rId65" display="http://pbs.twimg.com/profile_images/532998026441134080/yw2RDpIC_normal.jpeg"/>
    <hyperlink ref="G8" r:id="rId66" display="http://pbs.twimg.com/profile_images/1695610341/AYS_Logo_RGB_watermark_normal.jpg"/>
    <hyperlink ref="G9" r:id="rId67" display="http://pbs.twimg.com/profile_images/542801271845969920/56BoJzP1_normal.jpeg"/>
    <hyperlink ref="G10" r:id="rId68" display="http://pbs.twimg.com/profile_images/1147593772248600576/Zbapir1Y_normal.jpg"/>
    <hyperlink ref="G11" r:id="rId69" display="http://pbs.twimg.com/profile_images/1081205332267790336/iCk39FVl_normal.jpg"/>
    <hyperlink ref="G12" r:id="rId70" display="http://pbs.twimg.com/profile_images/378800000452958197/cb4e46ebb41a9822692d4ac9889cf720_normal.png"/>
    <hyperlink ref="G13" r:id="rId71" display="http://pbs.twimg.com/profile_images/597893890243371008/cgoikEDF_normal.png"/>
    <hyperlink ref="G14" r:id="rId72" display="http://pbs.twimg.com/profile_images/660554515721027584/ct5MI5VG_normal.jpg"/>
    <hyperlink ref="G15" r:id="rId73" display="http://pbs.twimg.com/profile_images/1307448837/cpsc_solo_logo_normal.jpg"/>
    <hyperlink ref="G16" r:id="rId74" display="http://pbs.twimg.com/profile_images/809854884082118657/ZKqOnCm8_normal.jpg"/>
    <hyperlink ref="G17" r:id="rId75" display="http://pbs.twimg.com/profile_images/1081342353489575937/7klAftVe_normal.jpg"/>
    <hyperlink ref="G18" r:id="rId76" display="http://pbs.twimg.com/profile_images/1804025968/image_normal.jpg"/>
    <hyperlink ref="G19" r:id="rId77" display="http://pbs.twimg.com/profile_images/1319023263/untitled_normal.PNG"/>
    <hyperlink ref="G20" r:id="rId78" display="http://pbs.twimg.com/profile_images/633079017/CRRA-logo-arrows-and-letters_normal.jpg"/>
    <hyperlink ref="G21" r:id="rId79" display="http://pbs.twimg.com/profile_images/427848190012829696/MES9lYi8_normal.png"/>
    <hyperlink ref="G22" r:id="rId80" display="http://pbs.twimg.com/profile_images/1156230068886130688/75QdDWEL_normal.jpg"/>
    <hyperlink ref="G23" r:id="rId81" display="http://pbs.twimg.com/profile_images/378800000106450325/11f6d01f358bfae8a57079636c1c1b40_normal.png"/>
    <hyperlink ref="G24" r:id="rId82" display="http://pbs.twimg.com/profile_images/1132862803373461504/szMewQ2H_normal.png"/>
    <hyperlink ref="G25" r:id="rId83" display="http://pbs.twimg.com/profile_images/1053330932906639362/9OfK5qOh_normal.jpg"/>
    <hyperlink ref="G26" r:id="rId84" display="http://pbs.twimg.com/profile_images/676470348540317696/flmDrExJ_normal.jpg"/>
    <hyperlink ref="G27" r:id="rId85" display="http://pbs.twimg.com/profile_images/706869591989825536/JzDatzod_normal.jpg"/>
    <hyperlink ref="AY3" r:id="rId86" display="https://twitter.com/wasteadvantage"/>
    <hyperlink ref="AY4" r:id="rId87" display="https://twitter.com/epafacts_r9"/>
    <hyperlink ref="AY5" r:id="rId88" display="https://twitter.com/calrecycle"/>
    <hyperlink ref="AY6" r:id="rId89" display="https://twitter.com/mattrecycouncil"/>
    <hyperlink ref="AY7" r:id="rId90" display="https://twitter.com/carpetrecycle"/>
    <hyperlink ref="AY8" r:id="rId91" display="https://twitter.com/asyousow"/>
    <hyperlink ref="AY9" r:id="rId92" display="https://twitter.com/crra4zerowaste"/>
    <hyperlink ref="AY10" r:id="rId93" display="https://twitter.com/bgarciasilva"/>
    <hyperlink ref="AY11" r:id="rId94" display="https://twitter.com/davina_belmont"/>
    <hyperlink ref="AY12" r:id="rId95" display="https://twitter.com/rethinkwaste"/>
    <hyperlink ref="AY13" r:id="rId96" display="https://twitter.com/recyclistco"/>
    <hyperlink ref="AY14" r:id="rId97" display="https://twitter.com/stewardshipnw"/>
    <hyperlink ref="AY15" r:id="rId98" display="https://twitter.com/calpsc"/>
    <hyperlink ref="AY16" r:id="rId99" display="https://twitter.com/landfillgrl"/>
    <hyperlink ref="AY17" r:id="rId100" display="https://twitter.com/srsmithline"/>
    <hyperlink ref="AY18" r:id="rId101" display="https://twitter.com/lanceklug"/>
    <hyperlink ref="AY19" r:id="rId102" display="https://twitter.com/cafoodbanks"/>
    <hyperlink ref="AY20" r:id="rId103" display="https://twitter.com/crra"/>
    <hyperlink ref="AY21" r:id="rId104" display="https://twitter.com/sanmateoco"/>
    <hyperlink ref="AY22" r:id="rId105" display="https://twitter.com/2ndharvest"/>
    <hyperlink ref="AY23" r:id="rId106" display="https://twitter.com/giganticideas"/>
    <hyperlink ref="AY24" r:id="rId107" display="https://twitter.com/ryans_recycling"/>
    <hyperlink ref="AY25" r:id="rId108" display="https://twitter.com/theellenshow"/>
    <hyperlink ref="AY26" r:id="rId109" display="https://twitter.com/californiaepa"/>
    <hyperlink ref="AY27" r:id="rId110" display="https://twitter.com/sdfoodsys"/>
  </hyperlinks>
  <printOptions/>
  <pageMargins left="0.7" right="0.7" top="0.75" bottom="0.75" header="0.3" footer="0.3"/>
  <pageSetup horizontalDpi="600" verticalDpi="600" orientation="portrait" r:id="rId115"/>
  <drawing r:id="rId114"/>
  <legacyDrawing r:id="rId112"/>
  <tableParts>
    <tablePart r:id="rId1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683</v>
      </c>
      <c r="Z2" s="13" t="s">
        <v>689</v>
      </c>
      <c r="AA2" s="13" t="s">
        <v>710</v>
      </c>
      <c r="AB2" s="13" t="s">
        <v>747</v>
      </c>
      <c r="AC2" s="13" t="s">
        <v>788</v>
      </c>
      <c r="AD2" s="13" t="s">
        <v>803</v>
      </c>
      <c r="AE2" s="13" t="s">
        <v>804</v>
      </c>
      <c r="AF2" s="13" t="s">
        <v>813</v>
      </c>
      <c r="AG2" s="67" t="s">
        <v>993</v>
      </c>
      <c r="AH2" s="67" t="s">
        <v>994</v>
      </c>
      <c r="AI2" s="67" t="s">
        <v>995</v>
      </c>
      <c r="AJ2" s="67" t="s">
        <v>996</v>
      </c>
      <c r="AK2" s="67" t="s">
        <v>997</v>
      </c>
      <c r="AL2" s="67" t="s">
        <v>998</v>
      </c>
      <c r="AM2" s="67" t="s">
        <v>999</v>
      </c>
      <c r="AN2" s="67" t="s">
        <v>1000</v>
      </c>
      <c r="AO2" s="67" t="s">
        <v>1003</v>
      </c>
    </row>
    <row r="3" spans="1:41" ht="15">
      <c r="A3" s="128" t="s">
        <v>661</v>
      </c>
      <c r="B3" s="129" t="s">
        <v>665</v>
      </c>
      <c r="C3" s="129" t="s">
        <v>56</v>
      </c>
      <c r="D3" s="120"/>
      <c r="E3" s="119"/>
      <c r="F3" s="121" t="s">
        <v>1028</v>
      </c>
      <c r="G3" s="122"/>
      <c r="H3" s="122"/>
      <c r="I3" s="123">
        <v>3</v>
      </c>
      <c r="J3" s="124"/>
      <c r="K3" s="51">
        <v>8</v>
      </c>
      <c r="L3" s="51">
        <v>12</v>
      </c>
      <c r="M3" s="51">
        <v>2</v>
      </c>
      <c r="N3" s="51">
        <v>14</v>
      </c>
      <c r="O3" s="51">
        <v>1</v>
      </c>
      <c r="P3" s="52">
        <v>0</v>
      </c>
      <c r="Q3" s="52">
        <v>0</v>
      </c>
      <c r="R3" s="51">
        <v>1</v>
      </c>
      <c r="S3" s="51">
        <v>0</v>
      </c>
      <c r="T3" s="51">
        <v>8</v>
      </c>
      <c r="U3" s="51">
        <v>14</v>
      </c>
      <c r="V3" s="51">
        <v>2</v>
      </c>
      <c r="W3" s="52">
        <v>1.375</v>
      </c>
      <c r="X3" s="52">
        <v>0.21428571428571427</v>
      </c>
      <c r="Y3" s="85"/>
      <c r="Z3" s="85"/>
      <c r="AA3" s="85" t="s">
        <v>711</v>
      </c>
      <c r="AB3" s="93" t="s">
        <v>748</v>
      </c>
      <c r="AC3" s="93" t="s">
        <v>789</v>
      </c>
      <c r="AD3" s="93"/>
      <c r="AE3" s="93" t="s">
        <v>805</v>
      </c>
      <c r="AF3" s="93" t="s">
        <v>814</v>
      </c>
      <c r="AG3" s="131">
        <v>17</v>
      </c>
      <c r="AH3" s="134">
        <v>4.843304843304844</v>
      </c>
      <c r="AI3" s="131">
        <v>4</v>
      </c>
      <c r="AJ3" s="134">
        <v>1.1396011396011396</v>
      </c>
      <c r="AK3" s="131">
        <v>0</v>
      </c>
      <c r="AL3" s="134">
        <v>0</v>
      </c>
      <c r="AM3" s="131">
        <v>330</v>
      </c>
      <c r="AN3" s="134">
        <v>94.01709401709402</v>
      </c>
      <c r="AO3" s="131">
        <v>351</v>
      </c>
    </row>
    <row r="4" spans="1:41" ht="15">
      <c r="A4" s="128" t="s">
        <v>662</v>
      </c>
      <c r="B4" s="129" t="s">
        <v>666</v>
      </c>
      <c r="C4" s="129" t="s">
        <v>56</v>
      </c>
      <c r="D4" s="125"/>
      <c r="E4" s="102"/>
      <c r="F4" s="105" t="s">
        <v>1029</v>
      </c>
      <c r="G4" s="109"/>
      <c r="H4" s="109"/>
      <c r="I4" s="126">
        <v>4</v>
      </c>
      <c r="J4" s="112"/>
      <c r="K4" s="51">
        <v>8</v>
      </c>
      <c r="L4" s="51">
        <v>11</v>
      </c>
      <c r="M4" s="51">
        <v>4</v>
      </c>
      <c r="N4" s="51">
        <v>15</v>
      </c>
      <c r="O4" s="51">
        <v>5</v>
      </c>
      <c r="P4" s="52">
        <v>0</v>
      </c>
      <c r="Q4" s="52">
        <v>0</v>
      </c>
      <c r="R4" s="51">
        <v>1</v>
      </c>
      <c r="S4" s="51">
        <v>0</v>
      </c>
      <c r="T4" s="51">
        <v>8</v>
      </c>
      <c r="U4" s="51">
        <v>15</v>
      </c>
      <c r="V4" s="51">
        <v>3</v>
      </c>
      <c r="W4" s="52">
        <v>1.59375</v>
      </c>
      <c r="X4" s="52">
        <v>0.17857142857142858</v>
      </c>
      <c r="Y4" s="85"/>
      <c r="Z4" s="85"/>
      <c r="AA4" s="85" t="s">
        <v>712</v>
      </c>
      <c r="AB4" s="93" t="s">
        <v>749</v>
      </c>
      <c r="AC4" s="93" t="s">
        <v>790</v>
      </c>
      <c r="AD4" s="93"/>
      <c r="AE4" s="93" t="s">
        <v>806</v>
      </c>
      <c r="AF4" s="93" t="s">
        <v>815</v>
      </c>
      <c r="AG4" s="131">
        <v>21</v>
      </c>
      <c r="AH4" s="134">
        <v>5.384615384615385</v>
      </c>
      <c r="AI4" s="131">
        <v>6</v>
      </c>
      <c r="AJ4" s="134">
        <v>1.5384615384615385</v>
      </c>
      <c r="AK4" s="131">
        <v>0</v>
      </c>
      <c r="AL4" s="134">
        <v>0</v>
      </c>
      <c r="AM4" s="131">
        <v>363</v>
      </c>
      <c r="AN4" s="134">
        <v>93.07692307692308</v>
      </c>
      <c r="AO4" s="131">
        <v>390</v>
      </c>
    </row>
    <row r="5" spans="1:41" ht="15">
      <c r="A5" s="128" t="s">
        <v>663</v>
      </c>
      <c r="B5" s="129" t="s">
        <v>667</v>
      </c>
      <c r="C5" s="129" t="s">
        <v>56</v>
      </c>
      <c r="D5" s="125"/>
      <c r="E5" s="102"/>
      <c r="F5" s="105" t="s">
        <v>1030</v>
      </c>
      <c r="G5" s="109"/>
      <c r="H5" s="109"/>
      <c r="I5" s="126">
        <v>5</v>
      </c>
      <c r="J5" s="112"/>
      <c r="K5" s="51">
        <v>6</v>
      </c>
      <c r="L5" s="51">
        <v>8</v>
      </c>
      <c r="M5" s="51">
        <v>2</v>
      </c>
      <c r="N5" s="51">
        <v>10</v>
      </c>
      <c r="O5" s="51">
        <v>2</v>
      </c>
      <c r="P5" s="52">
        <v>0</v>
      </c>
      <c r="Q5" s="52">
        <v>0</v>
      </c>
      <c r="R5" s="51">
        <v>1</v>
      </c>
      <c r="S5" s="51">
        <v>0</v>
      </c>
      <c r="T5" s="51">
        <v>6</v>
      </c>
      <c r="U5" s="51">
        <v>10</v>
      </c>
      <c r="V5" s="51">
        <v>3</v>
      </c>
      <c r="W5" s="52">
        <v>1.333333</v>
      </c>
      <c r="X5" s="52">
        <v>0.26666666666666666</v>
      </c>
      <c r="Y5" s="85" t="s">
        <v>264</v>
      </c>
      <c r="Z5" s="85" t="s">
        <v>266</v>
      </c>
      <c r="AA5" s="85" t="s">
        <v>713</v>
      </c>
      <c r="AB5" s="93" t="s">
        <v>750</v>
      </c>
      <c r="AC5" s="93" t="s">
        <v>791</v>
      </c>
      <c r="AD5" s="93"/>
      <c r="AE5" s="93" t="s">
        <v>807</v>
      </c>
      <c r="AF5" s="93" t="s">
        <v>816</v>
      </c>
      <c r="AG5" s="131">
        <v>11</v>
      </c>
      <c r="AH5" s="134">
        <v>6.432748538011696</v>
      </c>
      <c r="AI5" s="131">
        <v>2</v>
      </c>
      <c r="AJ5" s="134">
        <v>1.1695906432748537</v>
      </c>
      <c r="AK5" s="131">
        <v>0</v>
      </c>
      <c r="AL5" s="134">
        <v>0</v>
      </c>
      <c r="AM5" s="131">
        <v>158</v>
      </c>
      <c r="AN5" s="134">
        <v>92.39766081871345</v>
      </c>
      <c r="AO5" s="131">
        <v>171</v>
      </c>
    </row>
    <row r="6" spans="1:41" ht="15">
      <c r="A6" s="128" t="s">
        <v>664</v>
      </c>
      <c r="B6" s="129" t="s">
        <v>668</v>
      </c>
      <c r="C6" s="129" t="s">
        <v>56</v>
      </c>
      <c r="D6" s="125"/>
      <c r="E6" s="102"/>
      <c r="F6" s="105" t="s">
        <v>1031</v>
      </c>
      <c r="G6" s="109"/>
      <c r="H6" s="109"/>
      <c r="I6" s="126">
        <v>6</v>
      </c>
      <c r="J6" s="112"/>
      <c r="K6" s="51">
        <v>3</v>
      </c>
      <c r="L6" s="51">
        <v>3</v>
      </c>
      <c r="M6" s="51">
        <v>0</v>
      </c>
      <c r="N6" s="51">
        <v>3</v>
      </c>
      <c r="O6" s="51">
        <v>3</v>
      </c>
      <c r="P6" s="52" t="s">
        <v>672</v>
      </c>
      <c r="Q6" s="52" t="s">
        <v>672</v>
      </c>
      <c r="R6" s="51">
        <v>3</v>
      </c>
      <c r="S6" s="51">
        <v>3</v>
      </c>
      <c r="T6" s="51">
        <v>1</v>
      </c>
      <c r="U6" s="51">
        <v>1</v>
      </c>
      <c r="V6" s="51">
        <v>0</v>
      </c>
      <c r="W6" s="52">
        <v>0</v>
      </c>
      <c r="X6" s="52">
        <v>0</v>
      </c>
      <c r="Y6" s="85" t="s">
        <v>263</v>
      </c>
      <c r="Z6" s="85" t="s">
        <v>265</v>
      </c>
      <c r="AA6" s="85" t="s">
        <v>282</v>
      </c>
      <c r="AB6" s="93" t="s">
        <v>751</v>
      </c>
      <c r="AC6" s="93" t="s">
        <v>418</v>
      </c>
      <c r="AD6" s="93" t="s">
        <v>793</v>
      </c>
      <c r="AE6" s="93"/>
      <c r="AF6" s="93" t="s">
        <v>817</v>
      </c>
      <c r="AG6" s="131">
        <v>3</v>
      </c>
      <c r="AH6" s="134">
        <v>3.2967032967032965</v>
      </c>
      <c r="AI6" s="131">
        <v>2</v>
      </c>
      <c r="AJ6" s="134">
        <v>2.197802197802198</v>
      </c>
      <c r="AK6" s="131">
        <v>0</v>
      </c>
      <c r="AL6" s="134">
        <v>0</v>
      </c>
      <c r="AM6" s="131">
        <v>86</v>
      </c>
      <c r="AN6" s="134">
        <v>94.50549450549451</v>
      </c>
      <c r="AO6" s="131">
        <v>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661</v>
      </c>
      <c r="B2" s="93" t="s">
        <v>229</v>
      </c>
      <c r="C2" s="85">
        <f>VLOOKUP(GroupVertices[[#This Row],[Vertex]],Vertices[],MATCH("ID",Vertices[[#Headers],[Vertex]:[Vertex Content Word Count]],0),FALSE)</f>
        <v>26</v>
      </c>
    </row>
    <row r="3" spans="1:3" ht="15">
      <c r="A3" s="85" t="s">
        <v>661</v>
      </c>
      <c r="B3" s="93" t="s">
        <v>237</v>
      </c>
      <c r="C3" s="85">
        <f>VLOOKUP(GroupVertices[[#This Row],[Vertex]],Vertices[],MATCH("ID",Vertices[[#Headers],[Vertex]:[Vertex Content Word Count]],0),FALSE)</f>
        <v>24</v>
      </c>
    </row>
    <row r="4" spans="1:3" ht="15">
      <c r="A4" s="85" t="s">
        <v>661</v>
      </c>
      <c r="B4" s="93" t="s">
        <v>238</v>
      </c>
      <c r="C4" s="85">
        <f>VLOOKUP(GroupVertices[[#This Row],[Vertex]],Vertices[],MATCH("ID",Vertices[[#Headers],[Vertex]:[Vertex Content Word Count]],0),FALSE)</f>
        <v>25</v>
      </c>
    </row>
    <row r="5" spans="1:3" ht="15">
      <c r="A5" s="85" t="s">
        <v>661</v>
      </c>
      <c r="B5" s="93" t="s">
        <v>222</v>
      </c>
      <c r="C5" s="85">
        <f>VLOOKUP(GroupVertices[[#This Row],[Vertex]],Vertices[],MATCH("ID",Vertices[[#Headers],[Vertex]:[Vertex Content Word Count]],0),FALSE)</f>
        <v>5</v>
      </c>
    </row>
    <row r="6" spans="1:3" ht="15">
      <c r="A6" s="85" t="s">
        <v>661</v>
      </c>
      <c r="B6" s="93" t="s">
        <v>226</v>
      </c>
      <c r="C6" s="85">
        <f>VLOOKUP(GroupVertices[[#This Row],[Vertex]],Vertices[],MATCH("ID",Vertices[[#Headers],[Vertex]:[Vertex Content Word Count]],0),FALSE)</f>
        <v>23</v>
      </c>
    </row>
    <row r="7" spans="1:3" ht="15">
      <c r="A7" s="85" t="s">
        <v>661</v>
      </c>
      <c r="B7" s="93" t="s">
        <v>221</v>
      </c>
      <c r="C7" s="85">
        <f>VLOOKUP(GroupVertices[[#This Row],[Vertex]],Vertices[],MATCH("ID",Vertices[[#Headers],[Vertex]:[Vertex Content Word Count]],0),FALSE)</f>
        <v>18</v>
      </c>
    </row>
    <row r="8" spans="1:3" ht="15">
      <c r="A8" s="85" t="s">
        <v>661</v>
      </c>
      <c r="B8" s="93" t="s">
        <v>233</v>
      </c>
      <c r="C8" s="85">
        <f>VLOOKUP(GroupVertices[[#This Row],[Vertex]],Vertices[],MATCH("ID",Vertices[[#Headers],[Vertex]:[Vertex Content Word Count]],0),FALSE)</f>
        <v>17</v>
      </c>
    </row>
    <row r="9" spans="1:3" ht="15">
      <c r="A9" s="85" t="s">
        <v>661</v>
      </c>
      <c r="B9" s="93" t="s">
        <v>220</v>
      </c>
      <c r="C9" s="85">
        <f>VLOOKUP(GroupVertices[[#This Row],[Vertex]],Vertices[],MATCH("ID",Vertices[[#Headers],[Vertex]:[Vertex Content Word Count]],0),FALSE)</f>
        <v>16</v>
      </c>
    </row>
    <row r="10" spans="1:3" ht="15">
      <c r="A10" s="85" t="s">
        <v>662</v>
      </c>
      <c r="B10" s="93" t="s">
        <v>223</v>
      </c>
      <c r="C10" s="85">
        <f>VLOOKUP(GroupVertices[[#This Row],[Vertex]],Vertices[],MATCH("ID",Vertices[[#Headers],[Vertex]:[Vertex Content Word Count]],0),FALSE)</f>
        <v>9</v>
      </c>
    </row>
    <row r="11" spans="1:3" ht="15">
      <c r="A11" s="85" t="s">
        <v>662</v>
      </c>
      <c r="B11" s="93" t="s">
        <v>236</v>
      </c>
      <c r="C11" s="85">
        <f>VLOOKUP(GroupVertices[[#This Row],[Vertex]],Vertices[],MATCH("ID",Vertices[[#Headers],[Vertex]:[Vertex Content Word Count]],0),FALSE)</f>
        <v>22</v>
      </c>
    </row>
    <row r="12" spans="1:3" ht="15">
      <c r="A12" s="85" t="s">
        <v>662</v>
      </c>
      <c r="B12" s="93" t="s">
        <v>224</v>
      </c>
      <c r="C12" s="85">
        <f>VLOOKUP(GroupVertices[[#This Row],[Vertex]],Vertices[],MATCH("ID",Vertices[[#Headers],[Vertex]:[Vertex Content Word Count]],0),FALSE)</f>
        <v>19</v>
      </c>
    </row>
    <row r="13" spans="1:3" ht="15">
      <c r="A13" s="85" t="s">
        <v>662</v>
      </c>
      <c r="B13" s="93" t="s">
        <v>235</v>
      </c>
      <c r="C13" s="85">
        <f>VLOOKUP(GroupVertices[[#This Row],[Vertex]],Vertices[],MATCH("ID",Vertices[[#Headers],[Vertex]:[Vertex Content Word Count]],0),FALSE)</f>
        <v>21</v>
      </c>
    </row>
    <row r="14" spans="1:3" ht="15">
      <c r="A14" s="85" t="s">
        <v>662</v>
      </c>
      <c r="B14" s="93" t="s">
        <v>234</v>
      </c>
      <c r="C14" s="85">
        <f>VLOOKUP(GroupVertices[[#This Row],[Vertex]],Vertices[],MATCH("ID",Vertices[[#Headers],[Vertex]:[Vertex Content Word Count]],0),FALSE)</f>
        <v>20</v>
      </c>
    </row>
    <row r="15" spans="1:3" ht="15">
      <c r="A15" s="85" t="s">
        <v>662</v>
      </c>
      <c r="B15" s="93" t="s">
        <v>228</v>
      </c>
      <c r="C15" s="85">
        <f>VLOOKUP(GroupVertices[[#This Row],[Vertex]],Vertices[],MATCH("ID",Vertices[[#Headers],[Vertex]:[Vertex Content Word Count]],0),FALSE)</f>
        <v>12</v>
      </c>
    </row>
    <row r="16" spans="1:3" ht="15">
      <c r="A16" s="85" t="s">
        <v>662</v>
      </c>
      <c r="B16" s="93" t="s">
        <v>217</v>
      </c>
      <c r="C16" s="85">
        <f>VLOOKUP(GroupVertices[[#This Row],[Vertex]],Vertices[],MATCH("ID",Vertices[[#Headers],[Vertex]:[Vertex Content Word Count]],0),FALSE)</f>
        <v>11</v>
      </c>
    </row>
    <row r="17" spans="1:3" ht="15">
      <c r="A17" s="85" t="s">
        <v>662</v>
      </c>
      <c r="B17" s="93" t="s">
        <v>216</v>
      </c>
      <c r="C17" s="85">
        <f>VLOOKUP(GroupVertices[[#This Row],[Vertex]],Vertices[],MATCH("ID",Vertices[[#Headers],[Vertex]:[Vertex Content Word Count]],0),FALSE)</f>
        <v>10</v>
      </c>
    </row>
    <row r="18" spans="1:3" ht="15">
      <c r="A18" s="85" t="s">
        <v>663</v>
      </c>
      <c r="B18" s="93" t="s">
        <v>227</v>
      </c>
      <c r="C18" s="85">
        <f>VLOOKUP(GroupVertices[[#This Row],[Vertex]],Vertices[],MATCH("ID",Vertices[[#Headers],[Vertex]:[Vertex Content Word Count]],0),FALSE)</f>
        <v>6</v>
      </c>
    </row>
    <row r="19" spans="1:3" ht="15">
      <c r="A19" s="85" t="s">
        <v>663</v>
      </c>
      <c r="B19" s="93" t="s">
        <v>225</v>
      </c>
      <c r="C19" s="85">
        <f>VLOOKUP(GroupVertices[[#This Row],[Vertex]],Vertices[],MATCH("ID",Vertices[[#Headers],[Vertex]:[Vertex Content Word Count]],0),FALSE)</f>
        <v>7</v>
      </c>
    </row>
    <row r="20" spans="1:3" ht="15">
      <c r="A20" s="85" t="s">
        <v>663</v>
      </c>
      <c r="B20" s="93" t="s">
        <v>232</v>
      </c>
      <c r="C20" s="85">
        <f>VLOOKUP(GroupVertices[[#This Row],[Vertex]],Vertices[],MATCH("ID",Vertices[[#Headers],[Vertex]:[Vertex Content Word Count]],0),FALSE)</f>
        <v>15</v>
      </c>
    </row>
    <row r="21" spans="1:3" ht="15">
      <c r="A21" s="85" t="s">
        <v>663</v>
      </c>
      <c r="B21" s="93" t="s">
        <v>219</v>
      </c>
      <c r="C21" s="85">
        <f>VLOOKUP(GroupVertices[[#This Row],[Vertex]],Vertices[],MATCH("ID",Vertices[[#Headers],[Vertex]:[Vertex Content Word Count]],0),FALSE)</f>
        <v>14</v>
      </c>
    </row>
    <row r="22" spans="1:3" ht="15">
      <c r="A22" s="85" t="s">
        <v>663</v>
      </c>
      <c r="B22" s="93" t="s">
        <v>231</v>
      </c>
      <c r="C22" s="85">
        <f>VLOOKUP(GroupVertices[[#This Row],[Vertex]],Vertices[],MATCH("ID",Vertices[[#Headers],[Vertex]:[Vertex Content Word Count]],0),FALSE)</f>
        <v>8</v>
      </c>
    </row>
    <row r="23" spans="1:3" ht="15">
      <c r="A23" s="85" t="s">
        <v>663</v>
      </c>
      <c r="B23" s="93" t="s">
        <v>215</v>
      </c>
      <c r="C23" s="85">
        <f>VLOOKUP(GroupVertices[[#This Row],[Vertex]],Vertices[],MATCH("ID",Vertices[[#Headers],[Vertex]:[Vertex Content Word Count]],0),FALSE)</f>
        <v>4</v>
      </c>
    </row>
    <row r="24" spans="1:3" ht="15">
      <c r="A24" s="85" t="s">
        <v>664</v>
      </c>
      <c r="B24" s="93" t="s">
        <v>214</v>
      </c>
      <c r="C24" s="85">
        <f>VLOOKUP(GroupVertices[[#This Row],[Vertex]],Vertices[],MATCH("ID",Vertices[[#Headers],[Vertex]:[Vertex Content Word Count]],0),FALSE)</f>
        <v>3</v>
      </c>
    </row>
    <row r="25" spans="1:3" ht="15">
      <c r="A25" s="85" t="s">
        <v>664</v>
      </c>
      <c r="B25" s="93" t="s">
        <v>218</v>
      </c>
      <c r="C25" s="85">
        <f>VLOOKUP(GroupVertices[[#This Row],[Vertex]],Vertices[],MATCH("ID",Vertices[[#Headers],[Vertex]:[Vertex Content Word Count]],0),FALSE)</f>
        <v>13</v>
      </c>
    </row>
    <row r="26" spans="1:3" ht="15">
      <c r="A26" s="85" t="s">
        <v>664</v>
      </c>
      <c r="B26" s="93" t="s">
        <v>230</v>
      </c>
      <c r="C26" s="85">
        <f>VLOOKUP(GroupVertices[[#This Row],[Vertex]],Vertices[],MATCH("ID",Vertices[[#Headers],[Vertex]:[Vertex Content Word Count]],0),FALSE)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1007</v>
      </c>
      <c r="B2" s="36" t="s">
        <v>622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0.329528</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0.18181818181818182</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4.9939394</v>
      </c>
      <c r="K3" s="42">
        <f>COUNTIF(Vertices[Betweenness Centrality],"&gt;= "&amp;J3)-COUNTIF(Vertices[Betweenness Centrality],"&gt;="&amp;J4)</f>
        <v>1</v>
      </c>
      <c r="L3" s="41">
        <f aca="true" t="shared" si="5" ref="L3:L26">L2+($L$57-$L$2)/BinDivisor</f>
        <v>0.0007272727272727273</v>
      </c>
      <c r="M3" s="42">
        <f>COUNTIF(Vertices[Closeness Centrality],"&gt;= "&amp;L3)-COUNTIF(Vertices[Closeness Centrality],"&gt;="&amp;L4)</f>
        <v>0</v>
      </c>
      <c r="N3" s="41">
        <f aca="true" t="shared" si="6" ref="N3:N26">N2+($N$57-$N$2)/BinDivisor</f>
        <v>0.002396527272727273</v>
      </c>
      <c r="O3" s="42">
        <f>COUNTIF(Vertices[Eigenvector Centrality],"&gt;= "&amp;N3)-COUNTIF(Vertices[Eigenvector Centrality],"&gt;="&amp;N4)</f>
        <v>1</v>
      </c>
      <c r="P3" s="41">
        <f aca="true" t="shared" si="7" ref="P3:P26">P2+($P$57-$P$2)/BinDivisor</f>
        <v>0.39266</v>
      </c>
      <c r="Q3" s="42">
        <f>COUNTIF(Vertices[PageRank],"&gt;= "&amp;P3)-COUNTIF(Vertices[PageRank],"&gt;="&amp;P4)</f>
        <v>1</v>
      </c>
      <c r="R3" s="41">
        <f aca="true" t="shared" si="8" ref="R3:R26">R2+($R$57-$R$2)/BinDivisor</f>
        <v>0.013636363636363636</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0.36363636363636365</v>
      </c>
      <c r="G4" s="40">
        <f>COUNTIF(Vertices[In-Degree],"&gt;= "&amp;F4)-COUNTIF(Vertices[In-Degree],"&gt;="&amp;F5)</f>
        <v>0</v>
      </c>
      <c r="H4" s="39">
        <f t="shared" si="3"/>
        <v>0.4727272727272727</v>
      </c>
      <c r="I4" s="40">
        <f>COUNTIF(Vertices[Out-Degree],"&gt;= "&amp;H4)-COUNTIF(Vertices[Out-Degree],"&gt;="&amp;H5)</f>
        <v>0</v>
      </c>
      <c r="J4" s="39">
        <f t="shared" si="4"/>
        <v>9.9878788</v>
      </c>
      <c r="K4" s="40">
        <f>COUNTIF(Vertices[Betweenness Centrality],"&gt;= "&amp;J4)-COUNTIF(Vertices[Betweenness Centrality],"&gt;="&amp;J5)</f>
        <v>1</v>
      </c>
      <c r="L4" s="39">
        <f t="shared" si="5"/>
        <v>0.0014545454545454547</v>
      </c>
      <c r="M4" s="40">
        <f>COUNTIF(Vertices[Closeness Centrality],"&gt;= "&amp;L4)-COUNTIF(Vertices[Closeness Centrality],"&gt;="&amp;L5)</f>
        <v>0</v>
      </c>
      <c r="N4" s="39">
        <f t="shared" si="6"/>
        <v>0.004793054545454546</v>
      </c>
      <c r="O4" s="40">
        <f>COUNTIF(Vertices[Eigenvector Centrality],"&gt;= "&amp;N4)-COUNTIF(Vertices[Eigenvector Centrality],"&gt;="&amp;N5)</f>
        <v>0</v>
      </c>
      <c r="P4" s="39">
        <f t="shared" si="7"/>
        <v>0.45579200000000003</v>
      </c>
      <c r="Q4" s="40">
        <f>COUNTIF(Vertices[PageRank],"&gt;= "&amp;P4)-COUNTIF(Vertices[PageRank],"&gt;="&amp;P5)</f>
        <v>1</v>
      </c>
      <c r="R4" s="39">
        <f t="shared" si="8"/>
        <v>0.02727272727272727</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0.5454545454545454</v>
      </c>
      <c r="G5" s="42">
        <f>COUNTIF(Vertices[In-Degree],"&gt;= "&amp;F5)-COUNTIF(Vertices[In-Degree],"&gt;="&amp;F6)</f>
        <v>0</v>
      </c>
      <c r="H5" s="41">
        <f t="shared" si="3"/>
        <v>0.7090909090909091</v>
      </c>
      <c r="I5" s="42">
        <f>COUNTIF(Vertices[Out-Degree],"&gt;= "&amp;H5)-COUNTIF(Vertices[Out-Degree],"&gt;="&amp;H6)</f>
        <v>0</v>
      </c>
      <c r="J5" s="41">
        <f t="shared" si="4"/>
        <v>14.981818200000001</v>
      </c>
      <c r="K5" s="42">
        <f>COUNTIF(Vertices[Betweenness Centrality],"&gt;= "&amp;J5)-COUNTIF(Vertices[Betweenness Centrality],"&gt;="&amp;J6)</f>
        <v>1</v>
      </c>
      <c r="L5" s="41">
        <f t="shared" si="5"/>
        <v>0.002181818181818182</v>
      </c>
      <c r="M5" s="42">
        <f>COUNTIF(Vertices[Closeness Centrality],"&gt;= "&amp;L5)-COUNTIF(Vertices[Closeness Centrality],"&gt;="&amp;L6)</f>
        <v>0</v>
      </c>
      <c r="N5" s="41">
        <f t="shared" si="6"/>
        <v>0.007189581818181819</v>
      </c>
      <c r="O5" s="42">
        <f>COUNTIF(Vertices[Eigenvector Centrality],"&gt;= "&amp;N5)-COUNTIF(Vertices[Eigenvector Centrality],"&gt;="&amp;N6)</f>
        <v>0</v>
      </c>
      <c r="P5" s="41">
        <f t="shared" si="7"/>
        <v>0.518924</v>
      </c>
      <c r="Q5" s="42">
        <f>COUNTIF(Vertices[PageRank],"&gt;= "&amp;P5)-COUNTIF(Vertices[PageRank],"&gt;="&amp;P6)</f>
        <v>4</v>
      </c>
      <c r="R5" s="41">
        <f t="shared" si="8"/>
        <v>0.04090909090909091</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0.7272727272727273</v>
      </c>
      <c r="G6" s="40">
        <f>COUNTIF(Vertices[In-Degree],"&gt;= "&amp;F6)-COUNTIF(Vertices[In-Degree],"&gt;="&amp;F7)</f>
        <v>0</v>
      </c>
      <c r="H6" s="39">
        <f t="shared" si="3"/>
        <v>0.9454545454545454</v>
      </c>
      <c r="I6" s="40">
        <f>COUNTIF(Vertices[Out-Degree],"&gt;= "&amp;H6)-COUNTIF(Vertices[Out-Degree],"&gt;="&amp;H7)</f>
        <v>6</v>
      </c>
      <c r="J6" s="39">
        <f t="shared" si="4"/>
        <v>19.9757576</v>
      </c>
      <c r="K6" s="40">
        <f>COUNTIF(Vertices[Betweenness Centrality],"&gt;= "&amp;J6)-COUNTIF(Vertices[Betweenness Centrality],"&gt;="&amp;J7)</f>
        <v>0</v>
      </c>
      <c r="L6" s="39">
        <f t="shared" si="5"/>
        <v>0.0029090909090909093</v>
      </c>
      <c r="M6" s="40">
        <f>COUNTIF(Vertices[Closeness Centrality],"&gt;= "&amp;L6)-COUNTIF(Vertices[Closeness Centrality],"&gt;="&amp;L7)</f>
        <v>0</v>
      </c>
      <c r="N6" s="39">
        <f t="shared" si="6"/>
        <v>0.009586109090909092</v>
      </c>
      <c r="O6" s="40">
        <f>COUNTIF(Vertices[Eigenvector Centrality],"&gt;= "&amp;N6)-COUNTIF(Vertices[Eigenvector Centrality],"&gt;="&amp;N7)</f>
        <v>0</v>
      </c>
      <c r="P6" s="39">
        <f t="shared" si="7"/>
        <v>0.582056</v>
      </c>
      <c r="Q6" s="40">
        <f>COUNTIF(Vertices[PageRank],"&gt;= "&amp;P6)-COUNTIF(Vertices[PageRank],"&gt;="&amp;P7)</f>
        <v>0</v>
      </c>
      <c r="R6" s="39">
        <f t="shared" si="8"/>
        <v>0.05454545454545454</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0.9090909090909092</v>
      </c>
      <c r="G7" s="42">
        <f>COUNTIF(Vertices[In-Degree],"&gt;= "&amp;F7)-COUNTIF(Vertices[In-Degree],"&gt;="&amp;F8)</f>
        <v>5</v>
      </c>
      <c r="H7" s="41">
        <f t="shared" si="3"/>
        <v>1.1818181818181819</v>
      </c>
      <c r="I7" s="42">
        <f>COUNTIF(Vertices[Out-Degree],"&gt;= "&amp;H7)-COUNTIF(Vertices[Out-Degree],"&gt;="&amp;H8)</f>
        <v>0</v>
      </c>
      <c r="J7" s="41">
        <f t="shared" si="4"/>
        <v>24.969697000000004</v>
      </c>
      <c r="K7" s="42">
        <f>COUNTIF(Vertices[Betweenness Centrality],"&gt;= "&amp;J7)-COUNTIF(Vertices[Betweenness Centrality],"&gt;="&amp;J8)</f>
        <v>0</v>
      </c>
      <c r="L7" s="41">
        <f t="shared" si="5"/>
        <v>0.003636363636363637</v>
      </c>
      <c r="M7" s="42">
        <f>COUNTIF(Vertices[Closeness Centrality],"&gt;= "&amp;L7)-COUNTIF(Vertices[Closeness Centrality],"&gt;="&amp;L8)</f>
        <v>0</v>
      </c>
      <c r="N7" s="41">
        <f t="shared" si="6"/>
        <v>0.011982636363636365</v>
      </c>
      <c r="O7" s="42">
        <f>COUNTIF(Vertices[Eigenvector Centrality],"&gt;= "&amp;N7)-COUNTIF(Vertices[Eigenvector Centrality],"&gt;="&amp;N8)</f>
        <v>0</v>
      </c>
      <c r="P7" s="41">
        <f t="shared" si="7"/>
        <v>0.645188</v>
      </c>
      <c r="Q7" s="42">
        <f>COUNTIF(Vertices[PageRank],"&gt;= "&amp;P7)-COUNTIF(Vertices[PageRank],"&gt;="&amp;P8)</f>
        <v>3</v>
      </c>
      <c r="R7" s="41">
        <f t="shared" si="8"/>
        <v>0.06818181818181818</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1.090909090909091</v>
      </c>
      <c r="G8" s="40">
        <f>COUNTIF(Vertices[In-Degree],"&gt;= "&amp;F8)-COUNTIF(Vertices[In-Degree],"&gt;="&amp;F9)</f>
        <v>0</v>
      </c>
      <c r="H8" s="39">
        <f t="shared" si="3"/>
        <v>1.4181818181818182</v>
      </c>
      <c r="I8" s="40">
        <f>COUNTIF(Vertices[Out-Degree],"&gt;= "&amp;H8)-COUNTIF(Vertices[Out-Degree],"&gt;="&amp;H9)</f>
        <v>0</v>
      </c>
      <c r="J8" s="39">
        <f t="shared" si="4"/>
        <v>29.963636400000006</v>
      </c>
      <c r="K8" s="40">
        <f>COUNTIF(Vertices[Betweenness Centrality],"&gt;= "&amp;J8)-COUNTIF(Vertices[Betweenness Centrality],"&gt;="&amp;J9)</f>
        <v>1</v>
      </c>
      <c r="L8" s="39">
        <f t="shared" si="5"/>
        <v>0.004363636363636364</v>
      </c>
      <c r="M8" s="40">
        <f>COUNTIF(Vertices[Closeness Centrality],"&gt;= "&amp;L8)-COUNTIF(Vertices[Closeness Centrality],"&gt;="&amp;L9)</f>
        <v>0</v>
      </c>
      <c r="N8" s="39">
        <f t="shared" si="6"/>
        <v>0.01437916363636364</v>
      </c>
      <c r="O8" s="40">
        <f>COUNTIF(Vertices[Eigenvector Centrality],"&gt;= "&amp;N8)-COUNTIF(Vertices[Eigenvector Centrality],"&gt;="&amp;N9)</f>
        <v>1</v>
      </c>
      <c r="P8" s="39">
        <f t="shared" si="7"/>
        <v>0.70832</v>
      </c>
      <c r="Q8" s="40">
        <f>COUNTIF(Vertices[PageRank],"&gt;= "&amp;P8)-COUNTIF(Vertices[PageRank],"&gt;="&amp;P9)</f>
        <v>1</v>
      </c>
      <c r="R8" s="39">
        <f t="shared" si="8"/>
        <v>0.08181818181818182</v>
      </c>
      <c r="S8" s="45">
        <f>COUNTIF(Vertices[Clustering Coefficient],"&gt;= "&amp;R8)-COUNTIF(Vertices[Clustering Coefficient],"&gt;="&amp;R9)</f>
        <v>1</v>
      </c>
      <c r="T8" s="39" t="e">
        <f ca="1" t="shared" si="9"/>
        <v>#REF!</v>
      </c>
      <c r="U8" s="40" t="e">
        <f ca="1" t="shared" si="0"/>
        <v>#REF!</v>
      </c>
    </row>
    <row r="9" spans="1:21" ht="15">
      <c r="A9" s="137"/>
      <c r="B9" s="137"/>
      <c r="D9" s="34">
        <f t="shared" si="1"/>
        <v>0</v>
      </c>
      <c r="E9" s="3">
        <f>COUNTIF(Vertices[Degree],"&gt;= "&amp;D9)-COUNTIF(Vertices[Degree],"&gt;="&amp;D10)</f>
        <v>0</v>
      </c>
      <c r="F9" s="41">
        <f t="shared" si="2"/>
        <v>1.272727272727273</v>
      </c>
      <c r="G9" s="42">
        <f>COUNTIF(Vertices[In-Degree],"&gt;= "&amp;F9)-COUNTIF(Vertices[In-Degree],"&gt;="&amp;F10)</f>
        <v>0</v>
      </c>
      <c r="H9" s="41">
        <f t="shared" si="3"/>
        <v>1.6545454545454545</v>
      </c>
      <c r="I9" s="42">
        <f>COUNTIF(Vertices[Out-Degree],"&gt;= "&amp;H9)-COUNTIF(Vertices[Out-Degree],"&gt;="&amp;H10)</f>
        <v>0</v>
      </c>
      <c r="J9" s="41">
        <f t="shared" si="4"/>
        <v>34.95757580000001</v>
      </c>
      <c r="K9" s="42">
        <f>COUNTIF(Vertices[Betweenness Centrality],"&gt;= "&amp;J9)-COUNTIF(Vertices[Betweenness Centrality],"&gt;="&amp;J10)</f>
        <v>0</v>
      </c>
      <c r="L9" s="41">
        <f t="shared" si="5"/>
        <v>0.005090909090909091</v>
      </c>
      <c r="M9" s="42">
        <f>COUNTIF(Vertices[Closeness Centrality],"&gt;= "&amp;L9)-COUNTIF(Vertices[Closeness Centrality],"&gt;="&amp;L10)</f>
        <v>0</v>
      </c>
      <c r="N9" s="41">
        <f t="shared" si="6"/>
        <v>0.016775690909090913</v>
      </c>
      <c r="O9" s="42">
        <f>COUNTIF(Vertices[Eigenvector Centrality],"&gt;= "&amp;N9)-COUNTIF(Vertices[Eigenvector Centrality],"&gt;="&amp;N10)</f>
        <v>1</v>
      </c>
      <c r="P9" s="41">
        <f t="shared" si="7"/>
        <v>0.7714519999999999</v>
      </c>
      <c r="Q9" s="42">
        <f>COUNTIF(Vertices[PageRank],"&gt;= "&amp;P9)-COUNTIF(Vertices[PageRank],"&gt;="&amp;P10)</f>
        <v>0</v>
      </c>
      <c r="R9" s="41">
        <f t="shared" si="8"/>
        <v>0.09545454545454546</v>
      </c>
      <c r="S9" s="46">
        <f>COUNTIF(Vertices[Clustering Coefficient],"&gt;= "&amp;R9)-COUNTIF(Vertices[Clustering Coefficient],"&gt;="&amp;R10)</f>
        <v>0</v>
      </c>
      <c r="T9" s="41" t="e">
        <f ca="1" t="shared" si="9"/>
        <v>#REF!</v>
      </c>
      <c r="U9" s="42" t="e">
        <f ca="1" t="shared" si="0"/>
        <v>#REF!</v>
      </c>
    </row>
    <row r="10" spans="1:21" ht="15">
      <c r="A10" s="36" t="s">
        <v>151</v>
      </c>
      <c r="B10" s="36">
        <v>11</v>
      </c>
      <c r="D10" s="34">
        <f t="shared" si="1"/>
        <v>0</v>
      </c>
      <c r="E10" s="3">
        <f>COUNTIF(Vertices[Degree],"&gt;= "&amp;D10)-COUNTIF(Vertices[Degree],"&gt;="&amp;D11)</f>
        <v>0</v>
      </c>
      <c r="F10" s="39">
        <f t="shared" si="2"/>
        <v>1.4545454545454548</v>
      </c>
      <c r="G10" s="40">
        <f>COUNTIF(Vertices[In-Degree],"&gt;= "&amp;F10)-COUNTIF(Vertices[In-Degree],"&gt;="&amp;F11)</f>
        <v>0</v>
      </c>
      <c r="H10" s="39">
        <f t="shared" si="3"/>
        <v>1.8909090909090909</v>
      </c>
      <c r="I10" s="40">
        <f>COUNTIF(Vertices[Out-Degree],"&gt;= "&amp;H10)-COUNTIF(Vertices[Out-Degree],"&gt;="&amp;H11)</f>
        <v>1</v>
      </c>
      <c r="J10" s="39">
        <f t="shared" si="4"/>
        <v>39.95151520000001</v>
      </c>
      <c r="K10" s="40">
        <f>COUNTIF(Vertices[Betweenness Centrality],"&gt;= "&amp;J10)-COUNTIF(Vertices[Betweenness Centrality],"&gt;="&amp;J11)</f>
        <v>1</v>
      </c>
      <c r="L10" s="39">
        <f t="shared" si="5"/>
        <v>0.005818181818181819</v>
      </c>
      <c r="M10" s="40">
        <f>COUNTIF(Vertices[Closeness Centrality],"&gt;= "&amp;L10)-COUNTIF(Vertices[Closeness Centrality],"&gt;="&amp;L11)</f>
        <v>0</v>
      </c>
      <c r="N10" s="39">
        <f t="shared" si="6"/>
        <v>0.019172218181818187</v>
      </c>
      <c r="O10" s="40">
        <f>COUNTIF(Vertices[Eigenvector Centrality],"&gt;= "&amp;N10)-COUNTIF(Vertices[Eigenvector Centrality],"&gt;="&amp;N11)</f>
        <v>0</v>
      </c>
      <c r="P10" s="39">
        <f t="shared" si="7"/>
        <v>0.8345839999999999</v>
      </c>
      <c r="Q10" s="40">
        <f>COUNTIF(Vertices[PageRank],"&gt;= "&amp;P10)-COUNTIF(Vertices[PageRank],"&gt;="&amp;P11)</f>
        <v>2</v>
      </c>
      <c r="R10" s="39">
        <f t="shared" si="8"/>
        <v>0.1090909090909091</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1.6363636363636367</v>
      </c>
      <c r="G11" s="42">
        <f>COUNTIF(Vertices[In-Degree],"&gt;= "&amp;F11)-COUNTIF(Vertices[In-Degree],"&gt;="&amp;F12)</f>
        <v>0</v>
      </c>
      <c r="H11" s="41">
        <f t="shared" si="3"/>
        <v>2.1272727272727274</v>
      </c>
      <c r="I11" s="42">
        <f>COUNTIF(Vertices[Out-Degree],"&gt;= "&amp;H11)-COUNTIF(Vertices[Out-Degree],"&gt;="&amp;H12)</f>
        <v>0</v>
      </c>
      <c r="J11" s="41">
        <f t="shared" si="4"/>
        <v>44.94545460000001</v>
      </c>
      <c r="K11" s="42">
        <f>COUNTIF(Vertices[Betweenness Centrality],"&gt;= "&amp;J11)-COUNTIF(Vertices[Betweenness Centrality],"&gt;="&amp;J12)</f>
        <v>0</v>
      </c>
      <c r="L11" s="41">
        <f t="shared" si="5"/>
        <v>0.006545454545454546</v>
      </c>
      <c r="M11" s="42">
        <f>COUNTIF(Vertices[Closeness Centrality],"&gt;= "&amp;L11)-COUNTIF(Vertices[Closeness Centrality],"&gt;="&amp;L12)</f>
        <v>0</v>
      </c>
      <c r="N11" s="41">
        <f t="shared" si="6"/>
        <v>0.02156874545454546</v>
      </c>
      <c r="O11" s="42">
        <f>COUNTIF(Vertices[Eigenvector Centrality],"&gt;= "&amp;N11)-COUNTIF(Vertices[Eigenvector Centrality],"&gt;="&amp;N12)</f>
        <v>5</v>
      </c>
      <c r="P11" s="41">
        <f t="shared" si="7"/>
        <v>0.8977159999999998</v>
      </c>
      <c r="Q11" s="42">
        <f>COUNTIF(Vertices[PageRank],"&gt;= "&amp;P11)-COUNTIF(Vertices[PageRank],"&gt;="&amp;P12)</f>
        <v>2</v>
      </c>
      <c r="R11" s="41">
        <f t="shared" si="8"/>
        <v>0.12272727272727274</v>
      </c>
      <c r="S11" s="46">
        <f>COUNTIF(Vertices[Clustering Coefficient],"&gt;= "&amp;R11)-COUNTIF(Vertices[Clustering Coefficient],"&gt;="&amp;R12)</f>
        <v>0</v>
      </c>
      <c r="T11" s="41" t="e">
        <f ca="1" t="shared" si="9"/>
        <v>#REF!</v>
      </c>
      <c r="U11" s="42" t="e">
        <f ca="1" t="shared" si="0"/>
        <v>#REF!</v>
      </c>
    </row>
    <row r="12" spans="1:21" ht="15">
      <c r="A12" s="36" t="s">
        <v>170</v>
      </c>
      <c r="B12" s="36">
        <v>0.10638297872340426</v>
      </c>
      <c r="D12" s="34">
        <f t="shared" si="1"/>
        <v>0</v>
      </c>
      <c r="E12" s="3">
        <f>COUNTIF(Vertices[Degree],"&gt;= "&amp;D12)-COUNTIF(Vertices[Degree],"&gt;="&amp;D13)</f>
        <v>0</v>
      </c>
      <c r="F12" s="39">
        <f t="shared" si="2"/>
        <v>1.8181818181818186</v>
      </c>
      <c r="G12" s="40">
        <f>COUNTIF(Vertices[In-Degree],"&gt;= "&amp;F12)-COUNTIF(Vertices[In-Degree],"&gt;="&amp;F13)</f>
        <v>0</v>
      </c>
      <c r="H12" s="39">
        <f t="shared" si="3"/>
        <v>2.3636363636363638</v>
      </c>
      <c r="I12" s="40">
        <f>COUNTIF(Vertices[Out-Degree],"&gt;= "&amp;H12)-COUNTIF(Vertices[Out-Degree],"&gt;="&amp;H13)</f>
        <v>0</v>
      </c>
      <c r="J12" s="39">
        <f t="shared" si="4"/>
        <v>49.939394000000014</v>
      </c>
      <c r="K12" s="40">
        <f>COUNTIF(Vertices[Betweenness Centrality],"&gt;= "&amp;J12)-COUNTIF(Vertices[Betweenness Centrality],"&gt;="&amp;J13)</f>
        <v>0</v>
      </c>
      <c r="L12" s="39">
        <f t="shared" si="5"/>
        <v>0.007272727272727274</v>
      </c>
      <c r="M12" s="40">
        <f>COUNTIF(Vertices[Closeness Centrality],"&gt;= "&amp;L12)-COUNTIF(Vertices[Closeness Centrality],"&gt;="&amp;L13)</f>
        <v>0</v>
      </c>
      <c r="N12" s="39">
        <f t="shared" si="6"/>
        <v>0.023965272727272734</v>
      </c>
      <c r="O12" s="40">
        <f>COUNTIF(Vertices[Eigenvector Centrality],"&gt;= "&amp;N12)-COUNTIF(Vertices[Eigenvector Centrality],"&gt;="&amp;N13)</f>
        <v>0</v>
      </c>
      <c r="P12" s="39">
        <f t="shared" si="7"/>
        <v>0.9608479999999998</v>
      </c>
      <c r="Q12" s="40">
        <f>COUNTIF(Vertices[PageRank],"&gt;= "&amp;P12)-COUNTIF(Vertices[PageRank],"&gt;="&amp;P13)</f>
        <v>4</v>
      </c>
      <c r="R12" s="39">
        <f t="shared" si="8"/>
        <v>0.13636363636363638</v>
      </c>
      <c r="S12" s="45">
        <f>COUNTIF(Vertices[Clustering Coefficient],"&gt;= "&amp;R12)-COUNTIF(Vertices[Clustering Coefficient],"&gt;="&amp;R13)</f>
        <v>0</v>
      </c>
      <c r="T12" s="39" t="e">
        <f ca="1" t="shared" si="9"/>
        <v>#REF!</v>
      </c>
      <c r="U12" s="40" t="e">
        <f ca="1" t="shared" si="0"/>
        <v>#REF!</v>
      </c>
    </row>
    <row r="13" spans="1:21" ht="15">
      <c r="A13" s="36" t="s">
        <v>171</v>
      </c>
      <c r="B13" s="36">
        <v>0.19230769230769232</v>
      </c>
      <c r="D13" s="34">
        <f t="shared" si="1"/>
        <v>0</v>
      </c>
      <c r="E13" s="3">
        <f>COUNTIF(Vertices[Degree],"&gt;= "&amp;D13)-COUNTIF(Vertices[Degree],"&gt;="&amp;D14)</f>
        <v>0</v>
      </c>
      <c r="F13" s="41">
        <f t="shared" si="2"/>
        <v>2.0000000000000004</v>
      </c>
      <c r="G13" s="42">
        <f>COUNTIF(Vertices[In-Degree],"&gt;= "&amp;F13)-COUNTIF(Vertices[In-Degree],"&gt;="&amp;F14)</f>
        <v>4</v>
      </c>
      <c r="H13" s="41">
        <f t="shared" si="3"/>
        <v>2.6</v>
      </c>
      <c r="I13" s="42">
        <f>COUNTIF(Vertices[Out-Degree],"&gt;= "&amp;H13)-COUNTIF(Vertices[Out-Degree],"&gt;="&amp;H14)</f>
        <v>0</v>
      </c>
      <c r="J13" s="41">
        <f t="shared" si="4"/>
        <v>54.933333400000016</v>
      </c>
      <c r="K13" s="42">
        <f>COUNTIF(Vertices[Betweenness Centrality],"&gt;= "&amp;J13)-COUNTIF(Vertices[Betweenness Centrality],"&gt;="&amp;J14)</f>
        <v>0</v>
      </c>
      <c r="L13" s="41">
        <f t="shared" si="5"/>
        <v>0.008</v>
      </c>
      <c r="M13" s="42">
        <f>COUNTIF(Vertices[Closeness Centrality],"&gt;= "&amp;L13)-COUNTIF(Vertices[Closeness Centrality],"&gt;="&amp;L14)</f>
        <v>0</v>
      </c>
      <c r="N13" s="41">
        <f t="shared" si="6"/>
        <v>0.026361800000000008</v>
      </c>
      <c r="O13" s="42">
        <f>COUNTIF(Vertices[Eigenvector Centrality],"&gt;= "&amp;N13)-COUNTIF(Vertices[Eigenvector Centrality],"&gt;="&amp;N14)</f>
        <v>1</v>
      </c>
      <c r="P13" s="41">
        <f t="shared" si="7"/>
        <v>1.02398</v>
      </c>
      <c r="Q13" s="42">
        <f>COUNTIF(Vertices[PageRank],"&gt;= "&amp;P13)-COUNTIF(Vertices[PageRank],"&gt;="&amp;P14)</f>
        <v>2</v>
      </c>
      <c r="R13" s="41">
        <f t="shared" si="8"/>
        <v>0.15000000000000002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2.181818181818182</v>
      </c>
      <c r="G14" s="40">
        <f>COUNTIF(Vertices[In-Degree],"&gt;= "&amp;F14)-COUNTIF(Vertices[In-Degree],"&gt;="&amp;F15)</f>
        <v>0</v>
      </c>
      <c r="H14" s="39">
        <f t="shared" si="3"/>
        <v>2.8363636363636364</v>
      </c>
      <c r="I14" s="40">
        <f>COUNTIF(Vertices[Out-Degree],"&gt;= "&amp;H14)-COUNTIF(Vertices[Out-Degree],"&gt;="&amp;H15)</f>
        <v>4</v>
      </c>
      <c r="J14" s="39">
        <f t="shared" si="4"/>
        <v>59.92727280000002</v>
      </c>
      <c r="K14" s="40">
        <f>COUNTIF(Vertices[Betweenness Centrality],"&gt;= "&amp;J14)-COUNTIF(Vertices[Betweenness Centrality],"&gt;="&amp;J15)</f>
        <v>0</v>
      </c>
      <c r="L14" s="39">
        <f t="shared" si="5"/>
        <v>0.008727272727272728</v>
      </c>
      <c r="M14" s="40">
        <f>COUNTIF(Vertices[Closeness Centrality],"&gt;= "&amp;L14)-COUNTIF(Vertices[Closeness Centrality],"&gt;="&amp;L15)</f>
        <v>0</v>
      </c>
      <c r="N14" s="39">
        <f t="shared" si="6"/>
        <v>0.028758327272727282</v>
      </c>
      <c r="O14" s="40">
        <f>COUNTIF(Vertices[Eigenvector Centrality],"&gt;= "&amp;N14)-COUNTIF(Vertices[Eigenvector Centrality],"&gt;="&amp;N15)</f>
        <v>0</v>
      </c>
      <c r="P14" s="39">
        <f t="shared" si="7"/>
        <v>1.0871119999999999</v>
      </c>
      <c r="Q14" s="40">
        <f>COUNTIF(Vertices[PageRank],"&gt;= "&amp;P14)-COUNTIF(Vertices[PageRank],"&gt;="&amp;P15)</f>
        <v>0</v>
      </c>
      <c r="R14" s="39">
        <f t="shared" si="8"/>
        <v>0.16363636363636366</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2.3636363636363638</v>
      </c>
      <c r="G15" s="42">
        <f>COUNTIF(Vertices[In-Degree],"&gt;= "&amp;F15)-COUNTIF(Vertices[In-Degree],"&gt;="&amp;F16)</f>
        <v>0</v>
      </c>
      <c r="H15" s="41">
        <f t="shared" si="3"/>
        <v>3.0727272727272728</v>
      </c>
      <c r="I15" s="42">
        <f>COUNTIF(Vertices[Out-Degree],"&gt;= "&amp;H15)-COUNTIF(Vertices[Out-Degree],"&gt;="&amp;H16)</f>
        <v>0</v>
      </c>
      <c r="J15" s="41">
        <f t="shared" si="4"/>
        <v>64.92121220000001</v>
      </c>
      <c r="K15" s="42">
        <f>COUNTIF(Vertices[Betweenness Centrality],"&gt;= "&amp;J15)-COUNTIF(Vertices[Betweenness Centrality],"&gt;="&amp;J16)</f>
        <v>0</v>
      </c>
      <c r="L15" s="41">
        <f t="shared" si="5"/>
        <v>0.009454545454545455</v>
      </c>
      <c r="M15" s="42">
        <f>COUNTIF(Vertices[Closeness Centrality],"&gt;= "&amp;L15)-COUNTIF(Vertices[Closeness Centrality],"&gt;="&amp;L16)</f>
        <v>0</v>
      </c>
      <c r="N15" s="41">
        <f t="shared" si="6"/>
        <v>0.031154854545454556</v>
      </c>
      <c r="O15" s="42">
        <f>COUNTIF(Vertices[Eigenvector Centrality],"&gt;= "&amp;N15)-COUNTIF(Vertices[Eigenvector Centrality],"&gt;="&amp;N16)</f>
        <v>2</v>
      </c>
      <c r="P15" s="41">
        <f t="shared" si="7"/>
        <v>1.1502439999999998</v>
      </c>
      <c r="Q15" s="42">
        <f>COUNTIF(Vertices[PageRank],"&gt;= "&amp;P15)-COUNTIF(Vertices[PageRank],"&gt;="&amp;P16)</f>
        <v>1</v>
      </c>
      <c r="R15" s="41">
        <f t="shared" si="8"/>
        <v>0.1772727272727273</v>
      </c>
      <c r="S15" s="46">
        <f>COUNTIF(Vertices[Clustering Coefficient],"&gt;= "&amp;R15)-COUNTIF(Vertices[Clustering Coefficient],"&gt;="&amp;R16)</f>
        <v>1</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2.5454545454545454</v>
      </c>
      <c r="G16" s="40">
        <f>COUNTIF(Vertices[In-Degree],"&gt;= "&amp;F16)-COUNTIF(Vertices[In-Degree],"&gt;="&amp;F17)</f>
        <v>0</v>
      </c>
      <c r="H16" s="39">
        <f t="shared" si="3"/>
        <v>3.309090909090909</v>
      </c>
      <c r="I16" s="40">
        <f>COUNTIF(Vertices[Out-Degree],"&gt;= "&amp;H16)-COUNTIF(Vertices[Out-Degree],"&gt;="&amp;H17)</f>
        <v>0</v>
      </c>
      <c r="J16" s="39">
        <f t="shared" si="4"/>
        <v>69.91515160000002</v>
      </c>
      <c r="K16" s="40">
        <f>COUNTIF(Vertices[Betweenness Centrality],"&gt;= "&amp;J16)-COUNTIF(Vertices[Betweenness Centrality],"&gt;="&amp;J17)</f>
        <v>0</v>
      </c>
      <c r="L16" s="39">
        <f t="shared" si="5"/>
        <v>0.010181818181818183</v>
      </c>
      <c r="M16" s="40">
        <f>COUNTIF(Vertices[Closeness Centrality],"&gt;= "&amp;L16)-COUNTIF(Vertices[Closeness Centrality],"&gt;="&amp;L17)</f>
        <v>0</v>
      </c>
      <c r="N16" s="39">
        <f t="shared" si="6"/>
        <v>0.033551381818181826</v>
      </c>
      <c r="O16" s="40">
        <f>COUNTIF(Vertices[Eigenvector Centrality],"&gt;= "&amp;N16)-COUNTIF(Vertices[Eigenvector Centrality],"&gt;="&amp;N17)</f>
        <v>0</v>
      </c>
      <c r="P16" s="39">
        <f t="shared" si="7"/>
        <v>1.2133759999999998</v>
      </c>
      <c r="Q16" s="40">
        <f>COUNTIF(Vertices[PageRank],"&gt;= "&amp;P16)-COUNTIF(Vertices[PageRank],"&gt;="&amp;P17)</f>
        <v>0</v>
      </c>
      <c r="R16" s="39">
        <f t="shared" si="8"/>
        <v>0.19090909090909094</v>
      </c>
      <c r="S16" s="45">
        <f>COUNTIF(Vertices[Clustering Coefficient],"&gt;= "&amp;R16)-COUNTIF(Vertices[Clustering Coefficient],"&gt;="&amp;R17)</f>
        <v>0</v>
      </c>
      <c r="T16" s="39" t="e">
        <f ca="1" t="shared" si="9"/>
        <v>#REF!</v>
      </c>
      <c r="U16" s="40" t="e">
        <f ca="1" t="shared" si="0"/>
        <v>#REF!</v>
      </c>
    </row>
    <row r="17" spans="1:21" ht="15">
      <c r="A17" s="36" t="s">
        <v>154</v>
      </c>
      <c r="B17" s="36">
        <v>22</v>
      </c>
      <c r="D17" s="34">
        <f t="shared" si="1"/>
        <v>0</v>
      </c>
      <c r="E17" s="3">
        <f>COUNTIF(Vertices[Degree],"&gt;= "&amp;D17)-COUNTIF(Vertices[Degree],"&gt;="&amp;D18)</f>
        <v>0</v>
      </c>
      <c r="F17" s="41">
        <f t="shared" si="2"/>
        <v>2.727272727272727</v>
      </c>
      <c r="G17" s="42">
        <f>COUNTIF(Vertices[In-Degree],"&gt;= "&amp;F17)-COUNTIF(Vertices[In-Degree],"&gt;="&amp;F18)</f>
        <v>0</v>
      </c>
      <c r="H17" s="41">
        <f t="shared" si="3"/>
        <v>3.5454545454545454</v>
      </c>
      <c r="I17" s="42">
        <f>COUNTIF(Vertices[Out-Degree],"&gt;= "&amp;H17)-COUNTIF(Vertices[Out-Degree],"&gt;="&amp;H18)</f>
        <v>0</v>
      </c>
      <c r="J17" s="41">
        <f t="shared" si="4"/>
        <v>74.90909100000002</v>
      </c>
      <c r="K17" s="42">
        <f>COUNTIF(Vertices[Betweenness Centrality],"&gt;= "&amp;J17)-COUNTIF(Vertices[Betweenness Centrality],"&gt;="&amp;J18)</f>
        <v>1</v>
      </c>
      <c r="L17" s="41">
        <f t="shared" si="5"/>
        <v>0.01090909090909091</v>
      </c>
      <c r="M17" s="42">
        <f>COUNTIF(Vertices[Closeness Centrality],"&gt;= "&amp;L17)-COUNTIF(Vertices[Closeness Centrality],"&gt;="&amp;L18)</f>
        <v>0</v>
      </c>
      <c r="N17" s="41">
        <f t="shared" si="6"/>
        <v>0.0359479090909091</v>
      </c>
      <c r="O17" s="42">
        <f>COUNTIF(Vertices[Eigenvector Centrality],"&gt;= "&amp;N17)-COUNTIF(Vertices[Eigenvector Centrality],"&gt;="&amp;N18)</f>
        <v>0</v>
      </c>
      <c r="P17" s="41">
        <f t="shared" si="7"/>
        <v>1.2765079999999998</v>
      </c>
      <c r="Q17" s="42">
        <f>COUNTIF(Vertices[PageRank],"&gt;= "&amp;P17)-COUNTIF(Vertices[PageRank],"&gt;="&amp;P18)</f>
        <v>0</v>
      </c>
      <c r="R17" s="41">
        <f t="shared" si="8"/>
        <v>0.20454545454545459</v>
      </c>
      <c r="S17" s="46">
        <f>COUNTIF(Vertices[Clustering Coefficient],"&gt;= "&amp;R17)-COUNTIF(Vertices[Clustering Coefficient],"&gt;="&amp;R18)</f>
        <v>0</v>
      </c>
      <c r="T17" s="41" t="e">
        <f ca="1" t="shared" si="9"/>
        <v>#REF!</v>
      </c>
      <c r="U17" s="42" t="e">
        <f ca="1" t="shared" si="0"/>
        <v>#REF!</v>
      </c>
    </row>
    <row r="18" spans="1:21" ht="15">
      <c r="A18" s="36" t="s">
        <v>155</v>
      </c>
      <c r="B18" s="36">
        <v>66</v>
      </c>
      <c r="D18" s="34">
        <f t="shared" si="1"/>
        <v>0</v>
      </c>
      <c r="E18" s="3">
        <f>COUNTIF(Vertices[Degree],"&gt;= "&amp;D18)-COUNTIF(Vertices[Degree],"&gt;="&amp;D19)</f>
        <v>0</v>
      </c>
      <c r="F18" s="39">
        <f t="shared" si="2"/>
        <v>2.9090909090909087</v>
      </c>
      <c r="G18" s="40">
        <f>COUNTIF(Vertices[In-Degree],"&gt;= "&amp;F18)-COUNTIF(Vertices[In-Degree],"&gt;="&amp;F19)</f>
        <v>3</v>
      </c>
      <c r="H18" s="39">
        <f t="shared" si="3"/>
        <v>3.7818181818181817</v>
      </c>
      <c r="I18" s="40">
        <f>COUNTIF(Vertices[Out-Degree],"&gt;= "&amp;H18)-COUNTIF(Vertices[Out-Degree],"&gt;="&amp;H19)</f>
        <v>2</v>
      </c>
      <c r="J18" s="39">
        <f t="shared" si="4"/>
        <v>79.90303040000002</v>
      </c>
      <c r="K18" s="40">
        <f>COUNTIF(Vertices[Betweenness Centrality],"&gt;= "&amp;J18)-COUNTIF(Vertices[Betweenness Centrality],"&gt;="&amp;J19)</f>
        <v>0</v>
      </c>
      <c r="L18" s="39">
        <f t="shared" si="5"/>
        <v>0.011636363636363637</v>
      </c>
      <c r="M18" s="40">
        <f>COUNTIF(Vertices[Closeness Centrality],"&gt;= "&amp;L18)-COUNTIF(Vertices[Closeness Centrality],"&gt;="&amp;L19)</f>
        <v>0</v>
      </c>
      <c r="N18" s="39">
        <f t="shared" si="6"/>
        <v>0.038344436363636374</v>
      </c>
      <c r="O18" s="40">
        <f>COUNTIF(Vertices[Eigenvector Centrality],"&gt;= "&amp;N18)-COUNTIF(Vertices[Eigenvector Centrality],"&gt;="&amp;N19)</f>
        <v>0</v>
      </c>
      <c r="P18" s="39">
        <f t="shared" si="7"/>
        <v>1.3396399999999997</v>
      </c>
      <c r="Q18" s="40">
        <f>COUNTIF(Vertices[PageRank],"&gt;= "&amp;P18)-COUNTIF(Vertices[PageRank],"&gt;="&amp;P19)</f>
        <v>0</v>
      </c>
      <c r="R18" s="39">
        <f t="shared" si="8"/>
        <v>0.21818181818181823</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3.0909090909090904</v>
      </c>
      <c r="G19" s="42">
        <f>COUNTIF(Vertices[In-Degree],"&gt;= "&amp;F19)-COUNTIF(Vertices[In-Degree],"&gt;="&amp;F20)</f>
        <v>0</v>
      </c>
      <c r="H19" s="41">
        <f t="shared" si="3"/>
        <v>4.0181818181818185</v>
      </c>
      <c r="I19" s="42">
        <f>COUNTIF(Vertices[Out-Degree],"&gt;= "&amp;H19)-COUNTIF(Vertices[Out-Degree],"&gt;="&amp;H20)</f>
        <v>0</v>
      </c>
      <c r="J19" s="41">
        <f t="shared" si="4"/>
        <v>84.89696980000002</v>
      </c>
      <c r="K19" s="42">
        <f>COUNTIF(Vertices[Betweenness Centrality],"&gt;= "&amp;J19)-COUNTIF(Vertices[Betweenness Centrality],"&gt;="&amp;J20)</f>
        <v>0</v>
      </c>
      <c r="L19" s="41">
        <f t="shared" si="5"/>
        <v>0.012363636363636365</v>
      </c>
      <c r="M19" s="42">
        <f>COUNTIF(Vertices[Closeness Centrality],"&gt;= "&amp;L19)-COUNTIF(Vertices[Closeness Centrality],"&gt;="&amp;L20)</f>
        <v>0</v>
      </c>
      <c r="N19" s="41">
        <f t="shared" si="6"/>
        <v>0.04074096363636365</v>
      </c>
      <c r="O19" s="42">
        <f>COUNTIF(Vertices[Eigenvector Centrality],"&gt;= "&amp;N19)-COUNTIF(Vertices[Eigenvector Centrality],"&gt;="&amp;N20)</f>
        <v>3</v>
      </c>
      <c r="P19" s="41">
        <f t="shared" si="7"/>
        <v>1.4027719999999997</v>
      </c>
      <c r="Q19" s="42">
        <f>COUNTIF(Vertices[PageRank],"&gt;= "&amp;P19)-COUNTIF(Vertices[PageRank],"&gt;="&amp;P20)</f>
        <v>0</v>
      </c>
      <c r="R19" s="41">
        <f t="shared" si="8"/>
        <v>0.23181818181818187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3.272727272727272</v>
      </c>
      <c r="G20" s="40">
        <f>COUNTIF(Vertices[In-Degree],"&gt;= "&amp;F20)-COUNTIF(Vertices[In-Degree],"&gt;="&amp;F21)</f>
        <v>0</v>
      </c>
      <c r="H20" s="39">
        <f t="shared" si="3"/>
        <v>4.254545454545455</v>
      </c>
      <c r="I20" s="40">
        <f>COUNTIF(Vertices[Out-Degree],"&gt;= "&amp;H20)-COUNTIF(Vertices[Out-Degree],"&gt;="&amp;H21)</f>
        <v>0</v>
      </c>
      <c r="J20" s="39">
        <f t="shared" si="4"/>
        <v>89.89090920000002</v>
      </c>
      <c r="K20" s="40">
        <f>COUNTIF(Vertices[Betweenness Centrality],"&gt;= "&amp;J20)-COUNTIF(Vertices[Betweenness Centrality],"&gt;="&amp;J21)</f>
        <v>0</v>
      </c>
      <c r="L20" s="39">
        <f t="shared" si="5"/>
        <v>0.013090909090909092</v>
      </c>
      <c r="M20" s="40">
        <f>COUNTIF(Vertices[Closeness Centrality],"&gt;= "&amp;L20)-COUNTIF(Vertices[Closeness Centrality],"&gt;="&amp;L21)</f>
        <v>0</v>
      </c>
      <c r="N20" s="39">
        <f t="shared" si="6"/>
        <v>0.04313749090909092</v>
      </c>
      <c r="O20" s="40">
        <f>COUNTIF(Vertices[Eigenvector Centrality],"&gt;= "&amp;N20)-COUNTIF(Vertices[Eigenvector Centrality],"&gt;="&amp;N21)</f>
        <v>0</v>
      </c>
      <c r="P20" s="39">
        <f t="shared" si="7"/>
        <v>1.4659039999999997</v>
      </c>
      <c r="Q20" s="40">
        <f>COUNTIF(Vertices[PageRank],"&gt;= "&amp;P20)-COUNTIF(Vertices[PageRank],"&gt;="&amp;P21)</f>
        <v>0</v>
      </c>
      <c r="R20" s="39">
        <f t="shared" si="8"/>
        <v>0.2454545454545455</v>
      </c>
      <c r="S20" s="45">
        <f>COUNTIF(Vertices[Clustering Coefficient],"&gt;= "&amp;R20)-COUNTIF(Vertices[Clustering Coefficient],"&gt;="&amp;R21)</f>
        <v>1</v>
      </c>
      <c r="T20" s="39" t="e">
        <f ca="1" t="shared" si="9"/>
        <v>#REF!</v>
      </c>
      <c r="U20" s="40" t="e">
        <f ca="1" t="shared" si="0"/>
        <v>#REF!</v>
      </c>
    </row>
    <row r="21" spans="1:21" ht="15">
      <c r="A21" s="36" t="s">
        <v>157</v>
      </c>
      <c r="B21" s="36">
        <v>1.905544</v>
      </c>
      <c r="D21" s="34">
        <f t="shared" si="1"/>
        <v>0</v>
      </c>
      <c r="E21" s="3">
        <f>COUNTIF(Vertices[Degree],"&gt;= "&amp;D21)-COUNTIF(Vertices[Degree],"&gt;="&amp;D22)</f>
        <v>0</v>
      </c>
      <c r="F21" s="41">
        <f t="shared" si="2"/>
        <v>3.4545454545454537</v>
      </c>
      <c r="G21" s="42">
        <f>COUNTIF(Vertices[In-Degree],"&gt;= "&amp;F21)-COUNTIF(Vertices[In-Degree],"&gt;="&amp;F22)</f>
        <v>0</v>
      </c>
      <c r="H21" s="41">
        <f t="shared" si="3"/>
        <v>4.490909090909091</v>
      </c>
      <c r="I21" s="42">
        <f>COUNTIF(Vertices[Out-Degree],"&gt;= "&amp;H21)-COUNTIF(Vertices[Out-Degree],"&gt;="&amp;H22)</f>
        <v>0</v>
      </c>
      <c r="J21" s="41">
        <f t="shared" si="4"/>
        <v>94.88484860000003</v>
      </c>
      <c r="K21" s="42">
        <f>COUNTIF(Vertices[Betweenness Centrality],"&gt;= "&amp;J21)-COUNTIF(Vertices[Betweenness Centrality],"&gt;="&amp;J22)</f>
        <v>0</v>
      </c>
      <c r="L21" s="41">
        <f t="shared" si="5"/>
        <v>0.01381818181818182</v>
      </c>
      <c r="M21" s="42">
        <f>COUNTIF(Vertices[Closeness Centrality],"&gt;= "&amp;L21)-COUNTIF(Vertices[Closeness Centrality],"&gt;="&amp;L22)</f>
        <v>0</v>
      </c>
      <c r="N21" s="41">
        <f t="shared" si="6"/>
        <v>0.045534018181818195</v>
      </c>
      <c r="O21" s="42">
        <f>COUNTIF(Vertices[Eigenvector Centrality],"&gt;= "&amp;N21)-COUNTIF(Vertices[Eigenvector Centrality],"&gt;="&amp;N22)</f>
        <v>1</v>
      </c>
      <c r="P21" s="41">
        <f t="shared" si="7"/>
        <v>1.5290359999999996</v>
      </c>
      <c r="Q21" s="42">
        <f>COUNTIF(Vertices[PageRank],"&gt;= "&amp;P21)-COUNTIF(Vertices[PageRank],"&gt;="&amp;P22)</f>
        <v>0</v>
      </c>
      <c r="R21" s="41">
        <f t="shared" si="8"/>
        <v>0.25909090909090915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3.6363636363636354</v>
      </c>
      <c r="G22" s="40">
        <f>COUNTIF(Vertices[In-Degree],"&gt;= "&amp;F22)-COUNTIF(Vertices[In-Degree],"&gt;="&amp;F23)</f>
        <v>0</v>
      </c>
      <c r="H22" s="39">
        <f t="shared" si="3"/>
        <v>4.7272727272727275</v>
      </c>
      <c r="I22" s="40">
        <f>COUNTIF(Vertices[Out-Degree],"&gt;= "&amp;H22)-COUNTIF(Vertices[Out-Degree],"&gt;="&amp;H23)</f>
        <v>0</v>
      </c>
      <c r="J22" s="39">
        <f t="shared" si="4"/>
        <v>99.87878800000003</v>
      </c>
      <c r="K22" s="40">
        <f>COUNTIF(Vertices[Betweenness Centrality],"&gt;= "&amp;J22)-COUNTIF(Vertices[Betweenness Centrality],"&gt;="&amp;J23)</f>
        <v>0</v>
      </c>
      <c r="L22" s="39">
        <f t="shared" si="5"/>
        <v>0.014545454545454547</v>
      </c>
      <c r="M22" s="40">
        <f>COUNTIF(Vertices[Closeness Centrality],"&gt;= "&amp;L22)-COUNTIF(Vertices[Closeness Centrality],"&gt;="&amp;L23)</f>
        <v>0</v>
      </c>
      <c r="N22" s="39">
        <f t="shared" si="6"/>
        <v>0.04793054545454547</v>
      </c>
      <c r="O22" s="40">
        <f>COUNTIF(Vertices[Eigenvector Centrality],"&gt;= "&amp;N22)-COUNTIF(Vertices[Eigenvector Centrality],"&gt;="&amp;N23)</f>
        <v>0</v>
      </c>
      <c r="P22" s="39">
        <f t="shared" si="7"/>
        <v>1.5921679999999996</v>
      </c>
      <c r="Q22" s="40">
        <f>COUNTIF(Vertices[PageRank],"&gt;= "&amp;P22)-COUNTIF(Vertices[PageRank],"&gt;="&amp;P23)</f>
        <v>1</v>
      </c>
      <c r="R22" s="39">
        <f t="shared" si="8"/>
        <v>0.27272727272727276</v>
      </c>
      <c r="S22" s="45">
        <f>COUNTIF(Vertices[Clustering Coefficient],"&gt;= "&amp;R22)-COUNTIF(Vertices[Clustering Coefficient],"&gt;="&amp;R23)</f>
        <v>0</v>
      </c>
      <c r="T22" s="39" t="e">
        <f ca="1" t="shared" si="9"/>
        <v>#REF!</v>
      </c>
      <c r="U22" s="40" t="e">
        <f ca="1" t="shared" si="0"/>
        <v>#REF!</v>
      </c>
    </row>
    <row r="23" spans="1:21" ht="15">
      <c r="A23" s="36" t="s">
        <v>158</v>
      </c>
      <c r="B23" s="36">
        <v>0.08666666666666667</v>
      </c>
      <c r="D23" s="34">
        <f t="shared" si="1"/>
        <v>0</v>
      </c>
      <c r="E23" s="3">
        <f>COUNTIF(Vertices[Degree],"&gt;= "&amp;D23)-COUNTIF(Vertices[Degree],"&gt;="&amp;D24)</f>
        <v>0</v>
      </c>
      <c r="F23" s="41">
        <f t="shared" si="2"/>
        <v>3.818181818181817</v>
      </c>
      <c r="G23" s="42">
        <f>COUNTIF(Vertices[In-Degree],"&gt;= "&amp;F23)-COUNTIF(Vertices[In-Degree],"&gt;="&amp;F24)</f>
        <v>0</v>
      </c>
      <c r="H23" s="41">
        <f t="shared" si="3"/>
        <v>4.963636363636364</v>
      </c>
      <c r="I23" s="42">
        <f>COUNTIF(Vertices[Out-Degree],"&gt;= "&amp;H23)-COUNTIF(Vertices[Out-Degree],"&gt;="&amp;H24)</f>
        <v>2</v>
      </c>
      <c r="J23" s="41">
        <f t="shared" si="4"/>
        <v>104.87272740000003</v>
      </c>
      <c r="K23" s="42">
        <f>COUNTIF(Vertices[Betweenness Centrality],"&gt;= "&amp;J23)-COUNTIF(Vertices[Betweenness Centrality],"&gt;="&amp;J24)</f>
        <v>0</v>
      </c>
      <c r="L23" s="41">
        <f t="shared" si="5"/>
        <v>0.015272727272727275</v>
      </c>
      <c r="M23" s="42">
        <f>COUNTIF(Vertices[Closeness Centrality],"&gt;= "&amp;L23)-COUNTIF(Vertices[Closeness Centrality],"&gt;="&amp;L24)</f>
        <v>1</v>
      </c>
      <c r="N23" s="41">
        <f t="shared" si="6"/>
        <v>0.05032707272727274</v>
      </c>
      <c r="O23" s="42">
        <f>COUNTIF(Vertices[Eigenvector Centrality],"&gt;= "&amp;N23)-COUNTIF(Vertices[Eigenvector Centrality],"&gt;="&amp;N24)</f>
        <v>0</v>
      </c>
      <c r="P23" s="41">
        <f t="shared" si="7"/>
        <v>1.6552999999999995</v>
      </c>
      <c r="Q23" s="42">
        <f>COUNTIF(Vertices[PageRank],"&gt;= "&amp;P23)-COUNTIF(Vertices[PageRank],"&gt;="&amp;P24)</f>
        <v>0</v>
      </c>
      <c r="R23" s="41">
        <f t="shared" si="8"/>
        <v>0.2863636363636364</v>
      </c>
      <c r="S23" s="46">
        <f>COUNTIF(Vertices[Clustering Coefficient],"&gt;= "&amp;R23)-COUNTIF(Vertices[Clustering Coefficient],"&gt;="&amp;R24)</f>
        <v>0</v>
      </c>
      <c r="T23" s="41" t="e">
        <f ca="1" t="shared" si="9"/>
        <v>#REF!</v>
      </c>
      <c r="U23" s="42" t="e">
        <f ca="1" t="shared" si="0"/>
        <v>#REF!</v>
      </c>
    </row>
    <row r="24" spans="1:21" ht="15">
      <c r="A24" s="36" t="s">
        <v>1008</v>
      </c>
      <c r="B24" s="36">
        <v>0.314797</v>
      </c>
      <c r="D24" s="34">
        <f t="shared" si="1"/>
        <v>0</v>
      </c>
      <c r="E24" s="3">
        <f>COUNTIF(Vertices[Degree],"&gt;= "&amp;D24)-COUNTIF(Vertices[Degree],"&gt;="&amp;D25)</f>
        <v>0</v>
      </c>
      <c r="F24" s="39">
        <f t="shared" si="2"/>
        <v>3.9999999999999987</v>
      </c>
      <c r="G24" s="40">
        <f>COUNTIF(Vertices[In-Degree],"&gt;= "&amp;F24)-COUNTIF(Vertices[In-Degree],"&gt;="&amp;F25)</f>
        <v>3</v>
      </c>
      <c r="H24" s="39">
        <f t="shared" si="3"/>
        <v>5.2</v>
      </c>
      <c r="I24" s="40">
        <f>COUNTIF(Vertices[Out-Degree],"&gt;= "&amp;H24)-COUNTIF(Vertices[Out-Degree],"&gt;="&amp;H25)</f>
        <v>0</v>
      </c>
      <c r="J24" s="39">
        <f t="shared" si="4"/>
        <v>109.86666680000003</v>
      </c>
      <c r="K24" s="40">
        <f>COUNTIF(Vertices[Betweenness Centrality],"&gt;= "&amp;J24)-COUNTIF(Vertices[Betweenness Centrality],"&gt;="&amp;J25)</f>
        <v>0</v>
      </c>
      <c r="L24" s="39">
        <f t="shared" si="5"/>
        <v>0.016</v>
      </c>
      <c r="M24" s="40">
        <f>COUNTIF(Vertices[Closeness Centrality],"&gt;= "&amp;L24)-COUNTIF(Vertices[Closeness Centrality],"&gt;="&amp;L25)</f>
        <v>0</v>
      </c>
      <c r="N24" s="39">
        <f t="shared" si="6"/>
        <v>0.052723600000000016</v>
      </c>
      <c r="O24" s="40">
        <f>COUNTIF(Vertices[Eigenvector Centrality],"&gt;= "&amp;N24)-COUNTIF(Vertices[Eigenvector Centrality],"&gt;="&amp;N25)</f>
        <v>1</v>
      </c>
      <c r="P24" s="39">
        <f t="shared" si="7"/>
        <v>1.7184319999999995</v>
      </c>
      <c r="Q24" s="40">
        <f>COUNTIF(Vertices[PageRank],"&gt;= "&amp;P24)-COUNTIF(Vertices[PageRank],"&gt;="&amp;P25)</f>
        <v>0</v>
      </c>
      <c r="R24" s="39">
        <f t="shared" si="8"/>
        <v>0.3</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4.181818181818181</v>
      </c>
      <c r="G25" s="42">
        <f>COUNTIF(Vertices[In-Degree],"&gt;= "&amp;F25)-COUNTIF(Vertices[In-Degree],"&gt;="&amp;F26)</f>
        <v>0</v>
      </c>
      <c r="H25" s="41">
        <f t="shared" si="3"/>
        <v>5.4363636363636365</v>
      </c>
      <c r="I25" s="42">
        <f>COUNTIF(Vertices[Out-Degree],"&gt;= "&amp;H25)-COUNTIF(Vertices[Out-Degree],"&gt;="&amp;H26)</f>
        <v>0</v>
      </c>
      <c r="J25" s="41">
        <f t="shared" si="4"/>
        <v>114.86060620000003</v>
      </c>
      <c r="K25" s="42">
        <f>COUNTIF(Vertices[Betweenness Centrality],"&gt;= "&amp;J25)-COUNTIF(Vertices[Betweenness Centrality],"&gt;="&amp;J26)</f>
        <v>0</v>
      </c>
      <c r="L25" s="41">
        <f t="shared" si="5"/>
        <v>0.016727272727272726</v>
      </c>
      <c r="M25" s="42">
        <f>COUNTIF(Vertices[Closeness Centrality],"&gt;= "&amp;L25)-COUNTIF(Vertices[Closeness Centrality],"&gt;="&amp;L26)</f>
        <v>0</v>
      </c>
      <c r="N25" s="41">
        <f t="shared" si="6"/>
        <v>0.05512012727272729</v>
      </c>
      <c r="O25" s="42">
        <f>COUNTIF(Vertices[Eigenvector Centrality],"&gt;= "&amp;N25)-COUNTIF(Vertices[Eigenvector Centrality],"&gt;="&amp;N26)</f>
        <v>0</v>
      </c>
      <c r="P25" s="41">
        <f t="shared" si="7"/>
        <v>1.7815639999999995</v>
      </c>
      <c r="Q25" s="42">
        <f>COUNTIF(Vertices[PageRank],"&gt;= "&amp;P25)-COUNTIF(Vertices[PageRank],"&gt;="&amp;P26)</f>
        <v>0</v>
      </c>
      <c r="R25" s="41">
        <f t="shared" si="8"/>
        <v>0.3136363636363636</v>
      </c>
      <c r="S25" s="46">
        <f>COUNTIF(Vertices[Clustering Coefficient],"&gt;= "&amp;R25)-COUNTIF(Vertices[Clustering Coefficient],"&gt;="&amp;R26)</f>
        <v>0</v>
      </c>
      <c r="T25" s="41" t="e">
        <f ca="1" t="shared" si="9"/>
        <v>#REF!</v>
      </c>
      <c r="U25" s="42" t="e">
        <f ca="1" t="shared" si="0"/>
        <v>#REF!</v>
      </c>
    </row>
    <row r="26" spans="1:21" ht="15">
      <c r="A26" s="36" t="s">
        <v>1009</v>
      </c>
      <c r="B26" s="36" t="s">
        <v>1010</v>
      </c>
      <c r="D26" s="34">
        <f t="shared" si="1"/>
        <v>0</v>
      </c>
      <c r="E26" s="3">
        <f>COUNTIF(Vertices[Degree],"&gt;= "&amp;D26)-COUNTIF(Vertices[Degree],"&gt;="&amp;D28)</f>
        <v>0</v>
      </c>
      <c r="F26" s="39">
        <f t="shared" si="2"/>
        <v>4.363636363636362</v>
      </c>
      <c r="G26" s="40">
        <f>COUNTIF(Vertices[In-Degree],"&gt;= "&amp;F26)-COUNTIF(Vertices[In-Degree],"&gt;="&amp;F28)</f>
        <v>0</v>
      </c>
      <c r="H26" s="39">
        <f t="shared" si="3"/>
        <v>5.672727272727273</v>
      </c>
      <c r="I26" s="40">
        <f>COUNTIF(Vertices[Out-Degree],"&gt;= "&amp;H26)-COUNTIF(Vertices[Out-Degree],"&gt;="&amp;H28)</f>
        <v>0</v>
      </c>
      <c r="J26" s="39">
        <f t="shared" si="4"/>
        <v>119.85454560000004</v>
      </c>
      <c r="K26" s="40">
        <f>COUNTIF(Vertices[Betweenness Centrality],"&gt;= "&amp;J26)-COUNTIF(Vertices[Betweenness Centrality],"&gt;="&amp;J28)</f>
        <v>0</v>
      </c>
      <c r="L26" s="39">
        <f t="shared" si="5"/>
        <v>0.017454545454545452</v>
      </c>
      <c r="M26" s="40">
        <f>COUNTIF(Vertices[Closeness Centrality],"&gt;= "&amp;L26)-COUNTIF(Vertices[Closeness Centrality],"&gt;="&amp;L28)</f>
        <v>0</v>
      </c>
      <c r="N26" s="39">
        <f t="shared" si="6"/>
        <v>0.057516654545454564</v>
      </c>
      <c r="O26" s="40">
        <f>COUNTIF(Vertices[Eigenvector Centrality],"&gt;= "&amp;N26)-COUNTIF(Vertices[Eigenvector Centrality],"&gt;="&amp;N28)</f>
        <v>0</v>
      </c>
      <c r="P26" s="39">
        <f t="shared" si="7"/>
        <v>1.8446959999999994</v>
      </c>
      <c r="Q26" s="40">
        <f>COUNTIF(Vertices[PageRank],"&gt;= "&amp;P26)-COUNTIF(Vertices[PageRank],"&gt;="&amp;P28)</f>
        <v>0</v>
      </c>
      <c r="R26" s="39">
        <f t="shared" si="8"/>
        <v>0.3272727272727272</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-21</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4.545454545454544</v>
      </c>
      <c r="G28" s="42">
        <f>COUNTIF(Vertices[In-Degree],"&gt;= "&amp;F28)-COUNTIF(Vertices[In-Degree],"&gt;="&amp;F40)</f>
        <v>0</v>
      </c>
      <c r="H28" s="41">
        <f>H26+($H$57-$H$2)/BinDivisor</f>
        <v>5.909090909090909</v>
      </c>
      <c r="I28" s="42">
        <f>COUNTIF(Vertices[Out-Degree],"&gt;= "&amp;H28)-COUNTIF(Vertices[Out-Degree],"&gt;="&amp;H40)</f>
        <v>0</v>
      </c>
      <c r="J28" s="41">
        <f>J26+($J$57-$J$2)/BinDivisor</f>
        <v>124.84848500000004</v>
      </c>
      <c r="K28" s="42">
        <f>COUNTIF(Vertices[Betweenness Centrality],"&gt;= "&amp;J28)-COUNTIF(Vertices[Betweenness Centrality],"&gt;="&amp;J40)</f>
        <v>0</v>
      </c>
      <c r="L28" s="41">
        <f>L26+($L$57-$L$2)/BinDivisor</f>
        <v>0.018181818181818177</v>
      </c>
      <c r="M28" s="42">
        <f>COUNTIF(Vertices[Closeness Centrality],"&gt;= "&amp;L28)-COUNTIF(Vertices[Closeness Centrality],"&gt;="&amp;L40)</f>
        <v>1</v>
      </c>
      <c r="N28" s="41">
        <f>N26+($N$57-$N$2)/BinDivisor</f>
        <v>0.05991318181818184</v>
      </c>
      <c r="O28" s="42">
        <f>COUNTIF(Vertices[Eigenvector Centrality],"&gt;= "&amp;N28)-COUNTIF(Vertices[Eigenvector Centrality],"&gt;="&amp;N40)</f>
        <v>1</v>
      </c>
      <c r="P28" s="41">
        <f>P26+($P$57-$P$2)/BinDivisor</f>
        <v>1.9078279999999994</v>
      </c>
      <c r="Q28" s="42">
        <f>COUNTIF(Vertices[PageRank],"&gt;= "&amp;P28)-COUNTIF(Vertices[PageRank],"&gt;="&amp;P40)</f>
        <v>0</v>
      </c>
      <c r="R28" s="41">
        <f>R26+($R$57-$R$2)/BinDivisor</f>
        <v>0.34090909090909083</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-20</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-20</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4.727272727272726</v>
      </c>
      <c r="G40" s="40">
        <f>COUNTIF(Vertices[In-Degree],"&gt;= "&amp;F40)-COUNTIF(Vertices[In-Degree],"&gt;="&amp;F41)</f>
        <v>0</v>
      </c>
      <c r="H40" s="39">
        <f>H28+($H$57-$H$2)/BinDivisor</f>
        <v>6.1454545454545455</v>
      </c>
      <c r="I40" s="40">
        <f>COUNTIF(Vertices[Out-Degree],"&gt;= "&amp;H40)-COUNTIF(Vertices[Out-Degree],"&gt;="&amp;H41)</f>
        <v>0</v>
      </c>
      <c r="J40" s="39">
        <f>J28+($J$57-$J$2)/BinDivisor</f>
        <v>129.84242440000003</v>
      </c>
      <c r="K40" s="40">
        <f>COUNTIF(Vertices[Betweenness Centrality],"&gt;= "&amp;J40)-COUNTIF(Vertices[Betweenness Centrality],"&gt;="&amp;J41)</f>
        <v>0</v>
      </c>
      <c r="L40" s="39">
        <f>L28+($L$57-$L$2)/BinDivisor</f>
        <v>0.018909090909090903</v>
      </c>
      <c r="M40" s="40">
        <f>COUNTIF(Vertices[Closeness Centrality],"&gt;= "&amp;L40)-COUNTIF(Vertices[Closeness Centrality],"&gt;="&amp;L41)</f>
        <v>0</v>
      </c>
      <c r="N40" s="39">
        <f>N28+($N$57-$N$2)/BinDivisor</f>
        <v>0.06230970909090911</v>
      </c>
      <c r="O40" s="40">
        <f>COUNTIF(Vertices[Eigenvector Centrality],"&gt;= "&amp;N40)-COUNTIF(Vertices[Eigenvector Centrality],"&gt;="&amp;N41)</f>
        <v>0</v>
      </c>
      <c r="P40" s="39">
        <f>P28+($P$57-$P$2)/BinDivisor</f>
        <v>1.9709599999999994</v>
      </c>
      <c r="Q40" s="40">
        <f>COUNTIF(Vertices[PageRank],"&gt;= "&amp;P40)-COUNTIF(Vertices[PageRank],"&gt;="&amp;P41)</f>
        <v>0</v>
      </c>
      <c r="R40" s="39">
        <f>R28+($R$57-$R$2)/BinDivisor</f>
        <v>0.35454545454545444</v>
      </c>
      <c r="S40" s="45">
        <f>COUNTIF(Vertices[Clustering Coefficient],"&gt;= "&amp;R40)-COUNTIF(Vertices[Clustering Coefficient],"&gt;="&amp;R41)</f>
        <v>1</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4.909090909090907</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134.83636380000002</v>
      </c>
      <c r="K41" s="42">
        <f>COUNTIF(Vertices[Betweenness Centrality],"&gt;= "&amp;J41)-COUNTIF(Vertices[Betweenness Centrality],"&gt;="&amp;J42)</f>
        <v>0</v>
      </c>
      <c r="L41" s="41">
        <f aca="true" t="shared" si="14" ref="L41:L56">L40+($L$57-$L$2)/BinDivisor</f>
        <v>0.01963636363636363</v>
      </c>
      <c r="M41" s="42">
        <f>COUNTIF(Vertices[Closeness Centrality],"&gt;= "&amp;L41)-COUNTIF(Vertices[Closeness Centrality],"&gt;="&amp;L42)</f>
        <v>1</v>
      </c>
      <c r="N41" s="41">
        <f aca="true" t="shared" si="15" ref="N41:N56">N40+($N$57-$N$2)/BinDivisor</f>
        <v>0.06470623636363639</v>
      </c>
      <c r="O41" s="42">
        <f>COUNTIF(Vertices[Eigenvector Centrality],"&gt;= "&amp;N41)-COUNTIF(Vertices[Eigenvector Centrality],"&gt;="&amp;N42)</f>
        <v>1</v>
      </c>
      <c r="P41" s="41">
        <f aca="true" t="shared" si="16" ref="P41:P56">P40+($P$57-$P$2)/BinDivisor</f>
        <v>2.0340919999999993</v>
      </c>
      <c r="Q41" s="42">
        <f>COUNTIF(Vertices[PageRank],"&gt;= "&amp;P41)-COUNTIF(Vertices[PageRank],"&gt;="&amp;P42)</f>
        <v>0</v>
      </c>
      <c r="R41" s="41">
        <f aca="true" t="shared" si="17" ref="R41:R56">R40+($R$57-$R$2)/BinDivisor</f>
        <v>0.36818181818181805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5.090909090909089</v>
      </c>
      <c r="G42" s="40">
        <f>COUNTIF(Vertices[In-Degree],"&gt;= "&amp;F42)-COUNTIF(Vertices[In-Degree],"&gt;="&amp;F43)</f>
        <v>0</v>
      </c>
      <c r="H42" s="39">
        <f t="shared" si="12"/>
        <v>6.618181818181818</v>
      </c>
      <c r="I42" s="40">
        <f>COUNTIF(Vertices[Out-Degree],"&gt;= "&amp;H42)-COUNTIF(Vertices[Out-Degree],"&gt;="&amp;H43)</f>
        <v>0</v>
      </c>
      <c r="J42" s="39">
        <f t="shared" si="13"/>
        <v>139.8303032</v>
      </c>
      <c r="K42" s="40">
        <f>COUNTIF(Vertices[Betweenness Centrality],"&gt;= "&amp;J42)-COUNTIF(Vertices[Betweenness Centrality],"&gt;="&amp;J43)</f>
        <v>0</v>
      </c>
      <c r="L42" s="39">
        <f t="shared" si="14"/>
        <v>0.020363636363636355</v>
      </c>
      <c r="M42" s="40">
        <f>COUNTIF(Vertices[Closeness Centrality],"&gt;= "&amp;L42)-COUNTIF(Vertices[Closeness Centrality],"&gt;="&amp;L43)</f>
        <v>1</v>
      </c>
      <c r="N42" s="39">
        <f t="shared" si="15"/>
        <v>0.06710276363636365</v>
      </c>
      <c r="O42" s="40">
        <f>COUNTIF(Vertices[Eigenvector Centrality],"&gt;= "&amp;N42)-COUNTIF(Vertices[Eigenvector Centrality],"&gt;="&amp;N43)</f>
        <v>0</v>
      </c>
      <c r="P42" s="39">
        <f t="shared" si="16"/>
        <v>2.0972239999999993</v>
      </c>
      <c r="Q42" s="40">
        <f>COUNTIF(Vertices[PageRank],"&gt;= "&amp;P42)-COUNTIF(Vertices[PageRank],"&gt;="&amp;P43)</f>
        <v>0</v>
      </c>
      <c r="R42" s="39">
        <f t="shared" si="17"/>
        <v>0.38181818181818167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5.272727272727271</v>
      </c>
      <c r="G43" s="42">
        <f>COUNTIF(Vertices[In-Degree],"&gt;= "&amp;F43)-COUNTIF(Vertices[In-Degree],"&gt;="&amp;F44)</f>
        <v>0</v>
      </c>
      <c r="H43" s="41">
        <f t="shared" si="12"/>
        <v>6.8545454545454545</v>
      </c>
      <c r="I43" s="42">
        <f>COUNTIF(Vertices[Out-Degree],"&gt;= "&amp;H43)-COUNTIF(Vertices[Out-Degree],"&gt;="&amp;H44)</f>
        <v>0</v>
      </c>
      <c r="J43" s="41">
        <f t="shared" si="13"/>
        <v>144.8242426</v>
      </c>
      <c r="K43" s="42">
        <f>COUNTIF(Vertices[Betweenness Centrality],"&gt;= "&amp;J43)-COUNTIF(Vertices[Betweenness Centrality],"&gt;="&amp;J44)</f>
        <v>0</v>
      </c>
      <c r="L43" s="41">
        <f t="shared" si="14"/>
        <v>0.02109090909090908</v>
      </c>
      <c r="M43" s="42">
        <f>COUNTIF(Vertices[Closeness Centrality],"&gt;= "&amp;L43)-COUNTIF(Vertices[Closeness Centrality],"&gt;="&amp;L44)</f>
        <v>0</v>
      </c>
      <c r="N43" s="41">
        <f t="shared" si="15"/>
        <v>0.06949929090909092</v>
      </c>
      <c r="O43" s="42">
        <f>COUNTIF(Vertices[Eigenvector Centrality],"&gt;= "&amp;N43)-COUNTIF(Vertices[Eigenvector Centrality],"&gt;="&amp;N44)</f>
        <v>0</v>
      </c>
      <c r="P43" s="41">
        <f t="shared" si="16"/>
        <v>2.1603559999999993</v>
      </c>
      <c r="Q43" s="42">
        <f>COUNTIF(Vertices[PageRank],"&gt;= "&amp;P43)-COUNTIF(Vertices[PageRank],"&gt;="&amp;P44)</f>
        <v>0</v>
      </c>
      <c r="R43" s="41">
        <f t="shared" si="17"/>
        <v>0.3954545454545453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5.454545454545452</v>
      </c>
      <c r="G44" s="40">
        <f>COUNTIF(Vertices[In-Degree],"&gt;= "&amp;F44)-COUNTIF(Vertices[In-Degree],"&gt;="&amp;F45)</f>
        <v>0</v>
      </c>
      <c r="H44" s="39">
        <f t="shared" si="12"/>
        <v>7.090909090909091</v>
      </c>
      <c r="I44" s="40">
        <f>COUNTIF(Vertices[Out-Degree],"&gt;= "&amp;H44)-COUNTIF(Vertices[Out-Degree],"&gt;="&amp;H45)</f>
        <v>0</v>
      </c>
      <c r="J44" s="39">
        <f t="shared" si="13"/>
        <v>149.81818199999998</v>
      </c>
      <c r="K44" s="40">
        <f>COUNTIF(Vertices[Betweenness Centrality],"&gt;= "&amp;J44)-COUNTIF(Vertices[Betweenness Centrality],"&gt;="&amp;J45)</f>
        <v>0</v>
      </c>
      <c r="L44" s="39">
        <f t="shared" si="14"/>
        <v>0.021818181818181806</v>
      </c>
      <c r="M44" s="40">
        <f>COUNTIF(Vertices[Closeness Centrality],"&gt;= "&amp;L44)-COUNTIF(Vertices[Closeness Centrality],"&gt;="&amp;L45)</f>
        <v>1</v>
      </c>
      <c r="N44" s="39">
        <f t="shared" si="15"/>
        <v>0.07189581818181819</v>
      </c>
      <c r="O44" s="40">
        <f>COUNTIF(Vertices[Eigenvector Centrality],"&gt;= "&amp;N44)-COUNTIF(Vertices[Eigenvector Centrality],"&gt;="&amp;N45)</f>
        <v>1</v>
      </c>
      <c r="P44" s="39">
        <f t="shared" si="16"/>
        <v>2.2234879999999992</v>
      </c>
      <c r="Q44" s="40">
        <f>COUNTIF(Vertices[PageRank],"&gt;= "&amp;P44)-COUNTIF(Vertices[PageRank],"&gt;="&amp;P45)</f>
        <v>0</v>
      </c>
      <c r="R44" s="39">
        <f t="shared" si="17"/>
        <v>0.4090909090909089</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5.636363636363634</v>
      </c>
      <c r="G45" s="42">
        <f>COUNTIF(Vertices[In-Degree],"&gt;= "&amp;F45)-COUNTIF(Vertices[In-Degree],"&gt;="&amp;F46)</f>
        <v>0</v>
      </c>
      <c r="H45" s="41">
        <f t="shared" si="12"/>
        <v>7.327272727272727</v>
      </c>
      <c r="I45" s="42">
        <f>COUNTIF(Vertices[Out-Degree],"&gt;= "&amp;H45)-COUNTIF(Vertices[Out-Degree],"&gt;="&amp;H46)</f>
        <v>0</v>
      </c>
      <c r="J45" s="41">
        <f t="shared" si="13"/>
        <v>154.81212139999997</v>
      </c>
      <c r="K45" s="42">
        <f>COUNTIF(Vertices[Betweenness Centrality],"&gt;= "&amp;J45)-COUNTIF(Vertices[Betweenness Centrality],"&gt;="&amp;J46)</f>
        <v>0</v>
      </c>
      <c r="L45" s="41">
        <f t="shared" si="14"/>
        <v>0.02254545454545453</v>
      </c>
      <c r="M45" s="42">
        <f>COUNTIF(Vertices[Closeness Centrality],"&gt;= "&amp;L45)-COUNTIF(Vertices[Closeness Centrality],"&gt;="&amp;L46)</f>
        <v>4</v>
      </c>
      <c r="N45" s="41">
        <f t="shared" si="15"/>
        <v>0.07429234545454545</v>
      </c>
      <c r="O45" s="42">
        <f>COUNTIF(Vertices[Eigenvector Centrality],"&gt;= "&amp;N45)-COUNTIF(Vertices[Eigenvector Centrality],"&gt;="&amp;N46)</f>
        <v>0</v>
      </c>
      <c r="P45" s="41">
        <f t="shared" si="16"/>
        <v>2.286619999999999</v>
      </c>
      <c r="Q45" s="42">
        <f>COUNTIF(Vertices[PageRank],"&gt;= "&amp;P45)-COUNTIF(Vertices[PageRank],"&gt;="&amp;P46)</f>
        <v>0</v>
      </c>
      <c r="R45" s="41">
        <f t="shared" si="17"/>
        <v>0.4227272727272725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5.818181818181816</v>
      </c>
      <c r="G46" s="40">
        <f>COUNTIF(Vertices[In-Degree],"&gt;= "&amp;F46)-COUNTIF(Vertices[In-Degree],"&gt;="&amp;F47)</f>
        <v>0</v>
      </c>
      <c r="H46" s="39">
        <f t="shared" si="12"/>
        <v>7.5636363636363635</v>
      </c>
      <c r="I46" s="40">
        <f>COUNTIF(Vertices[Out-Degree],"&gt;= "&amp;H46)-COUNTIF(Vertices[Out-Degree],"&gt;="&amp;H47)</f>
        <v>0</v>
      </c>
      <c r="J46" s="39">
        <f t="shared" si="13"/>
        <v>159.80606079999995</v>
      </c>
      <c r="K46" s="40">
        <f>COUNTIF(Vertices[Betweenness Centrality],"&gt;= "&amp;J46)-COUNTIF(Vertices[Betweenness Centrality],"&gt;="&amp;J47)</f>
        <v>0</v>
      </c>
      <c r="L46" s="39">
        <f t="shared" si="14"/>
        <v>0.023272727272727257</v>
      </c>
      <c r="M46" s="40">
        <f>COUNTIF(Vertices[Closeness Centrality],"&gt;= "&amp;L46)-COUNTIF(Vertices[Closeness Centrality],"&gt;="&amp;L47)</f>
        <v>2</v>
      </c>
      <c r="N46" s="39">
        <f t="shared" si="15"/>
        <v>0.07668887272727272</v>
      </c>
      <c r="O46" s="40">
        <f>COUNTIF(Vertices[Eigenvector Centrality],"&gt;= "&amp;N46)-COUNTIF(Vertices[Eigenvector Centrality],"&gt;="&amp;N47)</f>
        <v>0</v>
      </c>
      <c r="P46" s="39">
        <f t="shared" si="16"/>
        <v>2.349751999999999</v>
      </c>
      <c r="Q46" s="40">
        <f>COUNTIF(Vertices[PageRank],"&gt;= "&amp;P46)-COUNTIF(Vertices[PageRank],"&gt;="&amp;P47)</f>
        <v>0</v>
      </c>
      <c r="R46" s="39">
        <f t="shared" si="17"/>
        <v>0.4363636363636361</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5.999999999999997</v>
      </c>
      <c r="G47" s="42">
        <f>COUNTIF(Vertices[In-Degree],"&gt;= "&amp;F47)-COUNTIF(Vertices[In-Degree],"&gt;="&amp;F48)</f>
        <v>0</v>
      </c>
      <c r="H47" s="41">
        <f t="shared" si="12"/>
        <v>7.8</v>
      </c>
      <c r="I47" s="42">
        <f>COUNTIF(Vertices[Out-Degree],"&gt;= "&amp;H47)-COUNTIF(Vertices[Out-Degree],"&gt;="&amp;H48)</f>
        <v>1</v>
      </c>
      <c r="J47" s="41">
        <f t="shared" si="13"/>
        <v>164.80000019999994</v>
      </c>
      <c r="K47" s="42">
        <f>COUNTIF(Vertices[Betweenness Centrality],"&gt;= "&amp;J47)-COUNTIF(Vertices[Betweenness Centrality],"&gt;="&amp;J48)</f>
        <v>0</v>
      </c>
      <c r="L47" s="41">
        <f t="shared" si="14"/>
        <v>0.023999999999999983</v>
      </c>
      <c r="M47" s="42">
        <f>COUNTIF(Vertices[Closeness Centrality],"&gt;= "&amp;L47)-COUNTIF(Vertices[Closeness Centrality],"&gt;="&amp;L48)</f>
        <v>2</v>
      </c>
      <c r="N47" s="41">
        <f t="shared" si="15"/>
        <v>0.07908539999999999</v>
      </c>
      <c r="O47" s="42">
        <f>COUNTIF(Vertices[Eigenvector Centrality],"&gt;= "&amp;N47)-COUNTIF(Vertices[Eigenvector Centrality],"&gt;="&amp;N48)</f>
        <v>0</v>
      </c>
      <c r="P47" s="41">
        <f t="shared" si="16"/>
        <v>2.412883999999999</v>
      </c>
      <c r="Q47" s="42">
        <f>COUNTIF(Vertices[PageRank],"&gt;= "&amp;P47)-COUNTIF(Vertices[PageRank],"&gt;="&amp;P48)</f>
        <v>0</v>
      </c>
      <c r="R47" s="41">
        <f t="shared" si="17"/>
        <v>0.44999999999999973</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6.181818181818179</v>
      </c>
      <c r="G48" s="40">
        <f>COUNTIF(Vertices[In-Degree],"&gt;= "&amp;F48)-COUNTIF(Vertices[In-Degree],"&gt;="&amp;F49)</f>
        <v>0</v>
      </c>
      <c r="H48" s="39">
        <f t="shared" si="12"/>
        <v>8.036363636363637</v>
      </c>
      <c r="I48" s="40">
        <f>COUNTIF(Vertices[Out-Degree],"&gt;= "&amp;H48)-COUNTIF(Vertices[Out-Degree],"&gt;="&amp;H49)</f>
        <v>0</v>
      </c>
      <c r="J48" s="39">
        <f t="shared" si="13"/>
        <v>169.79393959999993</v>
      </c>
      <c r="K48" s="40">
        <f>COUNTIF(Vertices[Betweenness Centrality],"&gt;= "&amp;J48)-COUNTIF(Vertices[Betweenness Centrality],"&gt;="&amp;J49)</f>
        <v>0</v>
      </c>
      <c r="L48" s="39">
        <f t="shared" si="14"/>
        <v>0.02472727272727271</v>
      </c>
      <c r="M48" s="40">
        <f>COUNTIF(Vertices[Closeness Centrality],"&gt;= "&amp;L48)-COUNTIF(Vertices[Closeness Centrality],"&gt;="&amp;L49)</f>
        <v>3</v>
      </c>
      <c r="N48" s="39">
        <f t="shared" si="15"/>
        <v>0.08148192727272725</v>
      </c>
      <c r="O48" s="40">
        <f>COUNTIF(Vertices[Eigenvector Centrality],"&gt;= "&amp;N48)-COUNTIF(Vertices[Eigenvector Centrality],"&gt;="&amp;N49)</f>
        <v>1</v>
      </c>
      <c r="P48" s="39">
        <f t="shared" si="16"/>
        <v>2.476015999999999</v>
      </c>
      <c r="Q48" s="40">
        <f>COUNTIF(Vertices[PageRank],"&gt;= "&amp;P48)-COUNTIF(Vertices[PageRank],"&gt;="&amp;P49)</f>
        <v>1</v>
      </c>
      <c r="R48" s="39">
        <f t="shared" si="17"/>
        <v>0.46363636363636335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6.363636363636361</v>
      </c>
      <c r="G49" s="42">
        <f>COUNTIF(Vertices[In-Degree],"&gt;= "&amp;F49)-COUNTIF(Vertices[In-Degree],"&gt;="&amp;F50)</f>
        <v>0</v>
      </c>
      <c r="H49" s="41">
        <f t="shared" si="12"/>
        <v>8.272727272727273</v>
      </c>
      <c r="I49" s="42">
        <f>COUNTIF(Vertices[Out-Degree],"&gt;= "&amp;H49)-COUNTIF(Vertices[Out-Degree],"&gt;="&amp;H50)</f>
        <v>0</v>
      </c>
      <c r="J49" s="41">
        <f t="shared" si="13"/>
        <v>174.78787899999992</v>
      </c>
      <c r="K49" s="42">
        <f>COUNTIF(Vertices[Betweenness Centrality],"&gt;= "&amp;J49)-COUNTIF(Vertices[Betweenness Centrality],"&gt;="&amp;J50)</f>
        <v>0</v>
      </c>
      <c r="L49" s="41">
        <f t="shared" si="14"/>
        <v>0.025454545454545435</v>
      </c>
      <c r="M49" s="42">
        <f>COUNTIF(Vertices[Closeness Centrality],"&gt;= "&amp;L49)-COUNTIF(Vertices[Closeness Centrality],"&gt;="&amp;L50)</f>
        <v>0</v>
      </c>
      <c r="N49" s="41">
        <f t="shared" si="15"/>
        <v>0.08387845454545452</v>
      </c>
      <c r="O49" s="42">
        <f>COUNTIF(Vertices[Eigenvector Centrality],"&gt;= "&amp;N49)-COUNTIF(Vertices[Eigenvector Centrality],"&gt;="&amp;N50)</f>
        <v>0</v>
      </c>
      <c r="P49" s="41">
        <f t="shared" si="16"/>
        <v>2.539147999999999</v>
      </c>
      <c r="Q49" s="42">
        <f>COUNTIF(Vertices[PageRank],"&gt;= "&amp;P49)-COUNTIF(Vertices[PageRank],"&gt;="&amp;P50)</f>
        <v>0</v>
      </c>
      <c r="R49" s="41">
        <f t="shared" si="17"/>
        <v>0.47727272727272696</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6.545454545454542</v>
      </c>
      <c r="G50" s="40">
        <f>COUNTIF(Vertices[In-Degree],"&gt;= "&amp;F50)-COUNTIF(Vertices[In-Degree],"&gt;="&amp;F51)</f>
        <v>0</v>
      </c>
      <c r="H50" s="39">
        <f t="shared" si="12"/>
        <v>8.50909090909091</v>
      </c>
      <c r="I50" s="40">
        <f>COUNTIF(Vertices[Out-Degree],"&gt;= "&amp;H50)-COUNTIF(Vertices[Out-Degree],"&gt;="&amp;H51)</f>
        <v>0</v>
      </c>
      <c r="J50" s="39">
        <f t="shared" si="13"/>
        <v>179.7818183999999</v>
      </c>
      <c r="K50" s="40">
        <f>COUNTIF(Vertices[Betweenness Centrality],"&gt;= "&amp;J50)-COUNTIF(Vertices[Betweenness Centrality],"&gt;="&amp;J51)</f>
        <v>0</v>
      </c>
      <c r="L50" s="39">
        <f t="shared" si="14"/>
        <v>0.02618181818181816</v>
      </c>
      <c r="M50" s="40">
        <f>COUNTIF(Vertices[Closeness Centrality],"&gt;= "&amp;L50)-COUNTIF(Vertices[Closeness Centrality],"&gt;="&amp;L51)</f>
        <v>2</v>
      </c>
      <c r="N50" s="39">
        <f t="shared" si="15"/>
        <v>0.08627498181818179</v>
      </c>
      <c r="O50" s="40">
        <f>COUNTIF(Vertices[Eigenvector Centrality],"&gt;= "&amp;N50)-COUNTIF(Vertices[Eigenvector Centrality],"&gt;="&amp;N51)</f>
        <v>0</v>
      </c>
      <c r="P50" s="39">
        <f t="shared" si="16"/>
        <v>2.602279999999999</v>
      </c>
      <c r="Q50" s="40">
        <f>COUNTIF(Vertices[PageRank],"&gt;= "&amp;P50)-COUNTIF(Vertices[PageRank],"&gt;="&amp;P51)</f>
        <v>0</v>
      </c>
      <c r="R50" s="39">
        <f t="shared" si="17"/>
        <v>0.4909090909090906</v>
      </c>
      <c r="S50" s="45">
        <f>COUNTIF(Vertices[Clustering Coefficient],"&gt;= "&amp;R50)-COUNTIF(Vertices[Clustering Coefficient],"&gt;="&amp;R51)</f>
        <v>8</v>
      </c>
      <c r="T50" s="39" t="e">
        <f ca="1" t="shared" si="18"/>
        <v>#REF!</v>
      </c>
      <c r="U50" s="40" t="e">
        <f ca="1" t="shared" si="0"/>
        <v>#REF!</v>
      </c>
    </row>
    <row r="51" spans="4:21" ht="15">
      <c r="D51" s="34">
        <f t="shared" si="10"/>
        <v>0</v>
      </c>
      <c r="E51" s="3">
        <f>COUNTIF(Vertices[Degree],"&gt;= "&amp;D51)-COUNTIF(Vertices[Degree],"&gt;="&amp;D52)</f>
        <v>0</v>
      </c>
      <c r="F51" s="41">
        <f t="shared" si="11"/>
        <v>6.727272727272724</v>
      </c>
      <c r="G51" s="42">
        <f>COUNTIF(Vertices[In-Degree],"&gt;= "&amp;F51)-COUNTIF(Vertices[In-Degree],"&gt;="&amp;F52)</f>
        <v>0</v>
      </c>
      <c r="H51" s="41">
        <f t="shared" si="12"/>
        <v>8.745454545454546</v>
      </c>
      <c r="I51" s="42">
        <f>COUNTIF(Vertices[Out-Degree],"&gt;= "&amp;H51)-COUNTIF(Vertices[Out-Degree],"&gt;="&amp;H52)</f>
        <v>0</v>
      </c>
      <c r="J51" s="41">
        <f t="shared" si="13"/>
        <v>184.7757577999999</v>
      </c>
      <c r="K51" s="42">
        <f>COUNTIF(Vertices[Betweenness Centrality],"&gt;= "&amp;J51)-COUNTIF(Vertices[Betweenness Centrality],"&gt;="&amp;J52)</f>
        <v>0</v>
      </c>
      <c r="L51" s="41">
        <f t="shared" si="14"/>
        <v>0.026909090909090886</v>
      </c>
      <c r="M51" s="42">
        <f>COUNTIF(Vertices[Closeness Centrality],"&gt;= "&amp;L51)-COUNTIF(Vertices[Closeness Centrality],"&gt;="&amp;L52)</f>
        <v>1</v>
      </c>
      <c r="N51" s="41">
        <f t="shared" si="15"/>
        <v>0.08867150909090905</v>
      </c>
      <c r="O51" s="42">
        <f>COUNTIF(Vertices[Eigenvector Centrality],"&gt;= "&amp;N51)-COUNTIF(Vertices[Eigenvector Centrality],"&gt;="&amp;N52)</f>
        <v>0</v>
      </c>
      <c r="P51" s="41">
        <f t="shared" si="16"/>
        <v>2.665411999999999</v>
      </c>
      <c r="Q51" s="42">
        <f>COUNTIF(Vertices[PageRank],"&gt;= "&amp;P51)-COUNTIF(Vertices[PageRank],"&gt;="&amp;P52)</f>
        <v>0</v>
      </c>
      <c r="R51" s="41">
        <f t="shared" si="17"/>
        <v>0.5045454545454542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6.909090909090906</v>
      </c>
      <c r="G52" s="40">
        <f>COUNTIF(Vertices[In-Degree],"&gt;= "&amp;F52)-COUNTIF(Vertices[In-Degree],"&gt;="&amp;F53)</f>
        <v>1</v>
      </c>
      <c r="H52" s="39">
        <f t="shared" si="12"/>
        <v>8.981818181818182</v>
      </c>
      <c r="I52" s="40">
        <f>COUNTIF(Vertices[Out-Degree],"&gt;= "&amp;H52)-COUNTIF(Vertices[Out-Degree],"&gt;="&amp;H53)</f>
        <v>0</v>
      </c>
      <c r="J52" s="39">
        <f t="shared" si="13"/>
        <v>189.76969719999988</v>
      </c>
      <c r="K52" s="40">
        <f>COUNTIF(Vertices[Betweenness Centrality],"&gt;= "&amp;J52)-COUNTIF(Vertices[Betweenness Centrality],"&gt;="&amp;J53)</f>
        <v>0</v>
      </c>
      <c r="L52" s="39">
        <f t="shared" si="14"/>
        <v>0.02763636363636361</v>
      </c>
      <c r="M52" s="40">
        <f>COUNTIF(Vertices[Closeness Centrality],"&gt;= "&amp;L52)-COUNTIF(Vertices[Closeness Centrality],"&gt;="&amp;L53)</f>
        <v>1</v>
      </c>
      <c r="N52" s="39">
        <f t="shared" si="15"/>
        <v>0.09106803636363632</v>
      </c>
      <c r="O52" s="40">
        <f>COUNTIF(Vertices[Eigenvector Centrality],"&gt;= "&amp;N52)-COUNTIF(Vertices[Eigenvector Centrality],"&gt;="&amp;N53)</f>
        <v>0</v>
      </c>
      <c r="P52" s="39">
        <f t="shared" si="16"/>
        <v>2.728543999999999</v>
      </c>
      <c r="Q52" s="40">
        <f>COUNTIF(Vertices[PageRank],"&gt;= "&amp;P52)-COUNTIF(Vertices[PageRank],"&gt;="&amp;P53)</f>
        <v>0</v>
      </c>
      <c r="R52" s="39">
        <f t="shared" si="17"/>
        <v>0.5181818181818179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7.090909090909087</v>
      </c>
      <c r="G53" s="42">
        <f>COUNTIF(Vertices[In-Degree],"&gt;= "&amp;F53)-COUNTIF(Vertices[In-Degree],"&gt;="&amp;F54)</f>
        <v>0</v>
      </c>
      <c r="H53" s="41">
        <f t="shared" si="12"/>
        <v>9.218181818181819</v>
      </c>
      <c r="I53" s="42">
        <f>COUNTIF(Vertices[Out-Degree],"&gt;= "&amp;H53)-COUNTIF(Vertices[Out-Degree],"&gt;="&amp;H54)</f>
        <v>0</v>
      </c>
      <c r="J53" s="41">
        <f t="shared" si="13"/>
        <v>194.76363659999987</v>
      </c>
      <c r="K53" s="42">
        <f>COUNTIF(Vertices[Betweenness Centrality],"&gt;= "&amp;J53)-COUNTIF(Vertices[Betweenness Centrality],"&gt;="&amp;J54)</f>
        <v>0</v>
      </c>
      <c r="L53" s="41">
        <f t="shared" si="14"/>
        <v>0.028363636363636337</v>
      </c>
      <c r="M53" s="42">
        <f>COUNTIF(Vertices[Closeness Centrality],"&gt;= "&amp;L53)-COUNTIF(Vertices[Closeness Centrality],"&gt;="&amp;L54)</f>
        <v>0</v>
      </c>
      <c r="N53" s="41">
        <f t="shared" si="15"/>
        <v>0.09346456363636359</v>
      </c>
      <c r="O53" s="42">
        <f>COUNTIF(Vertices[Eigenvector Centrality],"&gt;= "&amp;N53)-COUNTIF(Vertices[Eigenvector Centrality],"&gt;="&amp;N54)</f>
        <v>0</v>
      </c>
      <c r="P53" s="41">
        <f t="shared" si="16"/>
        <v>2.791675999999999</v>
      </c>
      <c r="Q53" s="42">
        <f>COUNTIF(Vertices[PageRank],"&gt;= "&amp;P53)-COUNTIF(Vertices[PageRank],"&gt;="&amp;P54)</f>
        <v>0</v>
      </c>
      <c r="R53" s="41">
        <f t="shared" si="17"/>
        <v>0.5318181818181815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7.272727272727269</v>
      </c>
      <c r="G54" s="40">
        <f>COUNTIF(Vertices[In-Degree],"&gt;= "&amp;F54)-COUNTIF(Vertices[In-Degree],"&gt;="&amp;F55)</f>
        <v>0</v>
      </c>
      <c r="H54" s="39">
        <f t="shared" si="12"/>
        <v>9.454545454545455</v>
      </c>
      <c r="I54" s="40">
        <f>COUNTIF(Vertices[Out-Degree],"&gt;= "&amp;H54)-COUNTIF(Vertices[Out-Degree],"&gt;="&amp;H55)</f>
        <v>0</v>
      </c>
      <c r="J54" s="39">
        <f t="shared" si="13"/>
        <v>199.75757599999986</v>
      </c>
      <c r="K54" s="40">
        <f>COUNTIF(Vertices[Betweenness Centrality],"&gt;= "&amp;J54)-COUNTIF(Vertices[Betweenness Centrality],"&gt;="&amp;J55)</f>
        <v>0</v>
      </c>
      <c r="L54" s="39">
        <f t="shared" si="14"/>
        <v>0.029090909090909063</v>
      </c>
      <c r="M54" s="40">
        <f>COUNTIF(Vertices[Closeness Centrality],"&gt;= "&amp;L54)-COUNTIF(Vertices[Closeness Centrality],"&gt;="&amp;L55)</f>
        <v>0</v>
      </c>
      <c r="N54" s="39">
        <f t="shared" si="15"/>
        <v>0.09586109090909085</v>
      </c>
      <c r="O54" s="40">
        <f>COUNTIF(Vertices[Eigenvector Centrality],"&gt;= "&amp;N54)-COUNTIF(Vertices[Eigenvector Centrality],"&gt;="&amp;N55)</f>
        <v>0</v>
      </c>
      <c r="P54" s="39">
        <f t="shared" si="16"/>
        <v>2.854807999999999</v>
      </c>
      <c r="Q54" s="40">
        <f>COUNTIF(Vertices[PageRank],"&gt;= "&amp;P54)-COUNTIF(Vertices[PageRank],"&gt;="&amp;P55)</f>
        <v>0</v>
      </c>
      <c r="R54" s="39">
        <f t="shared" si="17"/>
        <v>0.5454545454545452</v>
      </c>
      <c r="S54" s="45">
        <f>COUNTIF(Vertices[Clustering Coefficient],"&gt;= "&amp;R54)-COUNTIF(Vertices[Clustering Coefficient],"&gt;="&amp;R55)</f>
        <v>1</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7.454545454545451</v>
      </c>
      <c r="G55" s="42">
        <f>COUNTIF(Vertices[In-Degree],"&gt;= "&amp;F55)-COUNTIF(Vertices[In-Degree],"&gt;="&amp;F56)</f>
        <v>0</v>
      </c>
      <c r="H55" s="41">
        <f t="shared" si="12"/>
        <v>9.690909090909091</v>
      </c>
      <c r="I55" s="42">
        <f>COUNTIF(Vertices[Out-Degree],"&gt;= "&amp;H55)-COUNTIF(Vertices[Out-Degree],"&gt;="&amp;H56)</f>
        <v>0</v>
      </c>
      <c r="J55" s="41">
        <f t="shared" si="13"/>
        <v>204.75151539999985</v>
      </c>
      <c r="K55" s="42">
        <f>COUNTIF(Vertices[Betweenness Centrality],"&gt;= "&amp;J55)-COUNTIF(Vertices[Betweenness Centrality],"&gt;="&amp;J56)</f>
        <v>0</v>
      </c>
      <c r="L55" s="41">
        <f t="shared" si="14"/>
        <v>0.02981818181818179</v>
      </c>
      <c r="M55" s="42">
        <f>COUNTIF(Vertices[Closeness Centrality],"&gt;= "&amp;L55)-COUNTIF(Vertices[Closeness Centrality],"&gt;="&amp;L56)</f>
        <v>0</v>
      </c>
      <c r="N55" s="41">
        <f t="shared" si="15"/>
        <v>0.09825761818181812</v>
      </c>
      <c r="O55" s="42">
        <f>COUNTIF(Vertices[Eigenvector Centrality],"&gt;= "&amp;N55)-COUNTIF(Vertices[Eigenvector Centrality],"&gt;="&amp;N56)</f>
        <v>0</v>
      </c>
      <c r="P55" s="41">
        <f t="shared" si="16"/>
        <v>2.917939999999999</v>
      </c>
      <c r="Q55" s="42">
        <f>COUNTIF(Vertices[PageRank],"&gt;= "&amp;P55)-COUNTIF(Vertices[PageRank],"&gt;="&amp;P56)</f>
        <v>0</v>
      </c>
      <c r="R55" s="41">
        <f t="shared" si="17"/>
        <v>0.5590909090909089</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7.636363636363632</v>
      </c>
      <c r="G56" s="40">
        <f>COUNTIF(Vertices[In-Degree],"&gt;= "&amp;F56)-COUNTIF(Vertices[In-Degree],"&gt;="&amp;F57)</f>
        <v>1</v>
      </c>
      <c r="H56" s="39">
        <f t="shared" si="12"/>
        <v>9.927272727272728</v>
      </c>
      <c r="I56" s="40">
        <f>COUNTIF(Vertices[Out-Degree],"&gt;= "&amp;H56)-COUNTIF(Vertices[Out-Degree],"&gt;="&amp;H57)</f>
        <v>0</v>
      </c>
      <c r="J56" s="39">
        <f t="shared" si="13"/>
        <v>209.74545479999983</v>
      </c>
      <c r="K56" s="40">
        <f>COUNTIF(Vertices[Betweenness Centrality],"&gt;= "&amp;J56)-COUNTIF(Vertices[Betweenness Centrality],"&gt;="&amp;J57)</f>
        <v>0</v>
      </c>
      <c r="L56" s="39">
        <f t="shared" si="14"/>
        <v>0.030545454545454515</v>
      </c>
      <c r="M56" s="40">
        <f>COUNTIF(Vertices[Closeness Centrality],"&gt;= "&amp;L56)-COUNTIF(Vertices[Closeness Centrality],"&gt;="&amp;L57)</f>
        <v>1</v>
      </c>
      <c r="N56" s="39">
        <f t="shared" si="15"/>
        <v>0.10065414545454539</v>
      </c>
      <c r="O56" s="40">
        <f>COUNTIF(Vertices[Eigenvector Centrality],"&gt;= "&amp;N56)-COUNTIF(Vertices[Eigenvector Centrality],"&gt;="&amp;N57)</f>
        <v>1</v>
      </c>
      <c r="P56" s="39">
        <f t="shared" si="16"/>
        <v>2.981071999999999</v>
      </c>
      <c r="Q56" s="40">
        <f>COUNTIF(Vertices[PageRank],"&gt;= "&amp;P56)-COUNTIF(Vertices[PageRank],"&gt;="&amp;P57)</f>
        <v>0</v>
      </c>
      <c r="R56" s="39">
        <f t="shared" si="17"/>
        <v>0.5727272727272725</v>
      </c>
      <c r="S56" s="45">
        <f>COUNTIF(Vertices[Clustering Coefficient],"&gt;= "&amp;R56)-COUNTIF(Vertices[Clustering Coefficient],"&gt;="&amp;R57)</f>
        <v>3</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10</v>
      </c>
      <c r="G57" s="44">
        <f>COUNTIF(Vertices[In-Degree],"&gt;= "&amp;F57)-COUNTIF(Vertices[In-Degree],"&gt;="&amp;F58)</f>
        <v>1</v>
      </c>
      <c r="H57" s="43">
        <f>MAX(Vertices[Out-Degree])</f>
        <v>13</v>
      </c>
      <c r="I57" s="44">
        <f>COUNTIF(Vertices[Out-Degree],"&gt;= "&amp;H57)-COUNTIF(Vertices[Out-Degree],"&gt;="&amp;H58)</f>
        <v>1</v>
      </c>
      <c r="J57" s="43">
        <f>MAX(Vertices[Betweenness Centrality])</f>
        <v>274.666667</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0.131809</v>
      </c>
      <c r="O57" s="44">
        <f>COUNTIF(Vertices[Eigenvector Centrality],"&gt;= "&amp;N57)-COUNTIF(Vertices[Eigenvector Centrality],"&gt;="&amp;N58)</f>
        <v>1</v>
      </c>
      <c r="P57" s="43">
        <f>MAX(Vertices[PageRank])</f>
        <v>3.801788</v>
      </c>
      <c r="Q57" s="44">
        <f>COUNTIF(Vertices[PageRank],"&gt;= "&amp;P57)-COUNTIF(Vertices[PageRank],"&gt;="&amp;P58)</f>
        <v>1</v>
      </c>
      <c r="R57" s="43">
        <f>MAX(Vertices[Clustering Coefficient])</f>
        <v>0.75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10</v>
      </c>
    </row>
    <row r="71" spans="1:2" ht="15">
      <c r="A71" s="35" t="s">
        <v>90</v>
      </c>
      <c r="B71" s="49">
        <f>_xlfn.IFERROR(AVERAGE(Vertices[In-Degree]),NoMetricMessage)</f>
        <v>2.36</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2.36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274.666667</v>
      </c>
    </row>
    <row r="99" spans="1:2" ht="15">
      <c r="A99" s="35" t="s">
        <v>102</v>
      </c>
      <c r="B99" s="49">
        <f>_xlfn.IFERROR(AVERAGE(Vertices[Betweenness Centrality]),NoMetricMessage)</f>
        <v>18.640000040000004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0.04</v>
      </c>
    </row>
    <row r="113" spans="1:2" ht="15">
      <c r="A113" s="35" t="s">
        <v>108</v>
      </c>
      <c r="B113" s="49">
        <f>_xlfn.IFERROR(AVERAGE(Vertices[Closeness Centrality]),NoMetricMessage)</f>
        <v>0.021568680000000003</v>
      </c>
    </row>
    <row r="114" spans="1:2" ht="15">
      <c r="A114" s="35" t="s">
        <v>109</v>
      </c>
      <c r="B114" s="49">
        <f>_xlfn.IFERROR(MEDIAN(Vertices[Closeness Centrality]),NoMetricMessage)</f>
        <v>0.02381</v>
      </c>
    </row>
    <row r="125" spans="1:2" ht="15">
      <c r="A125" s="35" t="s">
        <v>112</v>
      </c>
      <c r="B125" s="49">
        <f>IF(COUNT(Vertices[Eigenvector Centrality])&gt;0,N2,NoMetricMessage)</f>
        <v>0</v>
      </c>
    </row>
    <row r="126" spans="1:2" ht="15">
      <c r="A126" s="35" t="s">
        <v>113</v>
      </c>
      <c r="B126" s="49">
        <f>IF(COUNT(Vertices[Eigenvector Centrality])&gt;0,N57,NoMetricMessage)</f>
        <v>0.131809</v>
      </c>
    </row>
    <row r="127" spans="1:2" ht="15">
      <c r="A127" s="35" t="s">
        <v>114</v>
      </c>
      <c r="B127" s="49">
        <f>_xlfn.IFERROR(AVERAGE(Vertices[Eigenvector Centrality]),NoMetricMessage)</f>
        <v>0.04</v>
      </c>
    </row>
    <row r="128" spans="1:2" ht="15">
      <c r="A128" s="35" t="s">
        <v>115</v>
      </c>
      <c r="B128" s="49">
        <f>_xlfn.IFERROR(MEDIAN(Vertices[Eigenvector Centrality]),NoMetricMessage)</f>
        <v>0.031212</v>
      </c>
    </row>
    <row r="139" spans="1:2" ht="15">
      <c r="A139" s="35" t="s">
        <v>140</v>
      </c>
      <c r="B139" s="49">
        <f>IF(COUNT(Vertices[PageRank])&gt;0,P2,NoMetricMessage)</f>
        <v>0.329528</v>
      </c>
    </row>
    <row r="140" spans="1:2" ht="15">
      <c r="A140" s="35" t="s">
        <v>141</v>
      </c>
      <c r="B140" s="49">
        <f>IF(COUNT(Vertices[PageRank])&gt;0,P57,NoMetricMessage)</f>
        <v>3.801788</v>
      </c>
    </row>
    <row r="141" spans="1:2" ht="15">
      <c r="A141" s="35" t="s">
        <v>142</v>
      </c>
      <c r="B141" s="49">
        <f>_xlfn.IFERROR(AVERAGE(Vertices[PageRank]),NoMetricMessage)</f>
        <v>0.9999789199999999</v>
      </c>
    </row>
    <row r="142" spans="1:2" ht="15">
      <c r="A142" s="35" t="s">
        <v>143</v>
      </c>
      <c r="B142" s="49">
        <f>_xlfn.IFERROR(MEDIAN(Vertices[PageRank]),NoMetricMessage)</f>
        <v>0.882335</v>
      </c>
    </row>
    <row r="153" spans="1:2" ht="15">
      <c r="A153" s="35" t="s">
        <v>118</v>
      </c>
      <c r="B153" s="49">
        <f>IF(COUNT(Vertices[Clustering Coefficient])&gt;0,R2,NoMetricMessage)</f>
        <v>0</v>
      </c>
    </row>
    <row r="154" spans="1:2" ht="15">
      <c r="A154" s="35" t="s">
        <v>119</v>
      </c>
      <c r="B154" s="49">
        <f>IF(COUNT(Vertices[Clustering Coefficient])&gt;0,R57,NoMetricMessage)</f>
        <v>0.75</v>
      </c>
    </row>
    <row r="155" spans="1:2" ht="15">
      <c r="A155" s="35" t="s">
        <v>120</v>
      </c>
      <c r="B155" s="49">
        <f>_xlfn.IFERROR(AVERAGE(Vertices[Clustering Coefficient]),NoMetricMessage)</f>
        <v>0.35294079449961807</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18"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657</v>
      </c>
    </row>
    <row r="24" spans="10:11" ht="409.5">
      <c r="J24" t="s">
        <v>658</v>
      </c>
      <c r="K24" s="13" t="s">
        <v>1035</v>
      </c>
    </row>
    <row r="25" spans="10:11" ht="15">
      <c r="J25" t="s">
        <v>659</v>
      </c>
      <c r="K25" t="b">
        <v>0</v>
      </c>
    </row>
    <row r="26" spans="10:11" ht="15">
      <c r="J26" t="s">
        <v>1032</v>
      </c>
      <c r="K26" t="s">
        <v>1033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673</v>
      </c>
      <c r="B1" s="13" t="s">
        <v>674</v>
      </c>
      <c r="C1" s="85" t="s">
        <v>675</v>
      </c>
      <c r="D1" s="85" t="s">
        <v>677</v>
      </c>
      <c r="E1" s="85" t="s">
        <v>676</v>
      </c>
      <c r="F1" s="85" t="s">
        <v>679</v>
      </c>
      <c r="G1" s="13" t="s">
        <v>678</v>
      </c>
      <c r="H1" s="13" t="s">
        <v>681</v>
      </c>
      <c r="I1" s="13" t="s">
        <v>680</v>
      </c>
      <c r="J1" s="13" t="s">
        <v>682</v>
      </c>
    </row>
    <row r="2" spans="1:10" ht="15">
      <c r="A2" s="89" t="s">
        <v>264</v>
      </c>
      <c r="B2" s="85">
        <v>1</v>
      </c>
      <c r="C2" s="85"/>
      <c r="D2" s="85"/>
      <c r="E2" s="85"/>
      <c r="F2" s="85"/>
      <c r="G2" s="89" t="s">
        <v>264</v>
      </c>
      <c r="H2" s="85">
        <v>1</v>
      </c>
      <c r="I2" s="89" t="s">
        <v>263</v>
      </c>
      <c r="J2" s="85">
        <v>1</v>
      </c>
    </row>
    <row r="3" spans="1:10" ht="15">
      <c r="A3" s="89" t="s">
        <v>263</v>
      </c>
      <c r="B3" s="85">
        <v>1</v>
      </c>
      <c r="C3" s="85"/>
      <c r="D3" s="85"/>
      <c r="E3" s="85"/>
      <c r="F3" s="85"/>
      <c r="G3" s="85"/>
      <c r="H3" s="85"/>
      <c r="I3" s="85"/>
      <c r="J3" s="85"/>
    </row>
    <row r="6" spans="1:10" ht="15" customHeight="1">
      <c r="A6" s="13" t="s">
        <v>684</v>
      </c>
      <c r="B6" s="13" t="s">
        <v>674</v>
      </c>
      <c r="C6" s="85" t="s">
        <v>685</v>
      </c>
      <c r="D6" s="85" t="s">
        <v>677</v>
      </c>
      <c r="E6" s="85" t="s">
        <v>686</v>
      </c>
      <c r="F6" s="85" t="s">
        <v>679</v>
      </c>
      <c r="G6" s="13" t="s">
        <v>687</v>
      </c>
      <c r="H6" s="13" t="s">
        <v>681</v>
      </c>
      <c r="I6" s="13" t="s">
        <v>688</v>
      </c>
      <c r="J6" s="13" t="s">
        <v>682</v>
      </c>
    </row>
    <row r="7" spans="1:10" ht="15">
      <c r="A7" s="85" t="s">
        <v>266</v>
      </c>
      <c r="B7" s="85">
        <v>1</v>
      </c>
      <c r="C7" s="85"/>
      <c r="D7" s="85"/>
      <c r="E7" s="85"/>
      <c r="F7" s="85"/>
      <c r="G7" s="85" t="s">
        <v>266</v>
      </c>
      <c r="H7" s="85">
        <v>1</v>
      </c>
      <c r="I7" s="85" t="s">
        <v>265</v>
      </c>
      <c r="J7" s="85">
        <v>1</v>
      </c>
    </row>
    <row r="8" spans="1:10" ht="15">
      <c r="A8" s="85" t="s">
        <v>265</v>
      </c>
      <c r="B8" s="85">
        <v>1</v>
      </c>
      <c r="C8" s="85"/>
      <c r="D8" s="85"/>
      <c r="E8" s="85"/>
      <c r="F8" s="85"/>
      <c r="G8" s="85"/>
      <c r="H8" s="85"/>
      <c r="I8" s="85"/>
      <c r="J8" s="85"/>
    </row>
    <row r="11" spans="1:10" ht="15" customHeight="1">
      <c r="A11" s="13" t="s">
        <v>690</v>
      </c>
      <c r="B11" s="13" t="s">
        <v>674</v>
      </c>
      <c r="C11" s="13" t="s">
        <v>699</v>
      </c>
      <c r="D11" s="13" t="s">
        <v>677</v>
      </c>
      <c r="E11" s="13" t="s">
        <v>704</v>
      </c>
      <c r="F11" s="13" t="s">
        <v>679</v>
      </c>
      <c r="G11" s="13" t="s">
        <v>707</v>
      </c>
      <c r="H11" s="13" t="s">
        <v>681</v>
      </c>
      <c r="I11" s="13" t="s">
        <v>708</v>
      </c>
      <c r="J11" s="13" t="s">
        <v>682</v>
      </c>
    </row>
    <row r="12" spans="1:10" ht="15">
      <c r="A12" s="85" t="s">
        <v>267</v>
      </c>
      <c r="B12" s="85">
        <v>28</v>
      </c>
      <c r="C12" s="85" t="s">
        <v>267</v>
      </c>
      <c r="D12" s="85">
        <v>10</v>
      </c>
      <c r="E12" s="85" t="s">
        <v>267</v>
      </c>
      <c r="F12" s="85">
        <v>10</v>
      </c>
      <c r="G12" s="85" t="s">
        <v>267</v>
      </c>
      <c r="H12" s="85">
        <v>5</v>
      </c>
      <c r="I12" s="85" t="s">
        <v>267</v>
      </c>
      <c r="J12" s="85">
        <v>3</v>
      </c>
    </row>
    <row r="13" spans="1:10" ht="15">
      <c r="A13" s="85" t="s">
        <v>691</v>
      </c>
      <c r="B13" s="85">
        <v>8</v>
      </c>
      <c r="C13" s="85" t="s">
        <v>691</v>
      </c>
      <c r="D13" s="85">
        <v>2</v>
      </c>
      <c r="E13" s="85" t="s">
        <v>694</v>
      </c>
      <c r="F13" s="85">
        <v>2</v>
      </c>
      <c r="G13" s="85" t="s">
        <v>692</v>
      </c>
      <c r="H13" s="85">
        <v>5</v>
      </c>
      <c r="I13" s="85" t="s">
        <v>709</v>
      </c>
      <c r="J13" s="85">
        <v>1</v>
      </c>
    </row>
    <row r="14" spans="1:10" ht="15">
      <c r="A14" s="85" t="s">
        <v>692</v>
      </c>
      <c r="B14" s="85">
        <v>6</v>
      </c>
      <c r="C14" s="85" t="s">
        <v>693</v>
      </c>
      <c r="D14" s="85">
        <v>2</v>
      </c>
      <c r="E14" s="85" t="s">
        <v>697</v>
      </c>
      <c r="F14" s="85">
        <v>2</v>
      </c>
      <c r="G14" s="85" t="s">
        <v>691</v>
      </c>
      <c r="H14" s="85">
        <v>5</v>
      </c>
      <c r="I14" s="85"/>
      <c r="J14" s="85"/>
    </row>
    <row r="15" spans="1:10" ht="15">
      <c r="A15" s="85" t="s">
        <v>268</v>
      </c>
      <c r="B15" s="85">
        <v>4</v>
      </c>
      <c r="C15" s="85" t="s">
        <v>700</v>
      </c>
      <c r="D15" s="85">
        <v>1</v>
      </c>
      <c r="E15" s="85" t="s">
        <v>695</v>
      </c>
      <c r="F15" s="85">
        <v>1</v>
      </c>
      <c r="G15" s="85" t="s">
        <v>268</v>
      </c>
      <c r="H15" s="85">
        <v>2</v>
      </c>
      <c r="I15" s="85"/>
      <c r="J15" s="85"/>
    </row>
    <row r="16" spans="1:10" ht="15">
      <c r="A16" s="85" t="s">
        <v>693</v>
      </c>
      <c r="B16" s="85">
        <v>3</v>
      </c>
      <c r="C16" s="85" t="s">
        <v>701</v>
      </c>
      <c r="D16" s="85">
        <v>1</v>
      </c>
      <c r="E16" s="85" t="s">
        <v>696</v>
      </c>
      <c r="F16" s="85">
        <v>1</v>
      </c>
      <c r="G16" s="85" t="s">
        <v>693</v>
      </c>
      <c r="H16" s="85">
        <v>1</v>
      </c>
      <c r="I16" s="85"/>
      <c r="J16" s="85"/>
    </row>
    <row r="17" spans="1:10" ht="15">
      <c r="A17" s="85" t="s">
        <v>694</v>
      </c>
      <c r="B17" s="85">
        <v>3</v>
      </c>
      <c r="C17" s="85" t="s">
        <v>698</v>
      </c>
      <c r="D17" s="85">
        <v>1</v>
      </c>
      <c r="E17" s="85" t="s">
        <v>268</v>
      </c>
      <c r="F17" s="85">
        <v>1</v>
      </c>
      <c r="G17" s="85"/>
      <c r="H17" s="85"/>
      <c r="I17" s="85"/>
      <c r="J17" s="85"/>
    </row>
    <row r="18" spans="1:10" ht="15">
      <c r="A18" s="85" t="s">
        <v>695</v>
      </c>
      <c r="B18" s="85">
        <v>2</v>
      </c>
      <c r="C18" s="85" t="s">
        <v>694</v>
      </c>
      <c r="D18" s="85">
        <v>1</v>
      </c>
      <c r="E18" s="85" t="s">
        <v>705</v>
      </c>
      <c r="F18" s="85">
        <v>1</v>
      </c>
      <c r="G18" s="85"/>
      <c r="H18" s="85"/>
      <c r="I18" s="85"/>
      <c r="J18" s="85"/>
    </row>
    <row r="19" spans="1:10" ht="15">
      <c r="A19" s="85" t="s">
        <v>696</v>
      </c>
      <c r="B19" s="85">
        <v>2</v>
      </c>
      <c r="C19" s="85" t="s">
        <v>702</v>
      </c>
      <c r="D19" s="85">
        <v>1</v>
      </c>
      <c r="E19" s="85" t="s">
        <v>706</v>
      </c>
      <c r="F19" s="85">
        <v>1</v>
      </c>
      <c r="G19" s="85"/>
      <c r="H19" s="85"/>
      <c r="I19" s="85"/>
      <c r="J19" s="85"/>
    </row>
    <row r="20" spans="1:10" ht="15">
      <c r="A20" s="85" t="s">
        <v>697</v>
      </c>
      <c r="B20" s="85">
        <v>2</v>
      </c>
      <c r="C20" s="85" t="s">
        <v>268</v>
      </c>
      <c r="D20" s="85">
        <v>1</v>
      </c>
      <c r="E20" s="85" t="s">
        <v>692</v>
      </c>
      <c r="F20" s="85">
        <v>1</v>
      </c>
      <c r="G20" s="85"/>
      <c r="H20" s="85"/>
      <c r="I20" s="85"/>
      <c r="J20" s="85"/>
    </row>
    <row r="21" spans="1:10" ht="15">
      <c r="A21" s="85" t="s">
        <v>698</v>
      </c>
      <c r="B21" s="85">
        <v>2</v>
      </c>
      <c r="C21" s="85" t="s">
        <v>703</v>
      </c>
      <c r="D21" s="85">
        <v>1</v>
      </c>
      <c r="E21" s="85" t="s">
        <v>691</v>
      </c>
      <c r="F21" s="85">
        <v>1</v>
      </c>
      <c r="G21" s="85"/>
      <c r="H21" s="85"/>
      <c r="I21" s="85"/>
      <c r="J21" s="85"/>
    </row>
    <row r="24" spans="1:10" ht="15" customHeight="1">
      <c r="A24" s="13" t="s">
        <v>714</v>
      </c>
      <c r="B24" s="13" t="s">
        <v>674</v>
      </c>
      <c r="C24" s="13" t="s">
        <v>724</v>
      </c>
      <c r="D24" s="13" t="s">
        <v>677</v>
      </c>
      <c r="E24" s="13" t="s">
        <v>728</v>
      </c>
      <c r="F24" s="13" t="s">
        <v>679</v>
      </c>
      <c r="G24" s="13" t="s">
        <v>736</v>
      </c>
      <c r="H24" s="13" t="s">
        <v>681</v>
      </c>
      <c r="I24" s="13" t="s">
        <v>745</v>
      </c>
      <c r="J24" s="13" t="s">
        <v>682</v>
      </c>
    </row>
    <row r="25" spans="1:10" ht="15">
      <c r="A25" s="93" t="s">
        <v>715</v>
      </c>
      <c r="B25" s="93">
        <v>52</v>
      </c>
      <c r="C25" s="93" t="s">
        <v>720</v>
      </c>
      <c r="D25" s="93">
        <v>12</v>
      </c>
      <c r="E25" s="93" t="s">
        <v>720</v>
      </c>
      <c r="F25" s="93">
        <v>14</v>
      </c>
      <c r="G25" s="93" t="s">
        <v>720</v>
      </c>
      <c r="H25" s="93">
        <v>7</v>
      </c>
      <c r="I25" s="93" t="s">
        <v>720</v>
      </c>
      <c r="J25" s="93">
        <v>3</v>
      </c>
    </row>
    <row r="26" spans="1:10" ht="15">
      <c r="A26" s="93" t="s">
        <v>716</v>
      </c>
      <c r="B26" s="93">
        <v>14</v>
      </c>
      <c r="C26" s="93" t="s">
        <v>223</v>
      </c>
      <c r="D26" s="93">
        <v>7</v>
      </c>
      <c r="E26" s="93" t="s">
        <v>721</v>
      </c>
      <c r="F26" s="93">
        <v>12</v>
      </c>
      <c r="G26" s="93" t="s">
        <v>737</v>
      </c>
      <c r="H26" s="93">
        <v>5</v>
      </c>
      <c r="I26" s="93" t="s">
        <v>746</v>
      </c>
      <c r="J26" s="93">
        <v>2</v>
      </c>
    </row>
    <row r="27" spans="1:10" ht="15">
      <c r="A27" s="93" t="s">
        <v>717</v>
      </c>
      <c r="B27" s="93">
        <v>0</v>
      </c>
      <c r="C27" s="93" t="s">
        <v>722</v>
      </c>
      <c r="D27" s="93">
        <v>6</v>
      </c>
      <c r="E27" s="93" t="s">
        <v>729</v>
      </c>
      <c r="F27" s="93">
        <v>7</v>
      </c>
      <c r="G27" s="93" t="s">
        <v>738</v>
      </c>
      <c r="H27" s="93">
        <v>5</v>
      </c>
      <c r="I27" s="93"/>
      <c r="J27" s="93"/>
    </row>
    <row r="28" spans="1:10" ht="15">
      <c r="A28" s="93" t="s">
        <v>718</v>
      </c>
      <c r="B28" s="93">
        <v>937</v>
      </c>
      <c r="C28" s="93" t="s">
        <v>222</v>
      </c>
      <c r="D28" s="93">
        <v>5</v>
      </c>
      <c r="E28" s="93" t="s">
        <v>730</v>
      </c>
      <c r="F28" s="93">
        <v>5</v>
      </c>
      <c r="G28" s="93" t="s">
        <v>739</v>
      </c>
      <c r="H28" s="93">
        <v>4</v>
      </c>
      <c r="I28" s="93"/>
      <c r="J28" s="93"/>
    </row>
    <row r="29" spans="1:10" ht="15">
      <c r="A29" s="93" t="s">
        <v>719</v>
      </c>
      <c r="B29" s="93">
        <v>1003</v>
      </c>
      <c r="C29" s="93" t="s">
        <v>723</v>
      </c>
      <c r="D29" s="93">
        <v>4</v>
      </c>
      <c r="E29" s="93" t="s">
        <v>722</v>
      </c>
      <c r="F29" s="93">
        <v>5</v>
      </c>
      <c r="G29" s="93" t="s">
        <v>740</v>
      </c>
      <c r="H29" s="93">
        <v>4</v>
      </c>
      <c r="I29" s="93"/>
      <c r="J29" s="93"/>
    </row>
    <row r="30" spans="1:10" ht="15">
      <c r="A30" s="93" t="s">
        <v>720</v>
      </c>
      <c r="B30" s="93">
        <v>36</v>
      </c>
      <c r="C30" s="93" t="s">
        <v>725</v>
      </c>
      <c r="D30" s="93">
        <v>4</v>
      </c>
      <c r="E30" s="93" t="s">
        <v>731</v>
      </c>
      <c r="F30" s="93">
        <v>4</v>
      </c>
      <c r="G30" s="93" t="s">
        <v>223</v>
      </c>
      <c r="H30" s="93">
        <v>3</v>
      </c>
      <c r="I30" s="93"/>
      <c r="J30" s="93"/>
    </row>
    <row r="31" spans="1:10" ht="15">
      <c r="A31" s="93" t="s">
        <v>721</v>
      </c>
      <c r="B31" s="93">
        <v>13</v>
      </c>
      <c r="C31" s="93" t="s">
        <v>726</v>
      </c>
      <c r="D31" s="93">
        <v>3</v>
      </c>
      <c r="E31" s="93" t="s">
        <v>732</v>
      </c>
      <c r="F31" s="93">
        <v>4</v>
      </c>
      <c r="G31" s="93" t="s">
        <v>741</v>
      </c>
      <c r="H31" s="93">
        <v>3</v>
      </c>
      <c r="I31" s="93"/>
      <c r="J31" s="93"/>
    </row>
    <row r="32" spans="1:10" ht="15">
      <c r="A32" s="93" t="s">
        <v>223</v>
      </c>
      <c r="B32" s="93">
        <v>12</v>
      </c>
      <c r="C32" s="93" t="s">
        <v>237</v>
      </c>
      <c r="D32" s="93">
        <v>3</v>
      </c>
      <c r="E32" s="93" t="s">
        <v>733</v>
      </c>
      <c r="F32" s="93">
        <v>3</v>
      </c>
      <c r="G32" s="93" t="s">
        <v>742</v>
      </c>
      <c r="H32" s="93">
        <v>2</v>
      </c>
      <c r="I32" s="93"/>
      <c r="J32" s="93"/>
    </row>
    <row r="33" spans="1:10" ht="15">
      <c r="A33" s="93" t="s">
        <v>722</v>
      </c>
      <c r="B33" s="93">
        <v>12</v>
      </c>
      <c r="C33" s="93" t="s">
        <v>727</v>
      </c>
      <c r="D33" s="93">
        <v>3</v>
      </c>
      <c r="E33" s="93" t="s">
        <v>734</v>
      </c>
      <c r="F33" s="93">
        <v>3</v>
      </c>
      <c r="G33" s="93" t="s">
        <v>743</v>
      </c>
      <c r="H33" s="93">
        <v>2</v>
      </c>
      <c r="I33" s="93"/>
      <c r="J33" s="93"/>
    </row>
    <row r="34" spans="1:10" ht="15">
      <c r="A34" s="93" t="s">
        <v>723</v>
      </c>
      <c r="B34" s="93">
        <v>8</v>
      </c>
      <c r="C34" s="93" t="s">
        <v>233</v>
      </c>
      <c r="D34" s="93">
        <v>3</v>
      </c>
      <c r="E34" s="93" t="s">
        <v>735</v>
      </c>
      <c r="F34" s="93">
        <v>3</v>
      </c>
      <c r="G34" s="93" t="s">
        <v>744</v>
      </c>
      <c r="H34" s="93">
        <v>2</v>
      </c>
      <c r="I34" s="93"/>
      <c r="J34" s="93"/>
    </row>
    <row r="37" spans="1:10" ht="15" customHeight="1">
      <c r="A37" s="13" t="s">
        <v>752</v>
      </c>
      <c r="B37" s="13" t="s">
        <v>674</v>
      </c>
      <c r="C37" s="13" t="s">
        <v>763</v>
      </c>
      <c r="D37" s="13" t="s">
        <v>677</v>
      </c>
      <c r="E37" s="13" t="s">
        <v>768</v>
      </c>
      <c r="F37" s="13" t="s">
        <v>679</v>
      </c>
      <c r="G37" s="13" t="s">
        <v>778</v>
      </c>
      <c r="H37" s="13" t="s">
        <v>681</v>
      </c>
      <c r="I37" s="85" t="s">
        <v>787</v>
      </c>
      <c r="J37" s="85" t="s">
        <v>682</v>
      </c>
    </row>
    <row r="38" spans="1:10" ht="15">
      <c r="A38" s="93" t="s">
        <v>753</v>
      </c>
      <c r="B38" s="93">
        <v>6</v>
      </c>
      <c r="C38" s="93" t="s">
        <v>764</v>
      </c>
      <c r="D38" s="93">
        <v>3</v>
      </c>
      <c r="E38" s="93" t="s">
        <v>756</v>
      </c>
      <c r="F38" s="93">
        <v>5</v>
      </c>
      <c r="G38" s="93" t="s">
        <v>753</v>
      </c>
      <c r="H38" s="93">
        <v>5</v>
      </c>
      <c r="I38" s="93"/>
      <c r="J38" s="93"/>
    </row>
    <row r="39" spans="1:10" ht="15">
      <c r="A39" s="93" t="s">
        <v>754</v>
      </c>
      <c r="B39" s="93">
        <v>6</v>
      </c>
      <c r="C39" s="93" t="s">
        <v>757</v>
      </c>
      <c r="D39" s="93">
        <v>3</v>
      </c>
      <c r="E39" s="93" t="s">
        <v>769</v>
      </c>
      <c r="F39" s="93">
        <v>4</v>
      </c>
      <c r="G39" s="93" t="s">
        <v>754</v>
      </c>
      <c r="H39" s="93">
        <v>4</v>
      </c>
      <c r="I39" s="93"/>
      <c r="J39" s="93"/>
    </row>
    <row r="40" spans="1:10" ht="15">
      <c r="A40" s="93" t="s">
        <v>755</v>
      </c>
      <c r="B40" s="93">
        <v>5</v>
      </c>
      <c r="C40" s="93" t="s">
        <v>758</v>
      </c>
      <c r="D40" s="93">
        <v>3</v>
      </c>
      <c r="E40" s="93" t="s">
        <v>770</v>
      </c>
      <c r="F40" s="93">
        <v>3</v>
      </c>
      <c r="G40" s="93" t="s">
        <v>779</v>
      </c>
      <c r="H40" s="93">
        <v>2</v>
      </c>
      <c r="I40" s="93"/>
      <c r="J40" s="93"/>
    </row>
    <row r="41" spans="1:10" ht="15">
      <c r="A41" s="93" t="s">
        <v>756</v>
      </c>
      <c r="B41" s="93">
        <v>5</v>
      </c>
      <c r="C41" s="93" t="s">
        <v>759</v>
      </c>
      <c r="D41" s="93">
        <v>3</v>
      </c>
      <c r="E41" s="93" t="s">
        <v>771</v>
      </c>
      <c r="F41" s="93">
        <v>3</v>
      </c>
      <c r="G41" s="93" t="s">
        <v>780</v>
      </c>
      <c r="H41" s="93">
        <v>2</v>
      </c>
      <c r="I41" s="93"/>
      <c r="J41" s="93"/>
    </row>
    <row r="42" spans="1:10" ht="15">
      <c r="A42" s="93" t="s">
        <v>757</v>
      </c>
      <c r="B42" s="93">
        <v>4</v>
      </c>
      <c r="C42" s="93" t="s">
        <v>760</v>
      </c>
      <c r="D42" s="93">
        <v>3</v>
      </c>
      <c r="E42" s="93" t="s">
        <v>772</v>
      </c>
      <c r="F42" s="93">
        <v>3</v>
      </c>
      <c r="G42" s="93" t="s">
        <v>781</v>
      </c>
      <c r="H42" s="93">
        <v>2</v>
      </c>
      <c r="I42" s="93"/>
      <c r="J42" s="93"/>
    </row>
    <row r="43" spans="1:10" ht="15">
      <c r="A43" s="93" t="s">
        <v>758</v>
      </c>
      <c r="B43" s="93">
        <v>4</v>
      </c>
      <c r="C43" s="93" t="s">
        <v>761</v>
      </c>
      <c r="D43" s="93">
        <v>3</v>
      </c>
      <c r="E43" s="93" t="s">
        <v>773</v>
      </c>
      <c r="F43" s="93">
        <v>3</v>
      </c>
      <c r="G43" s="93" t="s">
        <v>782</v>
      </c>
      <c r="H43" s="93">
        <v>2</v>
      </c>
      <c r="I43" s="93"/>
      <c r="J43" s="93"/>
    </row>
    <row r="44" spans="1:10" ht="15">
      <c r="A44" s="93" t="s">
        <v>759</v>
      </c>
      <c r="B44" s="93">
        <v>4</v>
      </c>
      <c r="C44" s="93" t="s">
        <v>762</v>
      </c>
      <c r="D44" s="93">
        <v>3</v>
      </c>
      <c r="E44" s="93" t="s">
        <v>774</v>
      </c>
      <c r="F44" s="93">
        <v>3</v>
      </c>
      <c r="G44" s="93" t="s">
        <v>783</v>
      </c>
      <c r="H44" s="93">
        <v>2</v>
      </c>
      <c r="I44" s="93"/>
      <c r="J44" s="93"/>
    </row>
    <row r="45" spans="1:10" ht="15">
      <c r="A45" s="93" t="s">
        <v>760</v>
      </c>
      <c r="B45" s="93">
        <v>4</v>
      </c>
      <c r="C45" s="93" t="s">
        <v>765</v>
      </c>
      <c r="D45" s="93">
        <v>3</v>
      </c>
      <c r="E45" s="93" t="s">
        <v>775</v>
      </c>
      <c r="F45" s="93">
        <v>3</v>
      </c>
      <c r="G45" s="93" t="s">
        <v>784</v>
      </c>
      <c r="H45" s="93">
        <v>2</v>
      </c>
      <c r="I45" s="93"/>
      <c r="J45" s="93"/>
    </row>
    <row r="46" spans="1:10" ht="15">
      <c r="A46" s="93" t="s">
        <v>761</v>
      </c>
      <c r="B46" s="93">
        <v>4</v>
      </c>
      <c r="C46" s="93" t="s">
        <v>766</v>
      </c>
      <c r="D46" s="93">
        <v>3</v>
      </c>
      <c r="E46" s="93" t="s">
        <v>776</v>
      </c>
      <c r="F46" s="93">
        <v>3</v>
      </c>
      <c r="G46" s="93" t="s">
        <v>785</v>
      </c>
      <c r="H46" s="93">
        <v>2</v>
      </c>
      <c r="I46" s="93"/>
      <c r="J46" s="93"/>
    </row>
    <row r="47" spans="1:10" ht="15">
      <c r="A47" s="93" t="s">
        <v>762</v>
      </c>
      <c r="B47" s="93">
        <v>4</v>
      </c>
      <c r="C47" s="93" t="s">
        <v>767</v>
      </c>
      <c r="D47" s="93">
        <v>3</v>
      </c>
      <c r="E47" s="93" t="s">
        <v>777</v>
      </c>
      <c r="F47" s="93">
        <v>3</v>
      </c>
      <c r="G47" s="93" t="s">
        <v>786</v>
      </c>
      <c r="H47" s="93">
        <v>2</v>
      </c>
      <c r="I47" s="93"/>
      <c r="J47" s="93"/>
    </row>
    <row r="50" spans="1:10" ht="15" customHeight="1">
      <c r="A50" s="13" t="s">
        <v>792</v>
      </c>
      <c r="B50" s="13" t="s">
        <v>674</v>
      </c>
      <c r="C50" s="85" t="s">
        <v>795</v>
      </c>
      <c r="D50" s="85" t="s">
        <v>677</v>
      </c>
      <c r="E50" s="85" t="s">
        <v>796</v>
      </c>
      <c r="F50" s="85" t="s">
        <v>679</v>
      </c>
      <c r="G50" s="85" t="s">
        <v>799</v>
      </c>
      <c r="H50" s="85" t="s">
        <v>681</v>
      </c>
      <c r="I50" s="13" t="s">
        <v>801</v>
      </c>
      <c r="J50" s="13" t="s">
        <v>682</v>
      </c>
    </row>
    <row r="51" spans="1:10" ht="15">
      <c r="A51" s="85" t="s">
        <v>793</v>
      </c>
      <c r="B51" s="85">
        <v>1</v>
      </c>
      <c r="C51" s="85"/>
      <c r="D51" s="85"/>
      <c r="E51" s="85"/>
      <c r="F51" s="85"/>
      <c r="G51" s="85"/>
      <c r="H51" s="85"/>
      <c r="I51" s="85" t="s">
        <v>793</v>
      </c>
      <c r="J51" s="85">
        <v>1</v>
      </c>
    </row>
    <row r="54" spans="1:10" ht="15" customHeight="1">
      <c r="A54" s="13" t="s">
        <v>794</v>
      </c>
      <c r="B54" s="13" t="s">
        <v>674</v>
      </c>
      <c r="C54" s="13" t="s">
        <v>797</v>
      </c>
      <c r="D54" s="13" t="s">
        <v>677</v>
      </c>
      <c r="E54" s="13" t="s">
        <v>798</v>
      </c>
      <c r="F54" s="13" t="s">
        <v>679</v>
      </c>
      <c r="G54" s="13" t="s">
        <v>800</v>
      </c>
      <c r="H54" s="13" t="s">
        <v>681</v>
      </c>
      <c r="I54" s="85" t="s">
        <v>802</v>
      </c>
      <c r="J54" s="85" t="s">
        <v>682</v>
      </c>
    </row>
    <row r="55" spans="1:10" ht="15">
      <c r="A55" s="85" t="s">
        <v>223</v>
      </c>
      <c r="B55" s="85">
        <v>12</v>
      </c>
      <c r="C55" s="85" t="s">
        <v>223</v>
      </c>
      <c r="D55" s="85">
        <v>7</v>
      </c>
      <c r="E55" s="85" t="s">
        <v>223</v>
      </c>
      <c r="F55" s="85">
        <v>2</v>
      </c>
      <c r="G55" s="85" t="s">
        <v>223</v>
      </c>
      <c r="H55" s="85">
        <v>3</v>
      </c>
      <c r="I55" s="85"/>
      <c r="J55" s="85"/>
    </row>
    <row r="56" spans="1:10" ht="15">
      <c r="A56" s="85" t="s">
        <v>227</v>
      </c>
      <c r="B56" s="85">
        <v>5</v>
      </c>
      <c r="C56" s="85" t="s">
        <v>237</v>
      </c>
      <c r="D56" s="85">
        <v>3</v>
      </c>
      <c r="E56" s="85" t="s">
        <v>236</v>
      </c>
      <c r="F56" s="85">
        <v>2</v>
      </c>
      <c r="G56" s="85" t="s">
        <v>231</v>
      </c>
      <c r="H56" s="85">
        <v>2</v>
      </c>
      <c r="I56" s="85"/>
      <c r="J56" s="85"/>
    </row>
    <row r="57" spans="1:10" ht="15">
      <c r="A57" s="85" t="s">
        <v>225</v>
      </c>
      <c r="B57" s="85">
        <v>5</v>
      </c>
      <c r="C57" s="85" t="s">
        <v>233</v>
      </c>
      <c r="D57" s="85">
        <v>3</v>
      </c>
      <c r="E57" s="85" t="s">
        <v>235</v>
      </c>
      <c r="F57" s="85">
        <v>2</v>
      </c>
      <c r="G57" s="85" t="s">
        <v>225</v>
      </c>
      <c r="H57" s="85">
        <v>2</v>
      </c>
      <c r="I57" s="85"/>
      <c r="J57" s="85"/>
    </row>
    <row r="58" spans="1:10" ht="15">
      <c r="A58" s="85" t="s">
        <v>233</v>
      </c>
      <c r="B58" s="85">
        <v>4</v>
      </c>
      <c r="C58" s="85" t="s">
        <v>238</v>
      </c>
      <c r="D58" s="85">
        <v>2</v>
      </c>
      <c r="E58" s="85" t="s">
        <v>234</v>
      </c>
      <c r="F58" s="85">
        <v>2</v>
      </c>
      <c r="G58" s="85" t="s">
        <v>227</v>
      </c>
      <c r="H58" s="85">
        <v>2</v>
      </c>
      <c r="I58" s="85"/>
      <c r="J58" s="85"/>
    </row>
    <row r="59" spans="1:10" ht="15">
      <c r="A59" s="85" t="s">
        <v>231</v>
      </c>
      <c r="B59" s="85">
        <v>4</v>
      </c>
      <c r="C59" s="85" t="s">
        <v>225</v>
      </c>
      <c r="D59" s="85">
        <v>2</v>
      </c>
      <c r="E59" s="85" t="s">
        <v>222</v>
      </c>
      <c r="F59" s="85">
        <v>1</v>
      </c>
      <c r="G59" s="85" t="s">
        <v>232</v>
      </c>
      <c r="H59" s="85">
        <v>2</v>
      </c>
      <c r="I59" s="85"/>
      <c r="J59" s="85"/>
    </row>
    <row r="60" spans="1:10" ht="15">
      <c r="A60" s="85" t="s">
        <v>237</v>
      </c>
      <c r="B60" s="85">
        <v>3</v>
      </c>
      <c r="C60" s="85" t="s">
        <v>227</v>
      </c>
      <c r="D60" s="85">
        <v>2</v>
      </c>
      <c r="E60" s="85" t="s">
        <v>231</v>
      </c>
      <c r="F60" s="85">
        <v>1</v>
      </c>
      <c r="G60" s="85"/>
      <c r="H60" s="85"/>
      <c r="I60" s="85"/>
      <c r="J60" s="85"/>
    </row>
    <row r="61" spans="1:10" ht="15">
      <c r="A61" s="85" t="s">
        <v>222</v>
      </c>
      <c r="B61" s="85">
        <v>3</v>
      </c>
      <c r="C61" s="85" t="s">
        <v>222</v>
      </c>
      <c r="D61" s="85">
        <v>2</v>
      </c>
      <c r="E61" s="85" t="s">
        <v>225</v>
      </c>
      <c r="F61" s="85">
        <v>1</v>
      </c>
      <c r="G61" s="85"/>
      <c r="H61" s="85"/>
      <c r="I61" s="85"/>
      <c r="J61" s="85"/>
    </row>
    <row r="62" spans="1:10" ht="15">
      <c r="A62" s="85" t="s">
        <v>232</v>
      </c>
      <c r="B62" s="85">
        <v>3</v>
      </c>
      <c r="C62" s="85" t="s">
        <v>231</v>
      </c>
      <c r="D62" s="85">
        <v>1</v>
      </c>
      <c r="E62" s="85" t="s">
        <v>227</v>
      </c>
      <c r="F62" s="85">
        <v>1</v>
      </c>
      <c r="G62" s="85"/>
      <c r="H62" s="85"/>
      <c r="I62" s="85"/>
      <c r="J62" s="85"/>
    </row>
    <row r="63" spans="1:10" ht="15">
      <c r="A63" s="85" t="s">
        <v>238</v>
      </c>
      <c r="B63" s="85">
        <v>2</v>
      </c>
      <c r="C63" s="85" t="s">
        <v>226</v>
      </c>
      <c r="D63" s="85">
        <v>1</v>
      </c>
      <c r="E63" s="85" t="s">
        <v>232</v>
      </c>
      <c r="F63" s="85">
        <v>1</v>
      </c>
      <c r="G63" s="85"/>
      <c r="H63" s="85"/>
      <c r="I63" s="85"/>
      <c r="J63" s="85"/>
    </row>
    <row r="64" spans="1:10" ht="15">
      <c r="A64" s="85" t="s">
        <v>236</v>
      </c>
      <c r="B64" s="85">
        <v>2</v>
      </c>
      <c r="C64" s="85"/>
      <c r="D64" s="85"/>
      <c r="E64" s="85" t="s">
        <v>233</v>
      </c>
      <c r="F64" s="85">
        <v>1</v>
      </c>
      <c r="G64" s="85"/>
      <c r="H64" s="85"/>
      <c r="I64" s="85"/>
      <c r="J64" s="85"/>
    </row>
    <row r="67" spans="1:10" ht="15" customHeight="1">
      <c r="A67" s="13" t="s">
        <v>808</v>
      </c>
      <c r="B67" s="13" t="s">
        <v>674</v>
      </c>
      <c r="C67" s="13" t="s">
        <v>809</v>
      </c>
      <c r="D67" s="13" t="s">
        <v>677</v>
      </c>
      <c r="E67" s="13" t="s">
        <v>810</v>
      </c>
      <c r="F67" s="13" t="s">
        <v>679</v>
      </c>
      <c r="G67" s="13" t="s">
        <v>811</v>
      </c>
      <c r="H67" s="13" t="s">
        <v>681</v>
      </c>
      <c r="I67" s="13" t="s">
        <v>812</v>
      </c>
      <c r="J67" s="13" t="s">
        <v>682</v>
      </c>
    </row>
    <row r="68" spans="1:10" ht="15">
      <c r="A68" s="127" t="s">
        <v>238</v>
      </c>
      <c r="B68" s="85">
        <v>19938</v>
      </c>
      <c r="C68" s="127" t="s">
        <v>238</v>
      </c>
      <c r="D68" s="85">
        <v>19938</v>
      </c>
      <c r="E68" s="127" t="s">
        <v>236</v>
      </c>
      <c r="F68" s="85">
        <v>9447</v>
      </c>
      <c r="G68" s="127" t="s">
        <v>231</v>
      </c>
      <c r="H68" s="85">
        <v>7828</v>
      </c>
      <c r="I68" s="127" t="s">
        <v>214</v>
      </c>
      <c r="J68" s="85">
        <v>4985</v>
      </c>
    </row>
    <row r="69" spans="1:10" ht="15">
      <c r="A69" s="127" t="s">
        <v>222</v>
      </c>
      <c r="B69" s="85">
        <v>13578</v>
      </c>
      <c r="C69" s="127" t="s">
        <v>222</v>
      </c>
      <c r="D69" s="85">
        <v>13578</v>
      </c>
      <c r="E69" s="127" t="s">
        <v>224</v>
      </c>
      <c r="F69" s="85">
        <v>6231</v>
      </c>
      <c r="G69" s="127" t="s">
        <v>215</v>
      </c>
      <c r="H69" s="85">
        <v>5437</v>
      </c>
      <c r="I69" s="127" t="s">
        <v>230</v>
      </c>
      <c r="J69" s="85">
        <v>659</v>
      </c>
    </row>
    <row r="70" spans="1:10" ht="15">
      <c r="A70" s="127" t="s">
        <v>236</v>
      </c>
      <c r="B70" s="85">
        <v>9447</v>
      </c>
      <c r="C70" s="127" t="s">
        <v>229</v>
      </c>
      <c r="D70" s="85">
        <v>8055</v>
      </c>
      <c r="E70" s="127" t="s">
        <v>235</v>
      </c>
      <c r="F70" s="85">
        <v>3875</v>
      </c>
      <c r="G70" s="127" t="s">
        <v>219</v>
      </c>
      <c r="H70" s="85">
        <v>2782</v>
      </c>
      <c r="I70" s="127" t="s">
        <v>218</v>
      </c>
      <c r="J70" s="85">
        <v>552</v>
      </c>
    </row>
    <row r="71" spans="1:10" ht="15">
      <c r="A71" s="127" t="s">
        <v>229</v>
      </c>
      <c r="B71" s="85">
        <v>8055</v>
      </c>
      <c r="C71" s="127" t="s">
        <v>237</v>
      </c>
      <c r="D71" s="85">
        <v>730</v>
      </c>
      <c r="E71" s="127" t="s">
        <v>217</v>
      </c>
      <c r="F71" s="85">
        <v>3498</v>
      </c>
      <c r="G71" s="127" t="s">
        <v>232</v>
      </c>
      <c r="H71" s="85">
        <v>1264</v>
      </c>
      <c r="I71" s="127"/>
      <c r="J71" s="85"/>
    </row>
    <row r="72" spans="1:10" ht="15">
      <c r="A72" s="127" t="s">
        <v>231</v>
      </c>
      <c r="B72" s="85">
        <v>7828</v>
      </c>
      <c r="C72" s="127" t="s">
        <v>226</v>
      </c>
      <c r="D72" s="85">
        <v>650</v>
      </c>
      <c r="E72" s="127" t="s">
        <v>228</v>
      </c>
      <c r="F72" s="85">
        <v>2234</v>
      </c>
      <c r="G72" s="127" t="s">
        <v>225</v>
      </c>
      <c r="H72" s="85">
        <v>874</v>
      </c>
      <c r="I72" s="127"/>
      <c r="J72" s="85"/>
    </row>
    <row r="73" spans="1:10" ht="15">
      <c r="A73" s="127" t="s">
        <v>224</v>
      </c>
      <c r="B73" s="85">
        <v>6231</v>
      </c>
      <c r="C73" s="127" t="s">
        <v>221</v>
      </c>
      <c r="D73" s="85">
        <v>325</v>
      </c>
      <c r="E73" s="127" t="s">
        <v>216</v>
      </c>
      <c r="F73" s="85">
        <v>318</v>
      </c>
      <c r="G73" s="127" t="s">
        <v>227</v>
      </c>
      <c r="H73" s="85">
        <v>510</v>
      </c>
      <c r="I73" s="127"/>
      <c r="J73" s="85"/>
    </row>
    <row r="74" spans="1:10" ht="15">
      <c r="A74" s="127" t="s">
        <v>215</v>
      </c>
      <c r="B74" s="85">
        <v>5437</v>
      </c>
      <c r="C74" s="127" t="s">
        <v>233</v>
      </c>
      <c r="D74" s="85">
        <v>31</v>
      </c>
      <c r="E74" s="127" t="s">
        <v>223</v>
      </c>
      <c r="F74" s="85">
        <v>225</v>
      </c>
      <c r="G74" s="127"/>
      <c r="H74" s="85"/>
      <c r="I74" s="127"/>
      <c r="J74" s="85"/>
    </row>
    <row r="75" spans="1:10" ht="15">
      <c r="A75" s="127" t="s">
        <v>214</v>
      </c>
      <c r="B75" s="85">
        <v>4985</v>
      </c>
      <c r="C75" s="127" t="s">
        <v>220</v>
      </c>
      <c r="D75" s="85">
        <v>30</v>
      </c>
      <c r="E75" s="127" t="s">
        <v>234</v>
      </c>
      <c r="F75" s="85">
        <v>129</v>
      </c>
      <c r="G75" s="127"/>
      <c r="H75" s="85"/>
      <c r="I75" s="127"/>
      <c r="J75" s="85"/>
    </row>
    <row r="76" spans="1:10" ht="15">
      <c r="A76" s="127" t="s">
        <v>235</v>
      </c>
      <c r="B76" s="85">
        <v>3875</v>
      </c>
      <c r="C76" s="127"/>
      <c r="D76" s="85"/>
      <c r="E76" s="127"/>
      <c r="F76" s="85"/>
      <c r="G76" s="127"/>
      <c r="H76" s="85"/>
      <c r="I76" s="127"/>
      <c r="J76" s="85"/>
    </row>
    <row r="77" spans="1:10" ht="15">
      <c r="A77" s="127" t="s">
        <v>217</v>
      </c>
      <c r="B77" s="85">
        <v>3498</v>
      </c>
      <c r="C77" s="127"/>
      <c r="D77" s="85"/>
      <c r="E77" s="127"/>
      <c r="F77" s="85"/>
      <c r="G77" s="127"/>
      <c r="H77" s="85"/>
      <c r="I77" s="127"/>
      <c r="J77" s="85"/>
    </row>
  </sheetData>
  <hyperlinks>
    <hyperlink ref="A2" r:id="rId1" display="https://twitter.com/CalRecycle/status/1161004872935694336"/>
    <hyperlink ref="A3" r:id="rId2" display="http://crra.com/Tours"/>
    <hyperlink ref="G2" r:id="rId3" display="https://twitter.com/CalRecycle/status/1161004872935694336"/>
    <hyperlink ref="I2" r:id="rId4" display="http://crra.com/Tours"/>
  </hyperlinks>
  <printOptions/>
  <pageMargins left="0.7" right="0.7" top="0.75" bottom="0.75" header="0.3" footer="0.3"/>
  <pageSetup orientation="portrait" paperSize="9"/>
  <tableParts>
    <tablePart r:id="rId12"/>
    <tablePart r:id="rId10"/>
    <tablePart r:id="rId5"/>
    <tablePart r:id="rId6"/>
    <tablePart r:id="rId8"/>
    <tablePart r:id="rId7"/>
    <tablePart r:id="rId11"/>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868</v>
      </c>
      <c r="B1" s="13" t="s">
        <v>978</v>
      </c>
      <c r="C1" s="13" t="s">
        <v>979</v>
      </c>
      <c r="D1" s="13" t="s">
        <v>144</v>
      </c>
      <c r="E1" s="13" t="s">
        <v>981</v>
      </c>
      <c r="F1" s="13" t="s">
        <v>982</v>
      </c>
      <c r="G1" s="13" t="s">
        <v>983</v>
      </c>
    </row>
    <row r="2" spans="1:7" ht="15">
      <c r="A2" s="85" t="s">
        <v>715</v>
      </c>
      <c r="B2" s="85">
        <v>52</v>
      </c>
      <c r="C2" s="132">
        <v>0.0518444666001994</v>
      </c>
      <c r="D2" s="85" t="s">
        <v>980</v>
      </c>
      <c r="E2" s="85"/>
      <c r="F2" s="85"/>
      <c r="G2" s="85"/>
    </row>
    <row r="3" spans="1:7" ht="15">
      <c r="A3" s="85" t="s">
        <v>716</v>
      </c>
      <c r="B3" s="85">
        <v>14</v>
      </c>
      <c r="C3" s="132">
        <v>0.013958125623130608</v>
      </c>
      <c r="D3" s="85" t="s">
        <v>980</v>
      </c>
      <c r="E3" s="85"/>
      <c r="F3" s="85"/>
      <c r="G3" s="85"/>
    </row>
    <row r="4" spans="1:7" ht="15">
      <c r="A4" s="85" t="s">
        <v>717</v>
      </c>
      <c r="B4" s="85">
        <v>0</v>
      </c>
      <c r="C4" s="132">
        <v>0</v>
      </c>
      <c r="D4" s="85" t="s">
        <v>980</v>
      </c>
      <c r="E4" s="85"/>
      <c r="F4" s="85"/>
      <c r="G4" s="85"/>
    </row>
    <row r="5" spans="1:7" ht="15">
      <c r="A5" s="85" t="s">
        <v>718</v>
      </c>
      <c r="B5" s="85">
        <v>937</v>
      </c>
      <c r="C5" s="132">
        <v>0.93419740777667</v>
      </c>
      <c r="D5" s="85" t="s">
        <v>980</v>
      </c>
      <c r="E5" s="85"/>
      <c r="F5" s="85"/>
      <c r="G5" s="85"/>
    </row>
    <row r="6" spans="1:7" ht="15">
      <c r="A6" s="85" t="s">
        <v>719</v>
      </c>
      <c r="B6" s="85">
        <v>1003</v>
      </c>
      <c r="C6" s="132">
        <v>1</v>
      </c>
      <c r="D6" s="85" t="s">
        <v>980</v>
      </c>
      <c r="E6" s="85"/>
      <c r="F6" s="85"/>
      <c r="G6" s="85"/>
    </row>
    <row r="7" spans="1:7" ht="15">
      <c r="A7" s="93" t="s">
        <v>720</v>
      </c>
      <c r="B7" s="93">
        <v>36</v>
      </c>
      <c r="C7" s="133">
        <v>0</v>
      </c>
      <c r="D7" s="93" t="s">
        <v>980</v>
      </c>
      <c r="E7" s="93" t="b">
        <v>0</v>
      </c>
      <c r="F7" s="93" t="b">
        <v>0</v>
      </c>
      <c r="G7" s="93" t="b">
        <v>0</v>
      </c>
    </row>
    <row r="8" spans="1:7" ht="15">
      <c r="A8" s="93" t="s">
        <v>721</v>
      </c>
      <c r="B8" s="93">
        <v>13</v>
      </c>
      <c r="C8" s="133">
        <v>0.013044182302733439</v>
      </c>
      <c r="D8" s="93" t="s">
        <v>980</v>
      </c>
      <c r="E8" s="93" t="b">
        <v>0</v>
      </c>
      <c r="F8" s="93" t="b">
        <v>0</v>
      </c>
      <c r="G8" s="93" t="b">
        <v>0</v>
      </c>
    </row>
    <row r="9" spans="1:7" ht="15">
      <c r="A9" s="93" t="s">
        <v>223</v>
      </c>
      <c r="B9" s="93">
        <v>12</v>
      </c>
      <c r="C9" s="133">
        <v>0.00879486183815046</v>
      </c>
      <c r="D9" s="93" t="s">
        <v>980</v>
      </c>
      <c r="E9" s="93" t="b">
        <v>0</v>
      </c>
      <c r="F9" s="93" t="b">
        <v>0</v>
      </c>
      <c r="G9" s="93" t="b">
        <v>0</v>
      </c>
    </row>
    <row r="10" spans="1:7" ht="15">
      <c r="A10" s="93" t="s">
        <v>722</v>
      </c>
      <c r="B10" s="93">
        <v>12</v>
      </c>
      <c r="C10" s="133">
        <v>0.012040783664061635</v>
      </c>
      <c r="D10" s="93" t="s">
        <v>980</v>
      </c>
      <c r="E10" s="93" t="b">
        <v>0</v>
      </c>
      <c r="F10" s="93" t="b">
        <v>0</v>
      </c>
      <c r="G10" s="93" t="b">
        <v>0</v>
      </c>
    </row>
    <row r="11" spans="1:7" ht="15">
      <c r="A11" s="93" t="s">
        <v>723</v>
      </c>
      <c r="B11" s="93">
        <v>8</v>
      </c>
      <c r="C11" s="133">
        <v>0.008739839763478101</v>
      </c>
      <c r="D11" s="93" t="s">
        <v>980</v>
      </c>
      <c r="E11" s="93" t="b">
        <v>0</v>
      </c>
      <c r="F11" s="93" t="b">
        <v>0</v>
      </c>
      <c r="G11" s="93" t="b">
        <v>0</v>
      </c>
    </row>
    <row r="12" spans="1:7" ht="15">
      <c r="A12" s="93" t="s">
        <v>738</v>
      </c>
      <c r="B12" s="93">
        <v>8</v>
      </c>
      <c r="C12" s="133">
        <v>0.008027189109374423</v>
      </c>
      <c r="D12" s="93" t="s">
        <v>980</v>
      </c>
      <c r="E12" s="93" t="b">
        <v>0</v>
      </c>
      <c r="F12" s="93" t="b">
        <v>0</v>
      </c>
      <c r="G12" s="93" t="b">
        <v>0</v>
      </c>
    </row>
    <row r="13" spans="1:7" ht="15">
      <c r="A13" s="93" t="s">
        <v>741</v>
      </c>
      <c r="B13" s="93">
        <v>8</v>
      </c>
      <c r="C13" s="133">
        <v>0.008027189109374423</v>
      </c>
      <c r="D13" s="93" t="s">
        <v>980</v>
      </c>
      <c r="E13" s="93" t="b">
        <v>0</v>
      </c>
      <c r="F13" s="93" t="b">
        <v>0</v>
      </c>
      <c r="G13" s="93" t="b">
        <v>0</v>
      </c>
    </row>
    <row r="14" spans="1:7" ht="15">
      <c r="A14" s="93" t="s">
        <v>222</v>
      </c>
      <c r="B14" s="93">
        <v>7</v>
      </c>
      <c r="C14" s="133">
        <v>0.007647359793043339</v>
      </c>
      <c r="D14" s="93" t="s">
        <v>980</v>
      </c>
      <c r="E14" s="93" t="b">
        <v>0</v>
      </c>
      <c r="F14" s="93" t="b">
        <v>0</v>
      </c>
      <c r="G14" s="93" t="b">
        <v>0</v>
      </c>
    </row>
    <row r="15" spans="1:7" ht="15">
      <c r="A15" s="93" t="s">
        <v>729</v>
      </c>
      <c r="B15" s="93">
        <v>7</v>
      </c>
      <c r="C15" s="133">
        <v>0.009218628993884608</v>
      </c>
      <c r="D15" s="93" t="s">
        <v>980</v>
      </c>
      <c r="E15" s="93" t="b">
        <v>0</v>
      </c>
      <c r="F15" s="93" t="b">
        <v>0</v>
      </c>
      <c r="G15" s="93" t="b">
        <v>0</v>
      </c>
    </row>
    <row r="16" spans="1:7" ht="15">
      <c r="A16" s="93" t="s">
        <v>869</v>
      </c>
      <c r="B16" s="93">
        <v>6</v>
      </c>
      <c r="C16" s="133">
        <v>0.007171900925194872</v>
      </c>
      <c r="D16" s="93" t="s">
        <v>980</v>
      </c>
      <c r="E16" s="93" t="b">
        <v>0</v>
      </c>
      <c r="F16" s="93" t="b">
        <v>1</v>
      </c>
      <c r="G16" s="93" t="b">
        <v>0</v>
      </c>
    </row>
    <row r="17" spans="1:7" ht="15">
      <c r="A17" s="93" t="s">
        <v>746</v>
      </c>
      <c r="B17" s="93">
        <v>6</v>
      </c>
      <c r="C17" s="133">
        <v>0.007171900925194872</v>
      </c>
      <c r="D17" s="93" t="s">
        <v>980</v>
      </c>
      <c r="E17" s="93" t="b">
        <v>0</v>
      </c>
      <c r="F17" s="93" t="b">
        <v>0</v>
      </c>
      <c r="G17" s="93" t="b">
        <v>0</v>
      </c>
    </row>
    <row r="18" spans="1:7" ht="15">
      <c r="A18" s="93" t="s">
        <v>727</v>
      </c>
      <c r="B18" s="93">
        <v>6</v>
      </c>
      <c r="C18" s="133">
        <v>0.007171900925194872</v>
      </c>
      <c r="D18" s="93" t="s">
        <v>980</v>
      </c>
      <c r="E18" s="93" t="b">
        <v>1</v>
      </c>
      <c r="F18" s="93" t="b">
        <v>0</v>
      </c>
      <c r="G18" s="93" t="b">
        <v>0</v>
      </c>
    </row>
    <row r="19" spans="1:7" ht="15">
      <c r="A19" s="93" t="s">
        <v>725</v>
      </c>
      <c r="B19" s="93">
        <v>6</v>
      </c>
      <c r="C19" s="133">
        <v>0.007171900925194872</v>
      </c>
      <c r="D19" s="93" t="s">
        <v>980</v>
      </c>
      <c r="E19" s="93" t="b">
        <v>0</v>
      </c>
      <c r="F19" s="93" t="b">
        <v>0</v>
      </c>
      <c r="G19" s="93" t="b">
        <v>0</v>
      </c>
    </row>
    <row r="20" spans="1:7" ht="15">
      <c r="A20" s="93" t="s">
        <v>737</v>
      </c>
      <c r="B20" s="93">
        <v>6</v>
      </c>
      <c r="C20" s="133">
        <v>0.007171900925194872</v>
      </c>
      <c r="D20" s="93" t="s">
        <v>980</v>
      </c>
      <c r="E20" s="93" t="b">
        <v>0</v>
      </c>
      <c r="F20" s="93" t="b">
        <v>0</v>
      </c>
      <c r="G20" s="93" t="b">
        <v>0</v>
      </c>
    </row>
    <row r="21" spans="1:7" ht="15">
      <c r="A21" s="93" t="s">
        <v>739</v>
      </c>
      <c r="B21" s="93">
        <v>6</v>
      </c>
      <c r="C21" s="133">
        <v>0.007171900925194872</v>
      </c>
      <c r="D21" s="93" t="s">
        <v>980</v>
      </c>
      <c r="E21" s="93" t="b">
        <v>0</v>
      </c>
      <c r="F21" s="93" t="b">
        <v>0</v>
      </c>
      <c r="G21" s="93" t="b">
        <v>0</v>
      </c>
    </row>
    <row r="22" spans="1:7" ht="15">
      <c r="A22" s="93" t="s">
        <v>740</v>
      </c>
      <c r="B22" s="93">
        <v>6</v>
      </c>
      <c r="C22" s="133">
        <v>0.007171900925194872</v>
      </c>
      <c r="D22" s="93" t="s">
        <v>980</v>
      </c>
      <c r="E22" s="93" t="b">
        <v>0</v>
      </c>
      <c r="F22" s="93" t="b">
        <v>0</v>
      </c>
      <c r="G22" s="93" t="b">
        <v>0</v>
      </c>
    </row>
    <row r="23" spans="1:7" ht="15">
      <c r="A23" s="93" t="s">
        <v>227</v>
      </c>
      <c r="B23" s="93">
        <v>5</v>
      </c>
      <c r="C23" s="133">
        <v>0.006584734995631863</v>
      </c>
      <c r="D23" s="93" t="s">
        <v>980</v>
      </c>
      <c r="E23" s="93" t="b">
        <v>0</v>
      </c>
      <c r="F23" s="93" t="b">
        <v>0</v>
      </c>
      <c r="G23" s="93" t="b">
        <v>0</v>
      </c>
    </row>
    <row r="24" spans="1:7" ht="15">
      <c r="A24" s="93" t="s">
        <v>225</v>
      </c>
      <c r="B24" s="93">
        <v>5</v>
      </c>
      <c r="C24" s="133">
        <v>0.006584734995631863</v>
      </c>
      <c r="D24" s="93" t="s">
        <v>980</v>
      </c>
      <c r="E24" s="93" t="b">
        <v>0</v>
      </c>
      <c r="F24" s="93" t="b">
        <v>0</v>
      </c>
      <c r="G24" s="93" t="b">
        <v>0</v>
      </c>
    </row>
    <row r="25" spans="1:7" ht="15">
      <c r="A25" s="93" t="s">
        <v>691</v>
      </c>
      <c r="B25" s="93">
        <v>5</v>
      </c>
      <c r="C25" s="133">
        <v>0.006584734995631863</v>
      </c>
      <c r="D25" s="93" t="s">
        <v>980</v>
      </c>
      <c r="E25" s="93" t="b">
        <v>0</v>
      </c>
      <c r="F25" s="93" t="b">
        <v>0</v>
      </c>
      <c r="G25" s="93" t="b">
        <v>0</v>
      </c>
    </row>
    <row r="26" spans="1:7" ht="15">
      <c r="A26" s="93" t="s">
        <v>870</v>
      </c>
      <c r="B26" s="93">
        <v>5</v>
      </c>
      <c r="C26" s="133">
        <v>0.006584734995631863</v>
      </c>
      <c r="D26" s="93" t="s">
        <v>980</v>
      </c>
      <c r="E26" s="93" t="b">
        <v>0</v>
      </c>
      <c r="F26" s="93" t="b">
        <v>0</v>
      </c>
      <c r="G26" s="93" t="b">
        <v>0</v>
      </c>
    </row>
    <row r="27" spans="1:7" ht="15">
      <c r="A27" s="93" t="s">
        <v>730</v>
      </c>
      <c r="B27" s="93">
        <v>5</v>
      </c>
      <c r="C27" s="133">
        <v>0.006584734995631863</v>
      </c>
      <c r="D27" s="93" t="s">
        <v>980</v>
      </c>
      <c r="E27" s="93" t="b">
        <v>1</v>
      </c>
      <c r="F27" s="93" t="b">
        <v>0</v>
      </c>
      <c r="G27" s="93" t="b">
        <v>0</v>
      </c>
    </row>
    <row r="28" spans="1:7" ht="15">
      <c r="A28" s="93" t="s">
        <v>744</v>
      </c>
      <c r="B28" s="93">
        <v>5</v>
      </c>
      <c r="C28" s="133">
        <v>0.006584734995631863</v>
      </c>
      <c r="D28" s="93" t="s">
        <v>980</v>
      </c>
      <c r="E28" s="93" t="b">
        <v>0</v>
      </c>
      <c r="F28" s="93" t="b">
        <v>0</v>
      </c>
      <c r="G28" s="93" t="b">
        <v>0</v>
      </c>
    </row>
    <row r="29" spans="1:7" ht="15">
      <c r="A29" s="93" t="s">
        <v>871</v>
      </c>
      <c r="B29" s="93">
        <v>5</v>
      </c>
      <c r="C29" s="133">
        <v>0.006584734995631863</v>
      </c>
      <c r="D29" s="93" t="s">
        <v>980</v>
      </c>
      <c r="E29" s="93" t="b">
        <v>0</v>
      </c>
      <c r="F29" s="93" t="b">
        <v>0</v>
      </c>
      <c r="G29" s="93" t="b">
        <v>0</v>
      </c>
    </row>
    <row r="30" spans="1:7" ht="15">
      <c r="A30" s="93" t="s">
        <v>872</v>
      </c>
      <c r="B30" s="93">
        <v>4</v>
      </c>
      <c r="C30" s="133">
        <v>0.00586324122543364</v>
      </c>
      <c r="D30" s="93" t="s">
        <v>980</v>
      </c>
      <c r="E30" s="93" t="b">
        <v>1</v>
      </c>
      <c r="F30" s="93" t="b">
        <v>0</v>
      </c>
      <c r="G30" s="93" t="b">
        <v>0</v>
      </c>
    </row>
    <row r="31" spans="1:7" ht="15">
      <c r="A31" s="93" t="s">
        <v>726</v>
      </c>
      <c r="B31" s="93">
        <v>4</v>
      </c>
      <c r="C31" s="133">
        <v>0.00586324122543364</v>
      </c>
      <c r="D31" s="93" t="s">
        <v>980</v>
      </c>
      <c r="E31" s="93" t="b">
        <v>0</v>
      </c>
      <c r="F31" s="93" t="b">
        <v>0</v>
      </c>
      <c r="G31" s="93" t="b">
        <v>0</v>
      </c>
    </row>
    <row r="32" spans="1:7" ht="15">
      <c r="A32" s="93" t="s">
        <v>873</v>
      </c>
      <c r="B32" s="93">
        <v>4</v>
      </c>
      <c r="C32" s="133">
        <v>0.00586324122543364</v>
      </c>
      <c r="D32" s="93" t="s">
        <v>980</v>
      </c>
      <c r="E32" s="93" t="b">
        <v>0</v>
      </c>
      <c r="F32" s="93" t="b">
        <v>0</v>
      </c>
      <c r="G32" s="93" t="b">
        <v>0</v>
      </c>
    </row>
    <row r="33" spans="1:7" ht="15">
      <c r="A33" s="93" t="s">
        <v>733</v>
      </c>
      <c r="B33" s="93">
        <v>4</v>
      </c>
      <c r="C33" s="133">
        <v>0.00586324122543364</v>
      </c>
      <c r="D33" s="93" t="s">
        <v>980</v>
      </c>
      <c r="E33" s="93" t="b">
        <v>0</v>
      </c>
      <c r="F33" s="93" t="b">
        <v>0</v>
      </c>
      <c r="G33" s="93" t="b">
        <v>0</v>
      </c>
    </row>
    <row r="34" spans="1:7" ht="15">
      <c r="A34" s="93" t="s">
        <v>233</v>
      </c>
      <c r="B34" s="93">
        <v>4</v>
      </c>
      <c r="C34" s="133">
        <v>0.00586324122543364</v>
      </c>
      <c r="D34" s="93" t="s">
        <v>980</v>
      </c>
      <c r="E34" s="93" t="b">
        <v>0</v>
      </c>
      <c r="F34" s="93" t="b">
        <v>0</v>
      </c>
      <c r="G34" s="93" t="b">
        <v>0</v>
      </c>
    </row>
    <row r="35" spans="1:7" ht="15">
      <c r="A35" s="93" t="s">
        <v>874</v>
      </c>
      <c r="B35" s="93">
        <v>4</v>
      </c>
      <c r="C35" s="133">
        <v>0.00586324122543364</v>
      </c>
      <c r="D35" s="93" t="s">
        <v>980</v>
      </c>
      <c r="E35" s="93" t="b">
        <v>0</v>
      </c>
      <c r="F35" s="93" t="b">
        <v>0</v>
      </c>
      <c r="G35" s="93" t="b">
        <v>0</v>
      </c>
    </row>
    <row r="36" spans="1:7" ht="15">
      <c r="A36" s="93" t="s">
        <v>875</v>
      </c>
      <c r="B36" s="93">
        <v>4</v>
      </c>
      <c r="C36" s="133">
        <v>0.00586324122543364</v>
      </c>
      <c r="D36" s="93" t="s">
        <v>980</v>
      </c>
      <c r="E36" s="93" t="b">
        <v>0</v>
      </c>
      <c r="F36" s="93" t="b">
        <v>0</v>
      </c>
      <c r="G36" s="93" t="b">
        <v>0</v>
      </c>
    </row>
    <row r="37" spans="1:7" ht="15">
      <c r="A37" s="93" t="s">
        <v>876</v>
      </c>
      <c r="B37" s="93">
        <v>4</v>
      </c>
      <c r="C37" s="133">
        <v>0.00586324122543364</v>
      </c>
      <c r="D37" s="93" t="s">
        <v>980</v>
      </c>
      <c r="E37" s="93" t="b">
        <v>1</v>
      </c>
      <c r="F37" s="93" t="b">
        <v>0</v>
      </c>
      <c r="G37" s="93" t="b">
        <v>0</v>
      </c>
    </row>
    <row r="38" spans="1:7" ht="15">
      <c r="A38" s="93" t="s">
        <v>877</v>
      </c>
      <c r="B38" s="93">
        <v>4</v>
      </c>
      <c r="C38" s="133">
        <v>0.00586324122543364</v>
      </c>
      <c r="D38" s="93" t="s">
        <v>980</v>
      </c>
      <c r="E38" s="93" t="b">
        <v>0</v>
      </c>
      <c r="F38" s="93" t="b">
        <v>0</v>
      </c>
      <c r="G38" s="93" t="b">
        <v>0</v>
      </c>
    </row>
    <row r="39" spans="1:7" ht="15">
      <c r="A39" s="93" t="s">
        <v>878</v>
      </c>
      <c r="B39" s="93">
        <v>4</v>
      </c>
      <c r="C39" s="133">
        <v>0.00586324122543364</v>
      </c>
      <c r="D39" s="93" t="s">
        <v>980</v>
      </c>
      <c r="E39" s="93" t="b">
        <v>0</v>
      </c>
      <c r="F39" s="93" t="b">
        <v>0</v>
      </c>
      <c r="G39" s="93" t="b">
        <v>0</v>
      </c>
    </row>
    <row r="40" spans="1:7" ht="15">
      <c r="A40" s="93" t="s">
        <v>879</v>
      </c>
      <c r="B40" s="93">
        <v>4</v>
      </c>
      <c r="C40" s="133">
        <v>0.00586324122543364</v>
      </c>
      <c r="D40" s="93" t="s">
        <v>980</v>
      </c>
      <c r="E40" s="93" t="b">
        <v>0</v>
      </c>
      <c r="F40" s="93" t="b">
        <v>0</v>
      </c>
      <c r="G40" s="93" t="b">
        <v>0</v>
      </c>
    </row>
    <row r="41" spans="1:7" ht="15">
      <c r="A41" s="93" t="s">
        <v>880</v>
      </c>
      <c r="B41" s="93">
        <v>4</v>
      </c>
      <c r="C41" s="133">
        <v>0.00586324122543364</v>
      </c>
      <c r="D41" s="93" t="s">
        <v>980</v>
      </c>
      <c r="E41" s="93" t="b">
        <v>0</v>
      </c>
      <c r="F41" s="93" t="b">
        <v>0</v>
      </c>
      <c r="G41" s="93" t="b">
        <v>0</v>
      </c>
    </row>
    <row r="42" spans="1:7" ht="15">
      <c r="A42" s="93" t="s">
        <v>881</v>
      </c>
      <c r="B42" s="93">
        <v>4</v>
      </c>
      <c r="C42" s="133">
        <v>0.00586324122543364</v>
      </c>
      <c r="D42" s="93" t="s">
        <v>980</v>
      </c>
      <c r="E42" s="93" t="b">
        <v>0</v>
      </c>
      <c r="F42" s="93" t="b">
        <v>0</v>
      </c>
      <c r="G42" s="93" t="b">
        <v>0</v>
      </c>
    </row>
    <row r="43" spans="1:7" ht="15">
      <c r="A43" s="93" t="s">
        <v>882</v>
      </c>
      <c r="B43" s="93">
        <v>4</v>
      </c>
      <c r="C43" s="133">
        <v>0.00586324122543364</v>
      </c>
      <c r="D43" s="93" t="s">
        <v>980</v>
      </c>
      <c r="E43" s="93" t="b">
        <v>0</v>
      </c>
      <c r="F43" s="93" t="b">
        <v>0</v>
      </c>
      <c r="G43" s="93" t="b">
        <v>0</v>
      </c>
    </row>
    <row r="44" spans="1:7" ht="15">
      <c r="A44" s="93" t="s">
        <v>731</v>
      </c>
      <c r="B44" s="93">
        <v>4</v>
      </c>
      <c r="C44" s="133">
        <v>0.0077128878961800675</v>
      </c>
      <c r="D44" s="93" t="s">
        <v>980</v>
      </c>
      <c r="E44" s="93" t="b">
        <v>0</v>
      </c>
      <c r="F44" s="93" t="b">
        <v>0</v>
      </c>
      <c r="G44" s="93" t="b">
        <v>0</v>
      </c>
    </row>
    <row r="45" spans="1:7" ht="15">
      <c r="A45" s="93" t="s">
        <v>732</v>
      </c>
      <c r="B45" s="93">
        <v>4</v>
      </c>
      <c r="C45" s="133">
        <v>0.0077128878961800675</v>
      </c>
      <c r="D45" s="93" t="s">
        <v>980</v>
      </c>
      <c r="E45" s="93" t="b">
        <v>0</v>
      </c>
      <c r="F45" s="93" t="b">
        <v>0</v>
      </c>
      <c r="G45" s="93" t="b">
        <v>0</v>
      </c>
    </row>
    <row r="46" spans="1:7" ht="15">
      <c r="A46" s="93" t="s">
        <v>742</v>
      </c>
      <c r="B46" s="93">
        <v>4</v>
      </c>
      <c r="C46" s="133">
        <v>0.00586324122543364</v>
      </c>
      <c r="D46" s="93" t="s">
        <v>980</v>
      </c>
      <c r="E46" s="93" t="b">
        <v>0</v>
      </c>
      <c r="F46" s="93" t="b">
        <v>0</v>
      </c>
      <c r="G46" s="93" t="b">
        <v>0</v>
      </c>
    </row>
    <row r="47" spans="1:7" ht="15">
      <c r="A47" s="93" t="s">
        <v>743</v>
      </c>
      <c r="B47" s="93">
        <v>4</v>
      </c>
      <c r="C47" s="133">
        <v>0.00586324122543364</v>
      </c>
      <c r="D47" s="93" t="s">
        <v>980</v>
      </c>
      <c r="E47" s="93" t="b">
        <v>0</v>
      </c>
      <c r="F47" s="93" t="b">
        <v>0</v>
      </c>
      <c r="G47" s="93" t="b">
        <v>0</v>
      </c>
    </row>
    <row r="48" spans="1:7" ht="15">
      <c r="A48" s="93" t="s">
        <v>883</v>
      </c>
      <c r="B48" s="93">
        <v>4</v>
      </c>
      <c r="C48" s="133">
        <v>0.00586324122543364</v>
      </c>
      <c r="D48" s="93" t="s">
        <v>980</v>
      </c>
      <c r="E48" s="93" t="b">
        <v>1</v>
      </c>
      <c r="F48" s="93" t="b">
        <v>0</v>
      </c>
      <c r="G48" s="93" t="b">
        <v>0</v>
      </c>
    </row>
    <row r="49" spans="1:7" ht="15">
      <c r="A49" s="93" t="s">
        <v>884</v>
      </c>
      <c r="B49" s="93">
        <v>4</v>
      </c>
      <c r="C49" s="133">
        <v>0.00586324122543364</v>
      </c>
      <c r="D49" s="93" t="s">
        <v>980</v>
      </c>
      <c r="E49" s="93" t="b">
        <v>0</v>
      </c>
      <c r="F49" s="93" t="b">
        <v>0</v>
      </c>
      <c r="G49" s="93" t="b">
        <v>0</v>
      </c>
    </row>
    <row r="50" spans="1:7" ht="15">
      <c r="A50" s="93" t="s">
        <v>885</v>
      </c>
      <c r="B50" s="93">
        <v>4</v>
      </c>
      <c r="C50" s="133">
        <v>0.00586324122543364</v>
      </c>
      <c r="D50" s="93" t="s">
        <v>980</v>
      </c>
      <c r="E50" s="93" t="b">
        <v>0</v>
      </c>
      <c r="F50" s="93" t="b">
        <v>0</v>
      </c>
      <c r="G50" s="93" t="b">
        <v>0</v>
      </c>
    </row>
    <row r="51" spans="1:7" ht="15">
      <c r="A51" s="93" t="s">
        <v>886</v>
      </c>
      <c r="B51" s="93">
        <v>4</v>
      </c>
      <c r="C51" s="133">
        <v>0.00586324122543364</v>
      </c>
      <c r="D51" s="93" t="s">
        <v>980</v>
      </c>
      <c r="E51" s="93" t="b">
        <v>0</v>
      </c>
      <c r="F51" s="93" t="b">
        <v>0</v>
      </c>
      <c r="G51" s="93" t="b">
        <v>0</v>
      </c>
    </row>
    <row r="52" spans="1:7" ht="15">
      <c r="A52" s="93" t="s">
        <v>887</v>
      </c>
      <c r="B52" s="93">
        <v>4</v>
      </c>
      <c r="C52" s="133">
        <v>0.00586324122543364</v>
      </c>
      <c r="D52" s="93" t="s">
        <v>980</v>
      </c>
      <c r="E52" s="93" t="b">
        <v>0</v>
      </c>
      <c r="F52" s="93" t="b">
        <v>0</v>
      </c>
      <c r="G52" s="93" t="b">
        <v>0</v>
      </c>
    </row>
    <row r="53" spans="1:7" ht="15">
      <c r="A53" s="93" t="s">
        <v>888</v>
      </c>
      <c r="B53" s="93">
        <v>4</v>
      </c>
      <c r="C53" s="133">
        <v>0.00586324122543364</v>
      </c>
      <c r="D53" s="93" t="s">
        <v>980</v>
      </c>
      <c r="E53" s="93" t="b">
        <v>0</v>
      </c>
      <c r="F53" s="93" t="b">
        <v>0</v>
      </c>
      <c r="G53" s="93" t="b">
        <v>0</v>
      </c>
    </row>
    <row r="54" spans="1:7" ht="15">
      <c r="A54" s="93" t="s">
        <v>889</v>
      </c>
      <c r="B54" s="93">
        <v>4</v>
      </c>
      <c r="C54" s="133">
        <v>0.00586324122543364</v>
      </c>
      <c r="D54" s="93" t="s">
        <v>980</v>
      </c>
      <c r="E54" s="93" t="b">
        <v>0</v>
      </c>
      <c r="F54" s="93" t="b">
        <v>0</v>
      </c>
      <c r="G54" s="93" t="b">
        <v>0</v>
      </c>
    </row>
    <row r="55" spans="1:7" ht="15">
      <c r="A55" s="93" t="s">
        <v>890</v>
      </c>
      <c r="B55" s="93">
        <v>4</v>
      </c>
      <c r="C55" s="133">
        <v>0.00586324122543364</v>
      </c>
      <c r="D55" s="93" t="s">
        <v>980</v>
      </c>
      <c r="E55" s="93" t="b">
        <v>0</v>
      </c>
      <c r="F55" s="93" t="b">
        <v>0</v>
      </c>
      <c r="G55" s="93" t="b">
        <v>0</v>
      </c>
    </row>
    <row r="56" spans="1:7" ht="15">
      <c r="A56" s="93" t="s">
        <v>891</v>
      </c>
      <c r="B56" s="93">
        <v>4</v>
      </c>
      <c r="C56" s="133">
        <v>0.00586324122543364</v>
      </c>
      <c r="D56" s="93" t="s">
        <v>980</v>
      </c>
      <c r="E56" s="93" t="b">
        <v>0</v>
      </c>
      <c r="F56" s="93" t="b">
        <v>0</v>
      </c>
      <c r="G56" s="93" t="b">
        <v>0</v>
      </c>
    </row>
    <row r="57" spans="1:7" ht="15">
      <c r="A57" s="93" t="s">
        <v>892</v>
      </c>
      <c r="B57" s="93">
        <v>4</v>
      </c>
      <c r="C57" s="133">
        <v>0.00586324122543364</v>
      </c>
      <c r="D57" s="93" t="s">
        <v>980</v>
      </c>
      <c r="E57" s="93" t="b">
        <v>0</v>
      </c>
      <c r="F57" s="93" t="b">
        <v>0</v>
      </c>
      <c r="G57" s="93" t="b">
        <v>0</v>
      </c>
    </row>
    <row r="58" spans="1:7" ht="15">
      <c r="A58" s="93" t="s">
        <v>231</v>
      </c>
      <c r="B58" s="93">
        <v>4</v>
      </c>
      <c r="C58" s="133">
        <v>0.00586324122543364</v>
      </c>
      <c r="D58" s="93" t="s">
        <v>980</v>
      </c>
      <c r="E58" s="93" t="b">
        <v>0</v>
      </c>
      <c r="F58" s="93" t="b">
        <v>0</v>
      </c>
      <c r="G58" s="93" t="b">
        <v>0</v>
      </c>
    </row>
    <row r="59" spans="1:7" ht="15">
      <c r="A59" s="93" t="s">
        <v>893</v>
      </c>
      <c r="B59" s="93">
        <v>4</v>
      </c>
      <c r="C59" s="133">
        <v>0.00586324122543364</v>
      </c>
      <c r="D59" s="93" t="s">
        <v>980</v>
      </c>
      <c r="E59" s="93" t="b">
        <v>0</v>
      </c>
      <c r="F59" s="93" t="b">
        <v>0</v>
      </c>
      <c r="G59" s="93" t="b">
        <v>0</v>
      </c>
    </row>
    <row r="60" spans="1:7" ht="15">
      <c r="A60" s="93" t="s">
        <v>894</v>
      </c>
      <c r="B60" s="93">
        <v>4</v>
      </c>
      <c r="C60" s="133">
        <v>0.00586324122543364</v>
      </c>
      <c r="D60" s="93" t="s">
        <v>980</v>
      </c>
      <c r="E60" s="93" t="b">
        <v>0</v>
      </c>
      <c r="F60" s="93" t="b">
        <v>0</v>
      </c>
      <c r="G60" s="93" t="b">
        <v>0</v>
      </c>
    </row>
    <row r="61" spans="1:7" ht="15">
      <c r="A61" s="93" t="s">
        <v>895</v>
      </c>
      <c r="B61" s="93">
        <v>4</v>
      </c>
      <c r="C61" s="133">
        <v>0.00586324122543364</v>
      </c>
      <c r="D61" s="93" t="s">
        <v>980</v>
      </c>
      <c r="E61" s="93" t="b">
        <v>0</v>
      </c>
      <c r="F61" s="93" t="b">
        <v>0</v>
      </c>
      <c r="G61" s="93" t="b">
        <v>0</v>
      </c>
    </row>
    <row r="62" spans="1:7" ht="15">
      <c r="A62" s="93" t="s">
        <v>237</v>
      </c>
      <c r="B62" s="93">
        <v>3</v>
      </c>
      <c r="C62" s="133">
        <v>0.004973185465657257</v>
      </c>
      <c r="D62" s="93" t="s">
        <v>980</v>
      </c>
      <c r="E62" s="93" t="b">
        <v>0</v>
      </c>
      <c r="F62" s="93" t="b">
        <v>0</v>
      </c>
      <c r="G62" s="93" t="b">
        <v>0</v>
      </c>
    </row>
    <row r="63" spans="1:7" ht="15">
      <c r="A63" s="93" t="s">
        <v>896</v>
      </c>
      <c r="B63" s="93">
        <v>3</v>
      </c>
      <c r="C63" s="133">
        <v>0.004973185465657257</v>
      </c>
      <c r="D63" s="93" t="s">
        <v>980</v>
      </c>
      <c r="E63" s="93" t="b">
        <v>0</v>
      </c>
      <c r="F63" s="93" t="b">
        <v>0</v>
      </c>
      <c r="G63" s="93" t="b">
        <v>0</v>
      </c>
    </row>
    <row r="64" spans="1:7" ht="15">
      <c r="A64" s="93" t="s">
        <v>897</v>
      </c>
      <c r="B64" s="93">
        <v>3</v>
      </c>
      <c r="C64" s="133">
        <v>0.004973185465657257</v>
      </c>
      <c r="D64" s="93" t="s">
        <v>980</v>
      </c>
      <c r="E64" s="93" t="b">
        <v>0</v>
      </c>
      <c r="F64" s="93" t="b">
        <v>0</v>
      </c>
      <c r="G64" s="93" t="b">
        <v>0</v>
      </c>
    </row>
    <row r="65" spans="1:7" ht="15">
      <c r="A65" s="93" t="s">
        <v>898</v>
      </c>
      <c r="B65" s="93">
        <v>3</v>
      </c>
      <c r="C65" s="133">
        <v>0.004973185465657257</v>
      </c>
      <c r="D65" s="93" t="s">
        <v>980</v>
      </c>
      <c r="E65" s="93" t="b">
        <v>0</v>
      </c>
      <c r="F65" s="93" t="b">
        <v>0</v>
      </c>
      <c r="G65" s="93" t="b">
        <v>0</v>
      </c>
    </row>
    <row r="66" spans="1:7" ht="15">
      <c r="A66" s="93" t="s">
        <v>899</v>
      </c>
      <c r="B66" s="93">
        <v>3</v>
      </c>
      <c r="C66" s="133">
        <v>0.004973185465657257</v>
      </c>
      <c r="D66" s="93" t="s">
        <v>980</v>
      </c>
      <c r="E66" s="93" t="b">
        <v>0</v>
      </c>
      <c r="F66" s="93" t="b">
        <v>0</v>
      </c>
      <c r="G66" s="93" t="b">
        <v>0</v>
      </c>
    </row>
    <row r="67" spans="1:7" ht="15">
      <c r="A67" s="93" t="s">
        <v>900</v>
      </c>
      <c r="B67" s="93">
        <v>3</v>
      </c>
      <c r="C67" s="133">
        <v>0.004973185465657257</v>
      </c>
      <c r="D67" s="93" t="s">
        <v>980</v>
      </c>
      <c r="E67" s="93" t="b">
        <v>0</v>
      </c>
      <c r="F67" s="93" t="b">
        <v>0</v>
      </c>
      <c r="G67" s="93" t="b">
        <v>0</v>
      </c>
    </row>
    <row r="68" spans="1:7" ht="15">
      <c r="A68" s="93" t="s">
        <v>901</v>
      </c>
      <c r="B68" s="93">
        <v>3</v>
      </c>
      <c r="C68" s="133">
        <v>0.004973185465657257</v>
      </c>
      <c r="D68" s="93" t="s">
        <v>980</v>
      </c>
      <c r="E68" s="93" t="b">
        <v>1</v>
      </c>
      <c r="F68" s="93" t="b">
        <v>0</v>
      </c>
      <c r="G68" s="93" t="b">
        <v>0</v>
      </c>
    </row>
    <row r="69" spans="1:7" ht="15">
      <c r="A69" s="93" t="s">
        <v>902</v>
      </c>
      <c r="B69" s="93">
        <v>3</v>
      </c>
      <c r="C69" s="133">
        <v>0.004973185465657257</v>
      </c>
      <c r="D69" s="93" t="s">
        <v>980</v>
      </c>
      <c r="E69" s="93" t="b">
        <v>0</v>
      </c>
      <c r="F69" s="93" t="b">
        <v>0</v>
      </c>
      <c r="G69" s="93" t="b">
        <v>0</v>
      </c>
    </row>
    <row r="70" spans="1:7" ht="15">
      <c r="A70" s="93" t="s">
        <v>903</v>
      </c>
      <c r="B70" s="93">
        <v>3</v>
      </c>
      <c r="C70" s="133">
        <v>0.004973185465657257</v>
      </c>
      <c r="D70" s="93" t="s">
        <v>980</v>
      </c>
      <c r="E70" s="93" t="b">
        <v>0</v>
      </c>
      <c r="F70" s="93" t="b">
        <v>0</v>
      </c>
      <c r="G70" s="93" t="b">
        <v>0</v>
      </c>
    </row>
    <row r="71" spans="1:7" ht="15">
      <c r="A71" s="93" t="s">
        <v>904</v>
      </c>
      <c r="B71" s="93">
        <v>3</v>
      </c>
      <c r="C71" s="133">
        <v>0.004973185465657257</v>
      </c>
      <c r="D71" s="93" t="s">
        <v>980</v>
      </c>
      <c r="E71" s="93" t="b">
        <v>0</v>
      </c>
      <c r="F71" s="93" t="b">
        <v>0</v>
      </c>
      <c r="G71" s="93" t="b">
        <v>0</v>
      </c>
    </row>
    <row r="72" spans="1:7" ht="15">
      <c r="A72" s="93" t="s">
        <v>232</v>
      </c>
      <c r="B72" s="93">
        <v>3</v>
      </c>
      <c r="C72" s="133">
        <v>0.004973185465657257</v>
      </c>
      <c r="D72" s="93" t="s">
        <v>980</v>
      </c>
      <c r="E72" s="93" t="b">
        <v>0</v>
      </c>
      <c r="F72" s="93" t="b">
        <v>0</v>
      </c>
      <c r="G72" s="93" t="b">
        <v>0</v>
      </c>
    </row>
    <row r="73" spans="1:7" ht="15">
      <c r="A73" s="93" t="s">
        <v>905</v>
      </c>
      <c r="B73" s="93">
        <v>3</v>
      </c>
      <c r="C73" s="133">
        <v>0.004973185465657257</v>
      </c>
      <c r="D73" s="93" t="s">
        <v>980</v>
      </c>
      <c r="E73" s="93" t="b">
        <v>1</v>
      </c>
      <c r="F73" s="93" t="b">
        <v>0</v>
      </c>
      <c r="G73" s="93" t="b">
        <v>0</v>
      </c>
    </row>
    <row r="74" spans="1:7" ht="15">
      <c r="A74" s="93" t="s">
        <v>906</v>
      </c>
      <c r="B74" s="93">
        <v>3</v>
      </c>
      <c r="C74" s="133">
        <v>0.004973185465657257</v>
      </c>
      <c r="D74" s="93" t="s">
        <v>980</v>
      </c>
      <c r="E74" s="93" t="b">
        <v>0</v>
      </c>
      <c r="F74" s="93" t="b">
        <v>0</v>
      </c>
      <c r="G74" s="93" t="b">
        <v>0</v>
      </c>
    </row>
    <row r="75" spans="1:7" ht="15">
      <c r="A75" s="93" t="s">
        <v>734</v>
      </c>
      <c r="B75" s="93">
        <v>3</v>
      </c>
      <c r="C75" s="133">
        <v>0.004973185465657257</v>
      </c>
      <c r="D75" s="93" t="s">
        <v>980</v>
      </c>
      <c r="E75" s="93" t="b">
        <v>0</v>
      </c>
      <c r="F75" s="93" t="b">
        <v>0</v>
      </c>
      <c r="G75" s="93" t="b">
        <v>0</v>
      </c>
    </row>
    <row r="76" spans="1:7" ht="15">
      <c r="A76" s="93" t="s">
        <v>735</v>
      </c>
      <c r="B76" s="93">
        <v>3</v>
      </c>
      <c r="C76" s="133">
        <v>0.004973185465657257</v>
      </c>
      <c r="D76" s="93" t="s">
        <v>980</v>
      </c>
      <c r="E76" s="93" t="b">
        <v>0</v>
      </c>
      <c r="F76" s="93" t="b">
        <v>0</v>
      </c>
      <c r="G76" s="93" t="b">
        <v>0</v>
      </c>
    </row>
    <row r="77" spans="1:7" ht="15">
      <c r="A77" s="93" t="s">
        <v>907</v>
      </c>
      <c r="B77" s="93">
        <v>3</v>
      </c>
      <c r="C77" s="133">
        <v>0.004973185465657257</v>
      </c>
      <c r="D77" s="93" t="s">
        <v>980</v>
      </c>
      <c r="E77" s="93" t="b">
        <v>0</v>
      </c>
      <c r="F77" s="93" t="b">
        <v>0</v>
      </c>
      <c r="G77" s="93" t="b">
        <v>0</v>
      </c>
    </row>
    <row r="78" spans="1:7" ht="15">
      <c r="A78" s="93" t="s">
        <v>908</v>
      </c>
      <c r="B78" s="93">
        <v>3</v>
      </c>
      <c r="C78" s="133">
        <v>0.004973185465657257</v>
      </c>
      <c r="D78" s="93" t="s">
        <v>980</v>
      </c>
      <c r="E78" s="93" t="b">
        <v>0</v>
      </c>
      <c r="F78" s="93" t="b">
        <v>0</v>
      </c>
      <c r="G78" s="93" t="b">
        <v>0</v>
      </c>
    </row>
    <row r="79" spans="1:7" ht="15">
      <c r="A79" s="93" t="s">
        <v>909</v>
      </c>
      <c r="B79" s="93">
        <v>3</v>
      </c>
      <c r="C79" s="133">
        <v>0.004973185465657257</v>
      </c>
      <c r="D79" s="93" t="s">
        <v>980</v>
      </c>
      <c r="E79" s="93" t="b">
        <v>1</v>
      </c>
      <c r="F79" s="93" t="b">
        <v>0</v>
      </c>
      <c r="G79" s="93" t="b">
        <v>0</v>
      </c>
    </row>
    <row r="80" spans="1:7" ht="15">
      <c r="A80" s="93" t="s">
        <v>910</v>
      </c>
      <c r="B80" s="93">
        <v>3</v>
      </c>
      <c r="C80" s="133">
        <v>0.004973185465657257</v>
      </c>
      <c r="D80" s="93" t="s">
        <v>980</v>
      </c>
      <c r="E80" s="93" t="b">
        <v>0</v>
      </c>
      <c r="F80" s="93" t="b">
        <v>0</v>
      </c>
      <c r="G80" s="93" t="b">
        <v>0</v>
      </c>
    </row>
    <row r="81" spans="1:7" ht="15">
      <c r="A81" s="93" t="s">
        <v>911</v>
      </c>
      <c r="B81" s="93">
        <v>3</v>
      </c>
      <c r="C81" s="133">
        <v>0.004973185465657257</v>
      </c>
      <c r="D81" s="93" t="s">
        <v>980</v>
      </c>
      <c r="E81" s="93" t="b">
        <v>0</v>
      </c>
      <c r="F81" s="93" t="b">
        <v>0</v>
      </c>
      <c r="G81" s="93" t="b">
        <v>0</v>
      </c>
    </row>
    <row r="82" spans="1:7" ht="15">
      <c r="A82" s="93" t="s">
        <v>912</v>
      </c>
      <c r="B82" s="93">
        <v>3</v>
      </c>
      <c r="C82" s="133">
        <v>0.004973185465657257</v>
      </c>
      <c r="D82" s="93" t="s">
        <v>980</v>
      </c>
      <c r="E82" s="93" t="b">
        <v>0</v>
      </c>
      <c r="F82" s="93" t="b">
        <v>0</v>
      </c>
      <c r="G82" s="93" t="b">
        <v>0</v>
      </c>
    </row>
    <row r="83" spans="1:7" ht="15">
      <c r="A83" s="93" t="s">
        <v>913</v>
      </c>
      <c r="B83" s="93">
        <v>3</v>
      </c>
      <c r="C83" s="133">
        <v>0.004973185465657257</v>
      </c>
      <c r="D83" s="93" t="s">
        <v>980</v>
      </c>
      <c r="E83" s="93" t="b">
        <v>0</v>
      </c>
      <c r="F83" s="93" t="b">
        <v>0</v>
      </c>
      <c r="G83" s="93" t="b">
        <v>0</v>
      </c>
    </row>
    <row r="84" spans="1:7" ht="15">
      <c r="A84" s="93" t="s">
        <v>914</v>
      </c>
      <c r="B84" s="93">
        <v>3</v>
      </c>
      <c r="C84" s="133">
        <v>0.004973185465657257</v>
      </c>
      <c r="D84" s="93" t="s">
        <v>980</v>
      </c>
      <c r="E84" s="93" t="b">
        <v>0</v>
      </c>
      <c r="F84" s="93" t="b">
        <v>0</v>
      </c>
      <c r="G84" s="93" t="b">
        <v>0</v>
      </c>
    </row>
    <row r="85" spans="1:7" ht="15">
      <c r="A85" s="93" t="s">
        <v>915</v>
      </c>
      <c r="B85" s="93">
        <v>3</v>
      </c>
      <c r="C85" s="133">
        <v>0.004973185465657257</v>
      </c>
      <c r="D85" s="93" t="s">
        <v>980</v>
      </c>
      <c r="E85" s="93" t="b">
        <v>0</v>
      </c>
      <c r="F85" s="93" t="b">
        <v>0</v>
      </c>
      <c r="G85" s="93" t="b">
        <v>0</v>
      </c>
    </row>
    <row r="86" spans="1:7" ht="15">
      <c r="A86" s="93" t="s">
        <v>916</v>
      </c>
      <c r="B86" s="93">
        <v>3</v>
      </c>
      <c r="C86" s="133">
        <v>0.004973185465657257</v>
      </c>
      <c r="D86" s="93" t="s">
        <v>980</v>
      </c>
      <c r="E86" s="93" t="b">
        <v>0</v>
      </c>
      <c r="F86" s="93" t="b">
        <v>0</v>
      </c>
      <c r="G86" s="93" t="b">
        <v>0</v>
      </c>
    </row>
    <row r="87" spans="1:7" ht="15">
      <c r="A87" s="93" t="s">
        <v>917</v>
      </c>
      <c r="B87" s="93">
        <v>3</v>
      </c>
      <c r="C87" s="133">
        <v>0.004973185465657257</v>
      </c>
      <c r="D87" s="93" t="s">
        <v>980</v>
      </c>
      <c r="E87" s="93" t="b">
        <v>0</v>
      </c>
      <c r="F87" s="93" t="b">
        <v>0</v>
      </c>
      <c r="G87" s="93" t="b">
        <v>0</v>
      </c>
    </row>
    <row r="88" spans="1:7" ht="15">
      <c r="A88" s="93" t="s">
        <v>918</v>
      </c>
      <c r="B88" s="93">
        <v>3</v>
      </c>
      <c r="C88" s="133">
        <v>0.004973185465657257</v>
      </c>
      <c r="D88" s="93" t="s">
        <v>980</v>
      </c>
      <c r="E88" s="93" t="b">
        <v>0</v>
      </c>
      <c r="F88" s="93" t="b">
        <v>0</v>
      </c>
      <c r="G88" s="93" t="b">
        <v>0</v>
      </c>
    </row>
    <row r="89" spans="1:7" ht="15">
      <c r="A89" s="93" t="s">
        <v>919</v>
      </c>
      <c r="B89" s="93">
        <v>3</v>
      </c>
      <c r="C89" s="133">
        <v>0.004973185465657257</v>
      </c>
      <c r="D89" s="93" t="s">
        <v>980</v>
      </c>
      <c r="E89" s="93" t="b">
        <v>0</v>
      </c>
      <c r="F89" s="93" t="b">
        <v>0</v>
      </c>
      <c r="G89" s="93" t="b">
        <v>0</v>
      </c>
    </row>
    <row r="90" spans="1:7" ht="15">
      <c r="A90" s="93" t="s">
        <v>920</v>
      </c>
      <c r="B90" s="93">
        <v>2</v>
      </c>
      <c r="C90" s="133">
        <v>0.0038564439480900338</v>
      </c>
      <c r="D90" s="93" t="s">
        <v>980</v>
      </c>
      <c r="E90" s="93" t="b">
        <v>0</v>
      </c>
      <c r="F90" s="93" t="b">
        <v>0</v>
      </c>
      <c r="G90" s="93" t="b">
        <v>0</v>
      </c>
    </row>
    <row r="91" spans="1:7" ht="15">
      <c r="A91" s="93" t="s">
        <v>921</v>
      </c>
      <c r="B91" s="93">
        <v>2</v>
      </c>
      <c r="C91" s="133">
        <v>0.0038564439480900338</v>
      </c>
      <c r="D91" s="93" t="s">
        <v>980</v>
      </c>
      <c r="E91" s="93" t="b">
        <v>0</v>
      </c>
      <c r="F91" s="93" t="b">
        <v>0</v>
      </c>
      <c r="G91" s="93" t="b">
        <v>0</v>
      </c>
    </row>
    <row r="92" spans="1:7" ht="15">
      <c r="A92" s="93" t="s">
        <v>922</v>
      </c>
      <c r="B92" s="93">
        <v>2</v>
      </c>
      <c r="C92" s="133">
        <v>0.0038564439480900338</v>
      </c>
      <c r="D92" s="93" t="s">
        <v>980</v>
      </c>
      <c r="E92" s="93" t="b">
        <v>0</v>
      </c>
      <c r="F92" s="93" t="b">
        <v>0</v>
      </c>
      <c r="G92" s="93" t="b">
        <v>0</v>
      </c>
    </row>
    <row r="93" spans="1:7" ht="15">
      <c r="A93" s="93" t="s">
        <v>923</v>
      </c>
      <c r="B93" s="93">
        <v>2</v>
      </c>
      <c r="C93" s="133">
        <v>0.0038564439480900338</v>
      </c>
      <c r="D93" s="93" t="s">
        <v>980</v>
      </c>
      <c r="E93" s="93" t="b">
        <v>0</v>
      </c>
      <c r="F93" s="93" t="b">
        <v>0</v>
      </c>
      <c r="G93" s="93" t="b">
        <v>0</v>
      </c>
    </row>
    <row r="94" spans="1:7" ht="15">
      <c r="A94" s="93" t="s">
        <v>924</v>
      </c>
      <c r="B94" s="93">
        <v>2</v>
      </c>
      <c r="C94" s="133">
        <v>0.0038564439480900338</v>
      </c>
      <c r="D94" s="93" t="s">
        <v>980</v>
      </c>
      <c r="E94" s="93" t="b">
        <v>0</v>
      </c>
      <c r="F94" s="93" t="b">
        <v>0</v>
      </c>
      <c r="G94" s="93" t="b">
        <v>0</v>
      </c>
    </row>
    <row r="95" spans="1:7" ht="15">
      <c r="A95" s="93" t="s">
        <v>925</v>
      </c>
      <c r="B95" s="93">
        <v>2</v>
      </c>
      <c r="C95" s="133">
        <v>0.0038564439480900338</v>
      </c>
      <c r="D95" s="93" t="s">
        <v>980</v>
      </c>
      <c r="E95" s="93" t="b">
        <v>0</v>
      </c>
      <c r="F95" s="93" t="b">
        <v>0</v>
      </c>
      <c r="G95" s="93" t="b">
        <v>0</v>
      </c>
    </row>
    <row r="96" spans="1:7" ht="15">
      <c r="A96" s="93" t="s">
        <v>926</v>
      </c>
      <c r="B96" s="93">
        <v>2</v>
      </c>
      <c r="C96" s="133">
        <v>0.0038564439480900338</v>
      </c>
      <c r="D96" s="93" t="s">
        <v>980</v>
      </c>
      <c r="E96" s="93" t="b">
        <v>0</v>
      </c>
      <c r="F96" s="93" t="b">
        <v>0</v>
      </c>
      <c r="G96" s="93" t="b">
        <v>0</v>
      </c>
    </row>
    <row r="97" spans="1:7" ht="15">
      <c r="A97" s="93" t="s">
        <v>927</v>
      </c>
      <c r="B97" s="93">
        <v>2</v>
      </c>
      <c r="C97" s="133">
        <v>0.0038564439480900338</v>
      </c>
      <c r="D97" s="93" t="s">
        <v>980</v>
      </c>
      <c r="E97" s="93" t="b">
        <v>0</v>
      </c>
      <c r="F97" s="93" t="b">
        <v>0</v>
      </c>
      <c r="G97" s="93" t="b">
        <v>0</v>
      </c>
    </row>
    <row r="98" spans="1:7" ht="15">
      <c r="A98" s="93" t="s">
        <v>928</v>
      </c>
      <c r="B98" s="93">
        <v>2</v>
      </c>
      <c r="C98" s="133">
        <v>0.0038564439480900338</v>
      </c>
      <c r="D98" s="93" t="s">
        <v>980</v>
      </c>
      <c r="E98" s="93" t="b">
        <v>0</v>
      </c>
      <c r="F98" s="93" t="b">
        <v>0</v>
      </c>
      <c r="G98" s="93" t="b">
        <v>0</v>
      </c>
    </row>
    <row r="99" spans="1:7" ht="15">
      <c r="A99" s="93" t="s">
        <v>929</v>
      </c>
      <c r="B99" s="93">
        <v>2</v>
      </c>
      <c r="C99" s="133">
        <v>0.0038564439480900338</v>
      </c>
      <c r="D99" s="93" t="s">
        <v>980</v>
      </c>
      <c r="E99" s="93" t="b">
        <v>0</v>
      </c>
      <c r="F99" s="93" t="b">
        <v>0</v>
      </c>
      <c r="G99" s="93" t="b">
        <v>0</v>
      </c>
    </row>
    <row r="100" spans="1:7" ht="15">
      <c r="A100" s="93" t="s">
        <v>930</v>
      </c>
      <c r="B100" s="93">
        <v>2</v>
      </c>
      <c r="C100" s="133">
        <v>0.0038564439480900338</v>
      </c>
      <c r="D100" s="93" t="s">
        <v>980</v>
      </c>
      <c r="E100" s="93" t="b">
        <v>0</v>
      </c>
      <c r="F100" s="93" t="b">
        <v>0</v>
      </c>
      <c r="G100" s="93" t="b">
        <v>0</v>
      </c>
    </row>
    <row r="101" spans="1:7" ht="15">
      <c r="A101" s="93" t="s">
        <v>931</v>
      </c>
      <c r="B101" s="93">
        <v>2</v>
      </c>
      <c r="C101" s="133">
        <v>0.0038564439480900338</v>
      </c>
      <c r="D101" s="93" t="s">
        <v>980</v>
      </c>
      <c r="E101" s="93" t="b">
        <v>0</v>
      </c>
      <c r="F101" s="93" t="b">
        <v>0</v>
      </c>
      <c r="G101" s="93" t="b">
        <v>0</v>
      </c>
    </row>
    <row r="102" spans="1:7" ht="15">
      <c r="A102" s="93" t="s">
        <v>932</v>
      </c>
      <c r="B102" s="93">
        <v>2</v>
      </c>
      <c r="C102" s="133">
        <v>0.0038564439480900338</v>
      </c>
      <c r="D102" s="93" t="s">
        <v>980</v>
      </c>
      <c r="E102" s="93" t="b">
        <v>0</v>
      </c>
      <c r="F102" s="93" t="b">
        <v>0</v>
      </c>
      <c r="G102" s="93" t="b">
        <v>0</v>
      </c>
    </row>
    <row r="103" spans="1:7" ht="15">
      <c r="A103" s="93" t="s">
        <v>933</v>
      </c>
      <c r="B103" s="93">
        <v>2</v>
      </c>
      <c r="C103" s="133">
        <v>0.0038564439480900338</v>
      </c>
      <c r="D103" s="93" t="s">
        <v>980</v>
      </c>
      <c r="E103" s="93" t="b">
        <v>0</v>
      </c>
      <c r="F103" s="93" t="b">
        <v>0</v>
      </c>
      <c r="G103" s="93" t="b">
        <v>0</v>
      </c>
    </row>
    <row r="104" spans="1:7" ht="15">
      <c r="A104" s="93" t="s">
        <v>934</v>
      </c>
      <c r="B104" s="93">
        <v>2</v>
      </c>
      <c r="C104" s="133">
        <v>0.0038564439480900338</v>
      </c>
      <c r="D104" s="93" t="s">
        <v>980</v>
      </c>
      <c r="E104" s="93" t="b">
        <v>0</v>
      </c>
      <c r="F104" s="93" t="b">
        <v>0</v>
      </c>
      <c r="G104" s="93" t="b">
        <v>0</v>
      </c>
    </row>
    <row r="105" spans="1:7" ht="15">
      <c r="A105" s="93" t="s">
        <v>935</v>
      </c>
      <c r="B105" s="93">
        <v>2</v>
      </c>
      <c r="C105" s="133">
        <v>0.0038564439480900338</v>
      </c>
      <c r="D105" s="93" t="s">
        <v>980</v>
      </c>
      <c r="E105" s="93" t="b">
        <v>0</v>
      </c>
      <c r="F105" s="93" t="b">
        <v>0</v>
      </c>
      <c r="G105" s="93" t="b">
        <v>0</v>
      </c>
    </row>
    <row r="106" spans="1:7" ht="15">
      <c r="A106" s="93" t="s">
        <v>936</v>
      </c>
      <c r="B106" s="93">
        <v>2</v>
      </c>
      <c r="C106" s="133">
        <v>0.0038564439480900338</v>
      </c>
      <c r="D106" s="93" t="s">
        <v>980</v>
      </c>
      <c r="E106" s="93" t="b">
        <v>0</v>
      </c>
      <c r="F106" s="93" t="b">
        <v>0</v>
      </c>
      <c r="G106" s="93" t="b">
        <v>0</v>
      </c>
    </row>
    <row r="107" spans="1:7" ht="15">
      <c r="A107" s="93" t="s">
        <v>937</v>
      </c>
      <c r="B107" s="93">
        <v>2</v>
      </c>
      <c r="C107" s="133">
        <v>0.0038564439480900338</v>
      </c>
      <c r="D107" s="93" t="s">
        <v>980</v>
      </c>
      <c r="E107" s="93" t="b">
        <v>0</v>
      </c>
      <c r="F107" s="93" t="b">
        <v>0</v>
      </c>
      <c r="G107" s="93" t="b">
        <v>0</v>
      </c>
    </row>
    <row r="108" spans="1:7" ht="15">
      <c r="A108" s="93" t="s">
        <v>938</v>
      </c>
      <c r="B108" s="93">
        <v>2</v>
      </c>
      <c r="C108" s="133">
        <v>0.0038564439480900338</v>
      </c>
      <c r="D108" s="93" t="s">
        <v>980</v>
      </c>
      <c r="E108" s="93" t="b">
        <v>0</v>
      </c>
      <c r="F108" s="93" t="b">
        <v>0</v>
      </c>
      <c r="G108" s="93" t="b">
        <v>0</v>
      </c>
    </row>
    <row r="109" spans="1:7" ht="15">
      <c r="A109" s="93" t="s">
        <v>939</v>
      </c>
      <c r="B109" s="93">
        <v>2</v>
      </c>
      <c r="C109" s="133">
        <v>0.0038564439480900338</v>
      </c>
      <c r="D109" s="93" t="s">
        <v>980</v>
      </c>
      <c r="E109" s="93" t="b">
        <v>0</v>
      </c>
      <c r="F109" s="93" t="b">
        <v>0</v>
      </c>
      <c r="G109" s="93" t="b">
        <v>0</v>
      </c>
    </row>
    <row r="110" spans="1:7" ht="15">
      <c r="A110" s="93" t="s">
        <v>940</v>
      </c>
      <c r="B110" s="93">
        <v>2</v>
      </c>
      <c r="C110" s="133">
        <v>0.0038564439480900338</v>
      </c>
      <c r="D110" s="93" t="s">
        <v>980</v>
      </c>
      <c r="E110" s="93" t="b">
        <v>0</v>
      </c>
      <c r="F110" s="93" t="b">
        <v>0</v>
      </c>
      <c r="G110" s="93" t="b">
        <v>0</v>
      </c>
    </row>
    <row r="111" spans="1:7" ht="15">
      <c r="A111" s="93" t="s">
        <v>238</v>
      </c>
      <c r="B111" s="93">
        <v>2</v>
      </c>
      <c r="C111" s="133">
        <v>0.0038564439480900338</v>
      </c>
      <c r="D111" s="93" t="s">
        <v>980</v>
      </c>
      <c r="E111" s="93" t="b">
        <v>0</v>
      </c>
      <c r="F111" s="93" t="b">
        <v>0</v>
      </c>
      <c r="G111" s="93" t="b">
        <v>0</v>
      </c>
    </row>
    <row r="112" spans="1:7" ht="15">
      <c r="A112" s="93" t="s">
        <v>941</v>
      </c>
      <c r="B112" s="93">
        <v>2</v>
      </c>
      <c r="C112" s="133">
        <v>0.0038564439480900338</v>
      </c>
      <c r="D112" s="93" t="s">
        <v>980</v>
      </c>
      <c r="E112" s="93" t="b">
        <v>0</v>
      </c>
      <c r="F112" s="93" t="b">
        <v>0</v>
      </c>
      <c r="G112" s="93" t="b">
        <v>0</v>
      </c>
    </row>
    <row r="113" spans="1:7" ht="15">
      <c r="A113" s="93" t="s">
        <v>942</v>
      </c>
      <c r="B113" s="93">
        <v>2</v>
      </c>
      <c r="C113" s="133">
        <v>0.0038564439480900338</v>
      </c>
      <c r="D113" s="93" t="s">
        <v>980</v>
      </c>
      <c r="E113" s="93" t="b">
        <v>0</v>
      </c>
      <c r="F113" s="93" t="b">
        <v>0</v>
      </c>
      <c r="G113" s="93" t="b">
        <v>0</v>
      </c>
    </row>
    <row r="114" spans="1:7" ht="15">
      <c r="A114" s="93" t="s">
        <v>943</v>
      </c>
      <c r="B114" s="93">
        <v>2</v>
      </c>
      <c r="C114" s="133">
        <v>0.0038564439480900338</v>
      </c>
      <c r="D114" s="93" t="s">
        <v>980</v>
      </c>
      <c r="E114" s="93" t="b">
        <v>0</v>
      </c>
      <c r="F114" s="93" t="b">
        <v>0</v>
      </c>
      <c r="G114" s="93" t="b">
        <v>0</v>
      </c>
    </row>
    <row r="115" spans="1:7" ht="15">
      <c r="A115" s="93" t="s">
        <v>944</v>
      </c>
      <c r="B115" s="93">
        <v>2</v>
      </c>
      <c r="C115" s="133">
        <v>0.0038564439480900338</v>
      </c>
      <c r="D115" s="93" t="s">
        <v>980</v>
      </c>
      <c r="E115" s="93" t="b">
        <v>0</v>
      </c>
      <c r="F115" s="93" t="b">
        <v>0</v>
      </c>
      <c r="G115" s="93" t="b">
        <v>0</v>
      </c>
    </row>
    <row r="116" spans="1:7" ht="15">
      <c r="A116" s="93" t="s">
        <v>945</v>
      </c>
      <c r="B116" s="93">
        <v>2</v>
      </c>
      <c r="C116" s="133">
        <v>0.0038564439480900338</v>
      </c>
      <c r="D116" s="93" t="s">
        <v>980</v>
      </c>
      <c r="E116" s="93" t="b">
        <v>0</v>
      </c>
      <c r="F116" s="93" t="b">
        <v>0</v>
      </c>
      <c r="G116" s="93" t="b">
        <v>0</v>
      </c>
    </row>
    <row r="117" spans="1:7" ht="15">
      <c r="A117" s="93" t="s">
        <v>946</v>
      </c>
      <c r="B117" s="93">
        <v>2</v>
      </c>
      <c r="C117" s="133">
        <v>0.0038564439480900338</v>
      </c>
      <c r="D117" s="93" t="s">
        <v>980</v>
      </c>
      <c r="E117" s="93" t="b">
        <v>0</v>
      </c>
      <c r="F117" s="93" t="b">
        <v>1</v>
      </c>
      <c r="G117" s="93" t="b">
        <v>0</v>
      </c>
    </row>
    <row r="118" spans="1:7" ht="15">
      <c r="A118" s="93" t="s">
        <v>947</v>
      </c>
      <c r="B118" s="93">
        <v>2</v>
      </c>
      <c r="C118" s="133">
        <v>0.0038564439480900338</v>
      </c>
      <c r="D118" s="93" t="s">
        <v>980</v>
      </c>
      <c r="E118" s="93" t="b">
        <v>0</v>
      </c>
      <c r="F118" s="93" t="b">
        <v>0</v>
      </c>
      <c r="G118" s="93" t="b">
        <v>0</v>
      </c>
    </row>
    <row r="119" spans="1:7" ht="15">
      <c r="A119" s="93" t="s">
        <v>948</v>
      </c>
      <c r="B119" s="93">
        <v>2</v>
      </c>
      <c r="C119" s="133">
        <v>0.0038564439480900338</v>
      </c>
      <c r="D119" s="93" t="s">
        <v>980</v>
      </c>
      <c r="E119" s="93" t="b">
        <v>0</v>
      </c>
      <c r="F119" s="93" t="b">
        <v>1</v>
      </c>
      <c r="G119" s="93" t="b">
        <v>0</v>
      </c>
    </row>
    <row r="120" spans="1:7" ht="15">
      <c r="A120" s="93" t="s">
        <v>949</v>
      </c>
      <c r="B120" s="93">
        <v>2</v>
      </c>
      <c r="C120" s="133">
        <v>0.0038564439480900338</v>
      </c>
      <c r="D120" s="93" t="s">
        <v>980</v>
      </c>
      <c r="E120" s="93" t="b">
        <v>0</v>
      </c>
      <c r="F120" s="93" t="b">
        <v>0</v>
      </c>
      <c r="G120" s="93" t="b">
        <v>0</v>
      </c>
    </row>
    <row r="121" spans="1:7" ht="15">
      <c r="A121" s="93" t="s">
        <v>950</v>
      </c>
      <c r="B121" s="93">
        <v>2</v>
      </c>
      <c r="C121" s="133">
        <v>0.0038564439480900338</v>
      </c>
      <c r="D121" s="93" t="s">
        <v>980</v>
      </c>
      <c r="E121" s="93" t="b">
        <v>1</v>
      </c>
      <c r="F121" s="93" t="b">
        <v>0</v>
      </c>
      <c r="G121" s="93" t="b">
        <v>0</v>
      </c>
    </row>
    <row r="122" spans="1:7" ht="15">
      <c r="A122" s="93" t="s">
        <v>951</v>
      </c>
      <c r="B122" s="93">
        <v>2</v>
      </c>
      <c r="C122" s="133">
        <v>0.0038564439480900338</v>
      </c>
      <c r="D122" s="93" t="s">
        <v>980</v>
      </c>
      <c r="E122" s="93" t="b">
        <v>0</v>
      </c>
      <c r="F122" s="93" t="b">
        <v>0</v>
      </c>
      <c r="G122" s="93" t="b">
        <v>0</v>
      </c>
    </row>
    <row r="123" spans="1:7" ht="15">
      <c r="A123" s="93" t="s">
        <v>952</v>
      </c>
      <c r="B123" s="93">
        <v>2</v>
      </c>
      <c r="C123" s="133">
        <v>0.0038564439480900338</v>
      </c>
      <c r="D123" s="93" t="s">
        <v>980</v>
      </c>
      <c r="E123" s="93" t="b">
        <v>0</v>
      </c>
      <c r="F123" s="93" t="b">
        <v>0</v>
      </c>
      <c r="G123" s="93" t="b">
        <v>0</v>
      </c>
    </row>
    <row r="124" spans="1:7" ht="15">
      <c r="A124" s="93" t="s">
        <v>953</v>
      </c>
      <c r="B124" s="93">
        <v>2</v>
      </c>
      <c r="C124" s="133">
        <v>0.0038564439480900338</v>
      </c>
      <c r="D124" s="93" t="s">
        <v>980</v>
      </c>
      <c r="E124" s="93" t="b">
        <v>0</v>
      </c>
      <c r="F124" s="93" t="b">
        <v>0</v>
      </c>
      <c r="G124" s="93" t="b">
        <v>0</v>
      </c>
    </row>
    <row r="125" spans="1:7" ht="15">
      <c r="A125" s="93" t="s">
        <v>954</v>
      </c>
      <c r="B125" s="93">
        <v>2</v>
      </c>
      <c r="C125" s="133">
        <v>0.0038564439480900338</v>
      </c>
      <c r="D125" s="93" t="s">
        <v>980</v>
      </c>
      <c r="E125" s="93" t="b">
        <v>1</v>
      </c>
      <c r="F125" s="93" t="b">
        <v>0</v>
      </c>
      <c r="G125" s="93" t="b">
        <v>0</v>
      </c>
    </row>
    <row r="126" spans="1:7" ht="15">
      <c r="A126" s="93" t="s">
        <v>955</v>
      </c>
      <c r="B126" s="93">
        <v>2</v>
      </c>
      <c r="C126" s="133">
        <v>0.0038564439480900338</v>
      </c>
      <c r="D126" s="93" t="s">
        <v>980</v>
      </c>
      <c r="E126" s="93" t="b">
        <v>1</v>
      </c>
      <c r="F126" s="93" t="b">
        <v>0</v>
      </c>
      <c r="G126" s="93" t="b">
        <v>0</v>
      </c>
    </row>
    <row r="127" spans="1:7" ht="15">
      <c r="A127" s="93" t="s">
        <v>956</v>
      </c>
      <c r="B127" s="93">
        <v>2</v>
      </c>
      <c r="C127" s="133">
        <v>0.0038564439480900338</v>
      </c>
      <c r="D127" s="93" t="s">
        <v>980</v>
      </c>
      <c r="E127" s="93" t="b">
        <v>1</v>
      </c>
      <c r="F127" s="93" t="b">
        <v>0</v>
      </c>
      <c r="G127" s="93" t="b">
        <v>0</v>
      </c>
    </row>
    <row r="128" spans="1:7" ht="15">
      <c r="A128" s="93" t="s">
        <v>236</v>
      </c>
      <c r="B128" s="93">
        <v>2</v>
      </c>
      <c r="C128" s="133">
        <v>0.0038564439480900338</v>
      </c>
      <c r="D128" s="93" t="s">
        <v>980</v>
      </c>
      <c r="E128" s="93" t="b">
        <v>0</v>
      </c>
      <c r="F128" s="93" t="b">
        <v>0</v>
      </c>
      <c r="G128" s="93" t="b">
        <v>0</v>
      </c>
    </row>
    <row r="129" spans="1:7" ht="15">
      <c r="A129" s="93" t="s">
        <v>235</v>
      </c>
      <c r="B129" s="93">
        <v>2</v>
      </c>
      <c r="C129" s="133">
        <v>0.0038564439480900338</v>
      </c>
      <c r="D129" s="93" t="s">
        <v>980</v>
      </c>
      <c r="E129" s="93" t="b">
        <v>0</v>
      </c>
      <c r="F129" s="93" t="b">
        <v>0</v>
      </c>
      <c r="G129" s="93" t="b">
        <v>0</v>
      </c>
    </row>
    <row r="130" spans="1:7" ht="15">
      <c r="A130" s="93" t="s">
        <v>234</v>
      </c>
      <c r="B130" s="93">
        <v>2</v>
      </c>
      <c r="C130" s="133">
        <v>0.0038564439480900338</v>
      </c>
      <c r="D130" s="93" t="s">
        <v>980</v>
      </c>
      <c r="E130" s="93" t="b">
        <v>0</v>
      </c>
      <c r="F130" s="93" t="b">
        <v>0</v>
      </c>
      <c r="G130" s="93" t="b">
        <v>0</v>
      </c>
    </row>
    <row r="131" spans="1:7" ht="15">
      <c r="A131" s="93" t="s">
        <v>957</v>
      </c>
      <c r="B131" s="93">
        <v>2</v>
      </c>
      <c r="C131" s="133">
        <v>0.0038564439480900338</v>
      </c>
      <c r="D131" s="93" t="s">
        <v>980</v>
      </c>
      <c r="E131" s="93" t="b">
        <v>0</v>
      </c>
      <c r="F131" s="93" t="b">
        <v>0</v>
      </c>
      <c r="G131" s="93" t="b">
        <v>0</v>
      </c>
    </row>
    <row r="132" spans="1:7" ht="15">
      <c r="A132" s="93" t="s">
        <v>958</v>
      </c>
      <c r="B132" s="93">
        <v>2</v>
      </c>
      <c r="C132" s="133">
        <v>0.0038564439480900338</v>
      </c>
      <c r="D132" s="93" t="s">
        <v>980</v>
      </c>
      <c r="E132" s="93" t="b">
        <v>0</v>
      </c>
      <c r="F132" s="93" t="b">
        <v>0</v>
      </c>
      <c r="G132" s="93" t="b">
        <v>0</v>
      </c>
    </row>
    <row r="133" spans="1:7" ht="15">
      <c r="A133" s="93" t="s">
        <v>959</v>
      </c>
      <c r="B133" s="93">
        <v>2</v>
      </c>
      <c r="C133" s="133">
        <v>0.0038564439480900338</v>
      </c>
      <c r="D133" s="93" t="s">
        <v>980</v>
      </c>
      <c r="E133" s="93" t="b">
        <v>0</v>
      </c>
      <c r="F133" s="93" t="b">
        <v>0</v>
      </c>
      <c r="G133" s="93" t="b">
        <v>0</v>
      </c>
    </row>
    <row r="134" spans="1:7" ht="15">
      <c r="A134" s="93" t="s">
        <v>960</v>
      </c>
      <c r="B134" s="93">
        <v>2</v>
      </c>
      <c r="C134" s="133">
        <v>0.0038564439480900338</v>
      </c>
      <c r="D134" s="93" t="s">
        <v>980</v>
      </c>
      <c r="E134" s="93" t="b">
        <v>0</v>
      </c>
      <c r="F134" s="93" t="b">
        <v>0</v>
      </c>
      <c r="G134" s="93" t="b">
        <v>0</v>
      </c>
    </row>
    <row r="135" spans="1:7" ht="15">
      <c r="A135" s="93" t="s">
        <v>961</v>
      </c>
      <c r="B135" s="93">
        <v>2</v>
      </c>
      <c r="C135" s="133">
        <v>0.0038564439480900338</v>
      </c>
      <c r="D135" s="93" t="s">
        <v>980</v>
      </c>
      <c r="E135" s="93" t="b">
        <v>0</v>
      </c>
      <c r="F135" s="93" t="b">
        <v>0</v>
      </c>
      <c r="G135" s="93" t="b">
        <v>0</v>
      </c>
    </row>
    <row r="136" spans="1:7" ht="15">
      <c r="A136" s="93" t="s">
        <v>962</v>
      </c>
      <c r="B136" s="93">
        <v>2</v>
      </c>
      <c r="C136" s="133">
        <v>0.0038564439480900338</v>
      </c>
      <c r="D136" s="93" t="s">
        <v>980</v>
      </c>
      <c r="E136" s="93" t="b">
        <v>0</v>
      </c>
      <c r="F136" s="93" t="b">
        <v>0</v>
      </c>
      <c r="G136" s="93" t="b">
        <v>0</v>
      </c>
    </row>
    <row r="137" spans="1:7" ht="15">
      <c r="A137" s="93" t="s">
        <v>963</v>
      </c>
      <c r="B137" s="93">
        <v>2</v>
      </c>
      <c r="C137" s="133">
        <v>0.0038564439480900338</v>
      </c>
      <c r="D137" s="93" t="s">
        <v>980</v>
      </c>
      <c r="E137" s="93" t="b">
        <v>0</v>
      </c>
      <c r="F137" s="93" t="b">
        <v>0</v>
      </c>
      <c r="G137" s="93" t="b">
        <v>0</v>
      </c>
    </row>
    <row r="138" spans="1:7" ht="15">
      <c r="A138" s="93" t="s">
        <v>964</v>
      </c>
      <c r="B138" s="93">
        <v>2</v>
      </c>
      <c r="C138" s="133">
        <v>0.0038564439480900338</v>
      </c>
      <c r="D138" s="93" t="s">
        <v>980</v>
      </c>
      <c r="E138" s="93" t="b">
        <v>1</v>
      </c>
      <c r="F138" s="93" t="b">
        <v>0</v>
      </c>
      <c r="G138" s="93" t="b">
        <v>0</v>
      </c>
    </row>
    <row r="139" spans="1:7" ht="15">
      <c r="A139" s="93" t="s">
        <v>965</v>
      </c>
      <c r="B139" s="93">
        <v>2</v>
      </c>
      <c r="C139" s="133">
        <v>0.0038564439480900338</v>
      </c>
      <c r="D139" s="93" t="s">
        <v>980</v>
      </c>
      <c r="E139" s="93" t="b">
        <v>0</v>
      </c>
      <c r="F139" s="93" t="b">
        <v>0</v>
      </c>
      <c r="G139" s="93" t="b">
        <v>0</v>
      </c>
    </row>
    <row r="140" spans="1:7" ht="15">
      <c r="A140" s="93" t="s">
        <v>966</v>
      </c>
      <c r="B140" s="93">
        <v>2</v>
      </c>
      <c r="C140" s="133">
        <v>0.0038564439480900338</v>
      </c>
      <c r="D140" s="93" t="s">
        <v>980</v>
      </c>
      <c r="E140" s="93" t="b">
        <v>0</v>
      </c>
      <c r="F140" s="93" t="b">
        <v>0</v>
      </c>
      <c r="G140" s="93" t="b">
        <v>0</v>
      </c>
    </row>
    <row r="141" spans="1:7" ht="15">
      <c r="A141" s="93" t="s">
        <v>967</v>
      </c>
      <c r="B141" s="93">
        <v>2</v>
      </c>
      <c r="C141" s="133">
        <v>0.0038564439480900338</v>
      </c>
      <c r="D141" s="93" t="s">
        <v>980</v>
      </c>
      <c r="E141" s="93" t="b">
        <v>0</v>
      </c>
      <c r="F141" s="93" t="b">
        <v>0</v>
      </c>
      <c r="G141" s="93" t="b">
        <v>0</v>
      </c>
    </row>
    <row r="142" spans="1:7" ht="15">
      <c r="A142" s="93" t="s">
        <v>968</v>
      </c>
      <c r="B142" s="93">
        <v>2</v>
      </c>
      <c r="C142" s="133">
        <v>0.0038564439480900338</v>
      </c>
      <c r="D142" s="93" t="s">
        <v>980</v>
      </c>
      <c r="E142" s="93" t="b">
        <v>0</v>
      </c>
      <c r="F142" s="93" t="b">
        <v>0</v>
      </c>
      <c r="G142" s="93" t="b">
        <v>0</v>
      </c>
    </row>
    <row r="143" spans="1:7" ht="15">
      <c r="A143" s="93" t="s">
        <v>969</v>
      </c>
      <c r="B143" s="93">
        <v>2</v>
      </c>
      <c r="C143" s="133">
        <v>0.0038564439480900338</v>
      </c>
      <c r="D143" s="93" t="s">
        <v>980</v>
      </c>
      <c r="E143" s="93" t="b">
        <v>0</v>
      </c>
      <c r="F143" s="93" t="b">
        <v>1</v>
      </c>
      <c r="G143" s="93" t="b">
        <v>0</v>
      </c>
    </row>
    <row r="144" spans="1:7" ht="15">
      <c r="A144" s="93" t="s">
        <v>970</v>
      </c>
      <c r="B144" s="93">
        <v>2</v>
      </c>
      <c r="C144" s="133">
        <v>0.0038564439480900338</v>
      </c>
      <c r="D144" s="93" t="s">
        <v>980</v>
      </c>
      <c r="E144" s="93" t="b">
        <v>0</v>
      </c>
      <c r="F144" s="93" t="b">
        <v>0</v>
      </c>
      <c r="G144" s="93" t="b">
        <v>0</v>
      </c>
    </row>
    <row r="145" spans="1:7" ht="15">
      <c r="A145" s="93" t="s">
        <v>971</v>
      </c>
      <c r="B145" s="93">
        <v>2</v>
      </c>
      <c r="C145" s="133">
        <v>0.0038564439480900338</v>
      </c>
      <c r="D145" s="93" t="s">
        <v>980</v>
      </c>
      <c r="E145" s="93" t="b">
        <v>0</v>
      </c>
      <c r="F145" s="93" t="b">
        <v>0</v>
      </c>
      <c r="G145" s="93" t="b">
        <v>0</v>
      </c>
    </row>
    <row r="146" spans="1:7" ht="15">
      <c r="A146" s="93" t="s">
        <v>972</v>
      </c>
      <c r="B146" s="93">
        <v>2</v>
      </c>
      <c r="C146" s="133">
        <v>0.0038564439480900338</v>
      </c>
      <c r="D146" s="93" t="s">
        <v>980</v>
      </c>
      <c r="E146" s="93" t="b">
        <v>0</v>
      </c>
      <c r="F146" s="93" t="b">
        <v>0</v>
      </c>
      <c r="G146" s="93" t="b">
        <v>0</v>
      </c>
    </row>
    <row r="147" spans="1:7" ht="15">
      <c r="A147" s="93" t="s">
        <v>973</v>
      </c>
      <c r="B147" s="93">
        <v>2</v>
      </c>
      <c r="C147" s="133">
        <v>0.0038564439480900338</v>
      </c>
      <c r="D147" s="93" t="s">
        <v>980</v>
      </c>
      <c r="E147" s="93" t="b">
        <v>0</v>
      </c>
      <c r="F147" s="93" t="b">
        <v>0</v>
      </c>
      <c r="G147" s="93" t="b">
        <v>0</v>
      </c>
    </row>
    <row r="148" spans="1:7" ht="15">
      <c r="A148" s="93" t="s">
        <v>974</v>
      </c>
      <c r="B148" s="93">
        <v>2</v>
      </c>
      <c r="C148" s="133">
        <v>0.0038564439480900338</v>
      </c>
      <c r="D148" s="93" t="s">
        <v>980</v>
      </c>
      <c r="E148" s="93" t="b">
        <v>0</v>
      </c>
      <c r="F148" s="93" t="b">
        <v>0</v>
      </c>
      <c r="G148" s="93" t="b">
        <v>0</v>
      </c>
    </row>
    <row r="149" spans="1:7" ht="15">
      <c r="A149" s="93" t="s">
        <v>975</v>
      </c>
      <c r="B149" s="93">
        <v>2</v>
      </c>
      <c r="C149" s="133">
        <v>0.0038564439480900338</v>
      </c>
      <c r="D149" s="93" t="s">
        <v>980</v>
      </c>
      <c r="E149" s="93" t="b">
        <v>0</v>
      </c>
      <c r="F149" s="93" t="b">
        <v>0</v>
      </c>
      <c r="G149" s="93" t="b">
        <v>0</v>
      </c>
    </row>
    <row r="150" spans="1:7" ht="15">
      <c r="A150" s="93" t="s">
        <v>976</v>
      </c>
      <c r="B150" s="93">
        <v>2</v>
      </c>
      <c r="C150" s="133">
        <v>0.0038564439480900338</v>
      </c>
      <c r="D150" s="93" t="s">
        <v>980</v>
      </c>
      <c r="E150" s="93" t="b">
        <v>0</v>
      </c>
      <c r="F150" s="93" t="b">
        <v>0</v>
      </c>
      <c r="G150" s="93" t="b">
        <v>0</v>
      </c>
    </row>
    <row r="151" spans="1:7" ht="15">
      <c r="A151" s="93" t="s">
        <v>977</v>
      </c>
      <c r="B151" s="93">
        <v>2</v>
      </c>
      <c r="C151" s="133">
        <v>0.004781267283463248</v>
      </c>
      <c r="D151" s="93" t="s">
        <v>980</v>
      </c>
      <c r="E151" s="93" t="b">
        <v>0</v>
      </c>
      <c r="F151" s="93" t="b">
        <v>0</v>
      </c>
      <c r="G151" s="93" t="b">
        <v>0</v>
      </c>
    </row>
    <row r="152" spans="1:7" ht="15">
      <c r="A152" s="93" t="s">
        <v>720</v>
      </c>
      <c r="B152" s="93">
        <v>12</v>
      </c>
      <c r="C152" s="133">
        <v>0</v>
      </c>
      <c r="D152" s="93" t="s">
        <v>661</v>
      </c>
      <c r="E152" s="93" t="b">
        <v>0</v>
      </c>
      <c r="F152" s="93" t="b">
        <v>0</v>
      </c>
      <c r="G152" s="93" t="b">
        <v>0</v>
      </c>
    </row>
    <row r="153" spans="1:7" ht="15">
      <c r="A153" s="93" t="s">
        <v>223</v>
      </c>
      <c r="B153" s="93">
        <v>7</v>
      </c>
      <c r="C153" s="133">
        <v>0.007124271487972069</v>
      </c>
      <c r="D153" s="93" t="s">
        <v>661</v>
      </c>
      <c r="E153" s="93" t="b">
        <v>0</v>
      </c>
      <c r="F153" s="93" t="b">
        <v>0</v>
      </c>
      <c r="G153" s="93" t="b">
        <v>0</v>
      </c>
    </row>
    <row r="154" spans="1:7" ht="15">
      <c r="A154" s="93" t="s">
        <v>722</v>
      </c>
      <c r="B154" s="93">
        <v>6</v>
      </c>
      <c r="C154" s="133">
        <v>0.015705912817251193</v>
      </c>
      <c r="D154" s="93" t="s">
        <v>661</v>
      </c>
      <c r="E154" s="93" t="b">
        <v>0</v>
      </c>
      <c r="F154" s="93" t="b">
        <v>0</v>
      </c>
      <c r="G154" s="93" t="b">
        <v>0</v>
      </c>
    </row>
    <row r="155" spans="1:7" ht="15">
      <c r="A155" s="93" t="s">
        <v>222</v>
      </c>
      <c r="B155" s="93">
        <v>5</v>
      </c>
      <c r="C155" s="133">
        <v>0.008265461776339262</v>
      </c>
      <c r="D155" s="93" t="s">
        <v>661</v>
      </c>
      <c r="E155" s="93" t="b">
        <v>0</v>
      </c>
      <c r="F155" s="93" t="b">
        <v>0</v>
      </c>
      <c r="G155" s="93" t="b">
        <v>0</v>
      </c>
    </row>
    <row r="156" spans="1:7" ht="15">
      <c r="A156" s="93" t="s">
        <v>723</v>
      </c>
      <c r="B156" s="93">
        <v>4</v>
      </c>
      <c r="C156" s="133">
        <v>0.010470608544834129</v>
      </c>
      <c r="D156" s="93" t="s">
        <v>661</v>
      </c>
      <c r="E156" s="93" t="b">
        <v>0</v>
      </c>
      <c r="F156" s="93" t="b">
        <v>0</v>
      </c>
      <c r="G156" s="93" t="b">
        <v>0</v>
      </c>
    </row>
    <row r="157" spans="1:7" ht="15">
      <c r="A157" s="93" t="s">
        <v>725</v>
      </c>
      <c r="B157" s="93">
        <v>4</v>
      </c>
      <c r="C157" s="133">
        <v>0.008297760951646303</v>
      </c>
      <c r="D157" s="93" t="s">
        <v>661</v>
      </c>
      <c r="E157" s="93" t="b">
        <v>0</v>
      </c>
      <c r="F157" s="93" t="b">
        <v>0</v>
      </c>
      <c r="G157" s="93" t="b">
        <v>0</v>
      </c>
    </row>
    <row r="158" spans="1:7" ht="15">
      <c r="A158" s="93" t="s">
        <v>726</v>
      </c>
      <c r="B158" s="93">
        <v>3</v>
      </c>
      <c r="C158" s="133">
        <v>0.007852956408625596</v>
      </c>
      <c r="D158" s="93" t="s">
        <v>661</v>
      </c>
      <c r="E158" s="93" t="b">
        <v>0</v>
      </c>
      <c r="F158" s="93" t="b">
        <v>0</v>
      </c>
      <c r="G158" s="93" t="b">
        <v>0</v>
      </c>
    </row>
    <row r="159" spans="1:7" ht="15">
      <c r="A159" s="93" t="s">
        <v>237</v>
      </c>
      <c r="B159" s="93">
        <v>3</v>
      </c>
      <c r="C159" s="133">
        <v>0.007852956408625596</v>
      </c>
      <c r="D159" s="93" t="s">
        <v>661</v>
      </c>
      <c r="E159" s="93" t="b">
        <v>0</v>
      </c>
      <c r="F159" s="93" t="b">
        <v>0</v>
      </c>
      <c r="G159" s="93" t="b">
        <v>0</v>
      </c>
    </row>
    <row r="160" spans="1:7" ht="15">
      <c r="A160" s="93" t="s">
        <v>727</v>
      </c>
      <c r="B160" s="93">
        <v>3</v>
      </c>
      <c r="C160" s="133">
        <v>0.007852956408625596</v>
      </c>
      <c r="D160" s="93" t="s">
        <v>661</v>
      </c>
      <c r="E160" s="93" t="b">
        <v>1</v>
      </c>
      <c r="F160" s="93" t="b">
        <v>0</v>
      </c>
      <c r="G160" s="93" t="b">
        <v>0</v>
      </c>
    </row>
    <row r="161" spans="1:7" ht="15">
      <c r="A161" s="93" t="s">
        <v>233</v>
      </c>
      <c r="B161" s="93">
        <v>3</v>
      </c>
      <c r="C161" s="133">
        <v>0.007852956408625596</v>
      </c>
      <c r="D161" s="93" t="s">
        <v>661</v>
      </c>
      <c r="E161" s="93" t="b">
        <v>0</v>
      </c>
      <c r="F161" s="93" t="b">
        <v>0</v>
      </c>
      <c r="G161" s="93" t="b">
        <v>0</v>
      </c>
    </row>
    <row r="162" spans="1:7" ht="15">
      <c r="A162" s="93" t="s">
        <v>874</v>
      </c>
      <c r="B162" s="93">
        <v>3</v>
      </c>
      <c r="C162" s="133">
        <v>0.007852956408625596</v>
      </c>
      <c r="D162" s="93" t="s">
        <v>661</v>
      </c>
      <c r="E162" s="93" t="b">
        <v>0</v>
      </c>
      <c r="F162" s="93" t="b">
        <v>0</v>
      </c>
      <c r="G162" s="93" t="b">
        <v>0</v>
      </c>
    </row>
    <row r="163" spans="1:7" ht="15">
      <c r="A163" s="93" t="s">
        <v>875</v>
      </c>
      <c r="B163" s="93">
        <v>3</v>
      </c>
      <c r="C163" s="133">
        <v>0.007852956408625596</v>
      </c>
      <c r="D163" s="93" t="s">
        <v>661</v>
      </c>
      <c r="E163" s="93" t="b">
        <v>0</v>
      </c>
      <c r="F163" s="93" t="b">
        <v>0</v>
      </c>
      <c r="G163" s="93" t="b">
        <v>0</v>
      </c>
    </row>
    <row r="164" spans="1:7" ht="15">
      <c r="A164" s="93" t="s">
        <v>876</v>
      </c>
      <c r="B164" s="93">
        <v>3</v>
      </c>
      <c r="C164" s="133">
        <v>0.007852956408625596</v>
      </c>
      <c r="D164" s="93" t="s">
        <v>661</v>
      </c>
      <c r="E164" s="93" t="b">
        <v>1</v>
      </c>
      <c r="F164" s="93" t="b">
        <v>0</v>
      </c>
      <c r="G164" s="93" t="b">
        <v>0</v>
      </c>
    </row>
    <row r="165" spans="1:7" ht="15">
      <c r="A165" s="93" t="s">
        <v>691</v>
      </c>
      <c r="B165" s="93">
        <v>3</v>
      </c>
      <c r="C165" s="133">
        <v>0.007852956408625596</v>
      </c>
      <c r="D165" s="93" t="s">
        <v>661</v>
      </c>
      <c r="E165" s="93" t="b">
        <v>0</v>
      </c>
      <c r="F165" s="93" t="b">
        <v>0</v>
      </c>
      <c r="G165" s="93" t="b">
        <v>0</v>
      </c>
    </row>
    <row r="166" spans="1:7" ht="15">
      <c r="A166" s="93" t="s">
        <v>877</v>
      </c>
      <c r="B166" s="93">
        <v>3</v>
      </c>
      <c r="C166" s="133">
        <v>0.007852956408625596</v>
      </c>
      <c r="D166" s="93" t="s">
        <v>661</v>
      </c>
      <c r="E166" s="93" t="b">
        <v>0</v>
      </c>
      <c r="F166" s="93" t="b">
        <v>0</v>
      </c>
      <c r="G166" s="93" t="b">
        <v>0</v>
      </c>
    </row>
    <row r="167" spans="1:7" ht="15">
      <c r="A167" s="93" t="s">
        <v>870</v>
      </c>
      <c r="B167" s="93">
        <v>3</v>
      </c>
      <c r="C167" s="133">
        <v>0.007852956408625596</v>
      </c>
      <c r="D167" s="93" t="s">
        <v>661</v>
      </c>
      <c r="E167" s="93" t="b">
        <v>0</v>
      </c>
      <c r="F167" s="93" t="b">
        <v>0</v>
      </c>
      <c r="G167" s="93" t="b">
        <v>0</v>
      </c>
    </row>
    <row r="168" spans="1:7" ht="15">
      <c r="A168" s="93" t="s">
        <v>878</v>
      </c>
      <c r="B168" s="93">
        <v>3</v>
      </c>
      <c r="C168" s="133">
        <v>0.007852956408625596</v>
      </c>
      <c r="D168" s="93" t="s">
        <v>661</v>
      </c>
      <c r="E168" s="93" t="b">
        <v>0</v>
      </c>
      <c r="F168" s="93" t="b">
        <v>0</v>
      </c>
      <c r="G168" s="93" t="b">
        <v>0</v>
      </c>
    </row>
    <row r="169" spans="1:7" ht="15">
      <c r="A169" s="93" t="s">
        <v>879</v>
      </c>
      <c r="B169" s="93">
        <v>3</v>
      </c>
      <c r="C169" s="133">
        <v>0.007852956408625596</v>
      </c>
      <c r="D169" s="93" t="s">
        <v>661</v>
      </c>
      <c r="E169" s="93" t="b">
        <v>0</v>
      </c>
      <c r="F169" s="93" t="b">
        <v>0</v>
      </c>
      <c r="G169" s="93" t="b">
        <v>0</v>
      </c>
    </row>
    <row r="170" spans="1:7" ht="15">
      <c r="A170" s="93" t="s">
        <v>880</v>
      </c>
      <c r="B170" s="93">
        <v>3</v>
      </c>
      <c r="C170" s="133">
        <v>0.007852956408625596</v>
      </c>
      <c r="D170" s="93" t="s">
        <v>661</v>
      </c>
      <c r="E170" s="93" t="b">
        <v>0</v>
      </c>
      <c r="F170" s="93" t="b">
        <v>0</v>
      </c>
      <c r="G170" s="93" t="b">
        <v>0</v>
      </c>
    </row>
    <row r="171" spans="1:7" ht="15">
      <c r="A171" s="93" t="s">
        <v>881</v>
      </c>
      <c r="B171" s="93">
        <v>3</v>
      </c>
      <c r="C171" s="133">
        <v>0.007852956408625596</v>
      </c>
      <c r="D171" s="93" t="s">
        <v>661</v>
      </c>
      <c r="E171" s="93" t="b">
        <v>0</v>
      </c>
      <c r="F171" s="93" t="b">
        <v>0</v>
      </c>
      <c r="G171" s="93" t="b">
        <v>0</v>
      </c>
    </row>
    <row r="172" spans="1:7" ht="15">
      <c r="A172" s="93" t="s">
        <v>746</v>
      </c>
      <c r="B172" s="93">
        <v>3</v>
      </c>
      <c r="C172" s="133">
        <v>0.007852956408625596</v>
      </c>
      <c r="D172" s="93" t="s">
        <v>661</v>
      </c>
      <c r="E172" s="93" t="b">
        <v>0</v>
      </c>
      <c r="F172" s="93" t="b">
        <v>0</v>
      </c>
      <c r="G172" s="93" t="b">
        <v>0</v>
      </c>
    </row>
    <row r="173" spans="1:7" ht="15">
      <c r="A173" s="93" t="s">
        <v>882</v>
      </c>
      <c r="B173" s="93">
        <v>3</v>
      </c>
      <c r="C173" s="133">
        <v>0.007852956408625596</v>
      </c>
      <c r="D173" s="93" t="s">
        <v>661</v>
      </c>
      <c r="E173" s="93" t="b">
        <v>0</v>
      </c>
      <c r="F173" s="93" t="b">
        <v>0</v>
      </c>
      <c r="G173" s="93" t="b">
        <v>0</v>
      </c>
    </row>
    <row r="174" spans="1:7" ht="15">
      <c r="A174" s="93" t="s">
        <v>924</v>
      </c>
      <c r="B174" s="93">
        <v>2</v>
      </c>
      <c r="C174" s="133">
        <v>0.006766532612031684</v>
      </c>
      <c r="D174" s="93" t="s">
        <v>661</v>
      </c>
      <c r="E174" s="93" t="b">
        <v>0</v>
      </c>
      <c r="F174" s="93" t="b">
        <v>0</v>
      </c>
      <c r="G174" s="93" t="b">
        <v>0</v>
      </c>
    </row>
    <row r="175" spans="1:7" ht="15">
      <c r="A175" s="93" t="s">
        <v>925</v>
      </c>
      <c r="B175" s="93">
        <v>2</v>
      </c>
      <c r="C175" s="133">
        <v>0.006766532612031684</v>
      </c>
      <c r="D175" s="93" t="s">
        <v>661</v>
      </c>
      <c r="E175" s="93" t="b">
        <v>0</v>
      </c>
      <c r="F175" s="93" t="b">
        <v>0</v>
      </c>
      <c r="G175" s="93" t="b">
        <v>0</v>
      </c>
    </row>
    <row r="176" spans="1:7" ht="15">
      <c r="A176" s="93" t="s">
        <v>926</v>
      </c>
      <c r="B176" s="93">
        <v>2</v>
      </c>
      <c r="C176" s="133">
        <v>0.006766532612031684</v>
      </c>
      <c r="D176" s="93" t="s">
        <v>661</v>
      </c>
      <c r="E176" s="93" t="b">
        <v>0</v>
      </c>
      <c r="F176" s="93" t="b">
        <v>0</v>
      </c>
      <c r="G176" s="93" t="b">
        <v>0</v>
      </c>
    </row>
    <row r="177" spans="1:7" ht="15">
      <c r="A177" s="93" t="s">
        <v>927</v>
      </c>
      <c r="B177" s="93">
        <v>2</v>
      </c>
      <c r="C177" s="133">
        <v>0.006766532612031684</v>
      </c>
      <c r="D177" s="93" t="s">
        <v>661</v>
      </c>
      <c r="E177" s="93" t="b">
        <v>0</v>
      </c>
      <c r="F177" s="93" t="b">
        <v>0</v>
      </c>
      <c r="G177" s="93" t="b">
        <v>0</v>
      </c>
    </row>
    <row r="178" spans="1:7" ht="15">
      <c r="A178" s="93" t="s">
        <v>928</v>
      </c>
      <c r="B178" s="93">
        <v>2</v>
      </c>
      <c r="C178" s="133">
        <v>0.006766532612031684</v>
      </c>
      <c r="D178" s="93" t="s">
        <v>661</v>
      </c>
      <c r="E178" s="93" t="b">
        <v>0</v>
      </c>
      <c r="F178" s="93" t="b">
        <v>0</v>
      </c>
      <c r="G178" s="93" t="b">
        <v>0</v>
      </c>
    </row>
    <row r="179" spans="1:7" ht="15">
      <c r="A179" s="93" t="s">
        <v>929</v>
      </c>
      <c r="B179" s="93">
        <v>2</v>
      </c>
      <c r="C179" s="133">
        <v>0.006766532612031684</v>
      </c>
      <c r="D179" s="93" t="s">
        <v>661</v>
      </c>
      <c r="E179" s="93" t="b">
        <v>0</v>
      </c>
      <c r="F179" s="93" t="b">
        <v>0</v>
      </c>
      <c r="G179" s="93" t="b">
        <v>0</v>
      </c>
    </row>
    <row r="180" spans="1:7" ht="15">
      <c r="A180" s="93" t="s">
        <v>930</v>
      </c>
      <c r="B180" s="93">
        <v>2</v>
      </c>
      <c r="C180" s="133">
        <v>0.006766532612031684</v>
      </c>
      <c r="D180" s="93" t="s">
        <v>661</v>
      </c>
      <c r="E180" s="93" t="b">
        <v>0</v>
      </c>
      <c r="F180" s="93" t="b">
        <v>0</v>
      </c>
      <c r="G180" s="93" t="b">
        <v>0</v>
      </c>
    </row>
    <row r="181" spans="1:7" ht="15">
      <c r="A181" s="93" t="s">
        <v>931</v>
      </c>
      <c r="B181" s="93">
        <v>2</v>
      </c>
      <c r="C181" s="133">
        <v>0.006766532612031684</v>
      </c>
      <c r="D181" s="93" t="s">
        <v>661</v>
      </c>
      <c r="E181" s="93" t="b">
        <v>0</v>
      </c>
      <c r="F181" s="93" t="b">
        <v>0</v>
      </c>
      <c r="G181" s="93" t="b">
        <v>0</v>
      </c>
    </row>
    <row r="182" spans="1:7" ht="15">
      <c r="A182" s="93" t="s">
        <v>932</v>
      </c>
      <c r="B182" s="93">
        <v>2</v>
      </c>
      <c r="C182" s="133">
        <v>0.006766532612031684</v>
      </c>
      <c r="D182" s="93" t="s">
        <v>661</v>
      </c>
      <c r="E182" s="93" t="b">
        <v>0</v>
      </c>
      <c r="F182" s="93" t="b">
        <v>0</v>
      </c>
      <c r="G182" s="93" t="b">
        <v>0</v>
      </c>
    </row>
    <row r="183" spans="1:7" ht="15">
      <c r="A183" s="93" t="s">
        <v>933</v>
      </c>
      <c r="B183" s="93">
        <v>2</v>
      </c>
      <c r="C183" s="133">
        <v>0.006766532612031684</v>
      </c>
      <c r="D183" s="93" t="s">
        <v>661</v>
      </c>
      <c r="E183" s="93" t="b">
        <v>0</v>
      </c>
      <c r="F183" s="93" t="b">
        <v>0</v>
      </c>
      <c r="G183" s="93" t="b">
        <v>0</v>
      </c>
    </row>
    <row r="184" spans="1:7" ht="15">
      <c r="A184" s="93" t="s">
        <v>934</v>
      </c>
      <c r="B184" s="93">
        <v>2</v>
      </c>
      <c r="C184" s="133">
        <v>0.006766532612031684</v>
      </c>
      <c r="D184" s="93" t="s">
        <v>661</v>
      </c>
      <c r="E184" s="93" t="b">
        <v>0</v>
      </c>
      <c r="F184" s="93" t="b">
        <v>0</v>
      </c>
      <c r="G184" s="93" t="b">
        <v>0</v>
      </c>
    </row>
    <row r="185" spans="1:7" ht="15">
      <c r="A185" s="93" t="s">
        <v>935</v>
      </c>
      <c r="B185" s="93">
        <v>2</v>
      </c>
      <c r="C185" s="133">
        <v>0.006766532612031684</v>
      </c>
      <c r="D185" s="93" t="s">
        <v>661</v>
      </c>
      <c r="E185" s="93" t="b">
        <v>0</v>
      </c>
      <c r="F185" s="93" t="b">
        <v>0</v>
      </c>
      <c r="G185" s="93" t="b">
        <v>0</v>
      </c>
    </row>
    <row r="186" spans="1:7" ht="15">
      <c r="A186" s="93" t="s">
        <v>936</v>
      </c>
      <c r="B186" s="93">
        <v>2</v>
      </c>
      <c r="C186" s="133">
        <v>0.006766532612031684</v>
      </c>
      <c r="D186" s="93" t="s">
        <v>661</v>
      </c>
      <c r="E186" s="93" t="b">
        <v>0</v>
      </c>
      <c r="F186" s="93" t="b">
        <v>0</v>
      </c>
      <c r="G186" s="93" t="b">
        <v>0</v>
      </c>
    </row>
    <row r="187" spans="1:7" ht="15">
      <c r="A187" s="93" t="s">
        <v>937</v>
      </c>
      <c r="B187" s="93">
        <v>2</v>
      </c>
      <c r="C187" s="133">
        <v>0.006766532612031684</v>
      </c>
      <c r="D187" s="93" t="s">
        <v>661</v>
      </c>
      <c r="E187" s="93" t="b">
        <v>0</v>
      </c>
      <c r="F187" s="93" t="b">
        <v>0</v>
      </c>
      <c r="G187" s="93" t="b">
        <v>0</v>
      </c>
    </row>
    <row r="188" spans="1:7" ht="15">
      <c r="A188" s="93" t="s">
        <v>938</v>
      </c>
      <c r="B188" s="93">
        <v>2</v>
      </c>
      <c r="C188" s="133">
        <v>0.006766532612031684</v>
      </c>
      <c r="D188" s="93" t="s">
        <v>661</v>
      </c>
      <c r="E188" s="93" t="b">
        <v>0</v>
      </c>
      <c r="F188" s="93" t="b">
        <v>0</v>
      </c>
      <c r="G188" s="93" t="b">
        <v>0</v>
      </c>
    </row>
    <row r="189" spans="1:7" ht="15">
      <c r="A189" s="93" t="s">
        <v>939</v>
      </c>
      <c r="B189" s="93">
        <v>2</v>
      </c>
      <c r="C189" s="133">
        <v>0.006766532612031684</v>
      </c>
      <c r="D189" s="93" t="s">
        <v>661</v>
      </c>
      <c r="E189" s="93" t="b">
        <v>0</v>
      </c>
      <c r="F189" s="93" t="b">
        <v>0</v>
      </c>
      <c r="G189" s="93" t="b">
        <v>0</v>
      </c>
    </row>
    <row r="190" spans="1:7" ht="15">
      <c r="A190" s="93" t="s">
        <v>940</v>
      </c>
      <c r="B190" s="93">
        <v>2</v>
      </c>
      <c r="C190" s="133">
        <v>0.006766532612031684</v>
      </c>
      <c r="D190" s="93" t="s">
        <v>661</v>
      </c>
      <c r="E190" s="93" t="b">
        <v>0</v>
      </c>
      <c r="F190" s="93" t="b">
        <v>0</v>
      </c>
      <c r="G190" s="93" t="b">
        <v>0</v>
      </c>
    </row>
    <row r="191" spans="1:7" ht="15">
      <c r="A191" s="93" t="s">
        <v>238</v>
      </c>
      <c r="B191" s="93">
        <v>2</v>
      </c>
      <c r="C191" s="133">
        <v>0.006766532612031684</v>
      </c>
      <c r="D191" s="93" t="s">
        <v>661</v>
      </c>
      <c r="E191" s="93" t="b">
        <v>0</v>
      </c>
      <c r="F191" s="93" t="b">
        <v>0</v>
      </c>
      <c r="G191" s="93" t="b">
        <v>0</v>
      </c>
    </row>
    <row r="192" spans="1:7" ht="15">
      <c r="A192" s="93" t="s">
        <v>941</v>
      </c>
      <c r="B192" s="93">
        <v>2</v>
      </c>
      <c r="C192" s="133">
        <v>0.006766532612031684</v>
      </c>
      <c r="D192" s="93" t="s">
        <v>661</v>
      </c>
      <c r="E192" s="93" t="b">
        <v>0</v>
      </c>
      <c r="F192" s="93" t="b">
        <v>0</v>
      </c>
      <c r="G192" s="93" t="b">
        <v>0</v>
      </c>
    </row>
    <row r="193" spans="1:7" ht="15">
      <c r="A193" s="93" t="s">
        <v>871</v>
      </c>
      <c r="B193" s="93">
        <v>2</v>
      </c>
      <c r="C193" s="133">
        <v>0.006766532612031684</v>
      </c>
      <c r="D193" s="93" t="s">
        <v>661</v>
      </c>
      <c r="E193" s="93" t="b">
        <v>0</v>
      </c>
      <c r="F193" s="93" t="b">
        <v>0</v>
      </c>
      <c r="G193" s="93" t="b">
        <v>0</v>
      </c>
    </row>
    <row r="194" spans="1:7" ht="15">
      <c r="A194" s="93" t="s">
        <v>897</v>
      </c>
      <c r="B194" s="93">
        <v>2</v>
      </c>
      <c r="C194" s="133">
        <v>0.006766532612031684</v>
      </c>
      <c r="D194" s="93" t="s">
        <v>661</v>
      </c>
      <c r="E194" s="93" t="b">
        <v>0</v>
      </c>
      <c r="F194" s="93" t="b">
        <v>0</v>
      </c>
      <c r="G194" s="93" t="b">
        <v>0</v>
      </c>
    </row>
    <row r="195" spans="1:7" ht="15">
      <c r="A195" s="93" t="s">
        <v>869</v>
      </c>
      <c r="B195" s="93">
        <v>2</v>
      </c>
      <c r="C195" s="133">
        <v>0.006766532612031684</v>
      </c>
      <c r="D195" s="93" t="s">
        <v>661</v>
      </c>
      <c r="E195" s="93" t="b">
        <v>0</v>
      </c>
      <c r="F195" s="93" t="b">
        <v>1</v>
      </c>
      <c r="G195" s="93" t="b">
        <v>0</v>
      </c>
    </row>
    <row r="196" spans="1:7" ht="15">
      <c r="A196" s="93" t="s">
        <v>738</v>
      </c>
      <c r="B196" s="93">
        <v>2</v>
      </c>
      <c r="C196" s="133">
        <v>0.006766532612031684</v>
      </c>
      <c r="D196" s="93" t="s">
        <v>661</v>
      </c>
      <c r="E196" s="93" t="b">
        <v>0</v>
      </c>
      <c r="F196" s="93" t="b">
        <v>0</v>
      </c>
      <c r="G196" s="93" t="b">
        <v>0</v>
      </c>
    </row>
    <row r="197" spans="1:7" ht="15">
      <c r="A197" s="93" t="s">
        <v>977</v>
      </c>
      <c r="B197" s="93">
        <v>2</v>
      </c>
      <c r="C197" s="133">
        <v>0.009384184748240217</v>
      </c>
      <c r="D197" s="93" t="s">
        <v>661</v>
      </c>
      <c r="E197" s="93" t="b">
        <v>0</v>
      </c>
      <c r="F197" s="93" t="b">
        <v>0</v>
      </c>
      <c r="G197" s="93" t="b">
        <v>0</v>
      </c>
    </row>
    <row r="198" spans="1:7" ht="15">
      <c r="A198" s="93" t="s">
        <v>744</v>
      </c>
      <c r="B198" s="93">
        <v>2</v>
      </c>
      <c r="C198" s="133">
        <v>0.006766532612031684</v>
      </c>
      <c r="D198" s="93" t="s">
        <v>661</v>
      </c>
      <c r="E198" s="93" t="b">
        <v>0</v>
      </c>
      <c r="F198" s="93" t="b">
        <v>0</v>
      </c>
      <c r="G198" s="93" t="b">
        <v>0</v>
      </c>
    </row>
    <row r="199" spans="1:7" ht="15">
      <c r="A199" s="93" t="s">
        <v>225</v>
      </c>
      <c r="B199" s="93">
        <v>2</v>
      </c>
      <c r="C199" s="133">
        <v>0.006766532612031684</v>
      </c>
      <c r="D199" s="93" t="s">
        <v>661</v>
      </c>
      <c r="E199" s="93" t="b">
        <v>0</v>
      </c>
      <c r="F199" s="93" t="b">
        <v>0</v>
      </c>
      <c r="G199" s="93" t="b">
        <v>0</v>
      </c>
    </row>
    <row r="200" spans="1:7" ht="15">
      <c r="A200" s="93" t="s">
        <v>227</v>
      </c>
      <c r="B200" s="93">
        <v>2</v>
      </c>
      <c r="C200" s="133">
        <v>0.006766532612031684</v>
      </c>
      <c r="D200" s="93" t="s">
        <v>661</v>
      </c>
      <c r="E200" s="93" t="b">
        <v>0</v>
      </c>
      <c r="F200" s="93" t="b">
        <v>0</v>
      </c>
      <c r="G200" s="93" t="b">
        <v>0</v>
      </c>
    </row>
    <row r="201" spans="1:7" ht="15">
      <c r="A201" s="93" t="s">
        <v>896</v>
      </c>
      <c r="B201" s="93">
        <v>2</v>
      </c>
      <c r="C201" s="133">
        <v>0.006766532612031684</v>
      </c>
      <c r="D201" s="93" t="s">
        <v>661</v>
      </c>
      <c r="E201" s="93" t="b">
        <v>0</v>
      </c>
      <c r="F201" s="93" t="b">
        <v>0</v>
      </c>
      <c r="G201" s="93" t="b">
        <v>0</v>
      </c>
    </row>
    <row r="202" spans="1:7" ht="15">
      <c r="A202" s="93" t="s">
        <v>954</v>
      </c>
      <c r="B202" s="93">
        <v>2</v>
      </c>
      <c r="C202" s="133">
        <v>0.006766532612031684</v>
      </c>
      <c r="D202" s="93" t="s">
        <v>661</v>
      </c>
      <c r="E202" s="93" t="b">
        <v>1</v>
      </c>
      <c r="F202" s="93" t="b">
        <v>0</v>
      </c>
      <c r="G202" s="93" t="b">
        <v>0</v>
      </c>
    </row>
    <row r="203" spans="1:7" ht="15">
      <c r="A203" s="93" t="s">
        <v>953</v>
      </c>
      <c r="B203" s="93">
        <v>2</v>
      </c>
      <c r="C203" s="133">
        <v>0.006766532612031684</v>
      </c>
      <c r="D203" s="93" t="s">
        <v>661</v>
      </c>
      <c r="E203" s="93" t="b">
        <v>0</v>
      </c>
      <c r="F203" s="93" t="b">
        <v>0</v>
      </c>
      <c r="G203" s="93" t="b">
        <v>0</v>
      </c>
    </row>
    <row r="204" spans="1:7" ht="15">
      <c r="A204" s="93" t="s">
        <v>720</v>
      </c>
      <c r="B204" s="93">
        <v>14</v>
      </c>
      <c r="C204" s="133">
        <v>0</v>
      </c>
      <c r="D204" s="93" t="s">
        <v>662</v>
      </c>
      <c r="E204" s="93" t="b">
        <v>0</v>
      </c>
      <c r="F204" s="93" t="b">
        <v>0</v>
      </c>
      <c r="G204" s="93" t="b">
        <v>0</v>
      </c>
    </row>
    <row r="205" spans="1:7" ht="15">
      <c r="A205" s="93" t="s">
        <v>721</v>
      </c>
      <c r="B205" s="93">
        <v>12</v>
      </c>
      <c r="C205" s="133">
        <v>0.014744326318235813</v>
      </c>
      <c r="D205" s="93" t="s">
        <v>662</v>
      </c>
      <c r="E205" s="93" t="b">
        <v>0</v>
      </c>
      <c r="F205" s="93" t="b">
        <v>0</v>
      </c>
      <c r="G205" s="93" t="b">
        <v>0</v>
      </c>
    </row>
    <row r="206" spans="1:7" ht="15">
      <c r="A206" s="93" t="s">
        <v>729</v>
      </c>
      <c r="B206" s="93">
        <v>7</v>
      </c>
      <c r="C206" s="133">
        <v>0.012775943752634834</v>
      </c>
      <c r="D206" s="93" t="s">
        <v>662</v>
      </c>
      <c r="E206" s="93" t="b">
        <v>0</v>
      </c>
      <c r="F206" s="93" t="b">
        <v>0</v>
      </c>
      <c r="G206" s="93" t="b">
        <v>0</v>
      </c>
    </row>
    <row r="207" spans="1:7" ht="15">
      <c r="A207" s="93" t="s">
        <v>730</v>
      </c>
      <c r="B207" s="93">
        <v>5</v>
      </c>
      <c r="C207" s="133">
        <v>0.009125674109024881</v>
      </c>
      <c r="D207" s="93" t="s">
        <v>662</v>
      </c>
      <c r="E207" s="93" t="b">
        <v>1</v>
      </c>
      <c r="F207" s="93" t="b">
        <v>0</v>
      </c>
      <c r="G207" s="93" t="b">
        <v>0</v>
      </c>
    </row>
    <row r="208" spans="1:7" ht="15">
      <c r="A208" s="93" t="s">
        <v>722</v>
      </c>
      <c r="B208" s="93">
        <v>5</v>
      </c>
      <c r="C208" s="133">
        <v>0.011103429476536237</v>
      </c>
      <c r="D208" s="93" t="s">
        <v>662</v>
      </c>
      <c r="E208" s="93" t="b">
        <v>0</v>
      </c>
      <c r="F208" s="93" t="b">
        <v>0</v>
      </c>
      <c r="G208" s="93" t="b">
        <v>0</v>
      </c>
    </row>
    <row r="209" spans="1:7" ht="15">
      <c r="A209" s="93" t="s">
        <v>731</v>
      </c>
      <c r="B209" s="93">
        <v>4</v>
      </c>
      <c r="C209" s="133">
        <v>0.01379751902064093</v>
      </c>
      <c r="D209" s="93" t="s">
        <v>662</v>
      </c>
      <c r="E209" s="93" t="b">
        <v>0</v>
      </c>
      <c r="F209" s="93" t="b">
        <v>0</v>
      </c>
      <c r="G209" s="93" t="b">
        <v>0</v>
      </c>
    </row>
    <row r="210" spans="1:7" ht="15">
      <c r="A210" s="93" t="s">
        <v>732</v>
      </c>
      <c r="B210" s="93">
        <v>4</v>
      </c>
      <c r="C210" s="133">
        <v>0.01379751902064093</v>
      </c>
      <c r="D210" s="93" t="s">
        <v>662</v>
      </c>
      <c r="E210" s="93" t="b">
        <v>0</v>
      </c>
      <c r="F210" s="93" t="b">
        <v>0</v>
      </c>
      <c r="G210" s="93" t="b">
        <v>0</v>
      </c>
    </row>
    <row r="211" spans="1:7" ht="15">
      <c r="A211" s="93" t="s">
        <v>733</v>
      </c>
      <c r="B211" s="93">
        <v>3</v>
      </c>
      <c r="C211" s="133">
        <v>0.0081919197668397</v>
      </c>
      <c r="D211" s="93" t="s">
        <v>662</v>
      </c>
      <c r="E211" s="93" t="b">
        <v>0</v>
      </c>
      <c r="F211" s="93" t="b">
        <v>0</v>
      </c>
      <c r="G211" s="93" t="b">
        <v>0</v>
      </c>
    </row>
    <row r="212" spans="1:7" ht="15">
      <c r="A212" s="93" t="s">
        <v>734</v>
      </c>
      <c r="B212" s="93">
        <v>3</v>
      </c>
      <c r="C212" s="133">
        <v>0.0081919197668397</v>
      </c>
      <c r="D212" s="93" t="s">
        <v>662</v>
      </c>
      <c r="E212" s="93" t="b">
        <v>0</v>
      </c>
      <c r="F212" s="93" t="b">
        <v>0</v>
      </c>
      <c r="G212" s="93" t="b">
        <v>0</v>
      </c>
    </row>
    <row r="213" spans="1:7" ht="15">
      <c r="A213" s="93" t="s">
        <v>735</v>
      </c>
      <c r="B213" s="93">
        <v>3</v>
      </c>
      <c r="C213" s="133">
        <v>0.0081919197668397</v>
      </c>
      <c r="D213" s="93" t="s">
        <v>662</v>
      </c>
      <c r="E213" s="93" t="b">
        <v>0</v>
      </c>
      <c r="F213" s="93" t="b">
        <v>0</v>
      </c>
      <c r="G213" s="93" t="b">
        <v>0</v>
      </c>
    </row>
    <row r="214" spans="1:7" ht="15">
      <c r="A214" s="93" t="s">
        <v>907</v>
      </c>
      <c r="B214" s="93">
        <v>3</v>
      </c>
      <c r="C214" s="133">
        <v>0.0081919197668397</v>
      </c>
      <c r="D214" s="93" t="s">
        <v>662</v>
      </c>
      <c r="E214" s="93" t="b">
        <v>0</v>
      </c>
      <c r="F214" s="93" t="b">
        <v>0</v>
      </c>
      <c r="G214" s="93" t="b">
        <v>0</v>
      </c>
    </row>
    <row r="215" spans="1:7" ht="15">
      <c r="A215" s="93" t="s">
        <v>908</v>
      </c>
      <c r="B215" s="93">
        <v>3</v>
      </c>
      <c r="C215" s="133">
        <v>0.0081919197668397</v>
      </c>
      <c r="D215" s="93" t="s">
        <v>662</v>
      </c>
      <c r="E215" s="93" t="b">
        <v>0</v>
      </c>
      <c r="F215" s="93" t="b">
        <v>0</v>
      </c>
      <c r="G215" s="93" t="b">
        <v>0</v>
      </c>
    </row>
    <row r="216" spans="1:7" ht="15">
      <c r="A216" s="93" t="s">
        <v>909</v>
      </c>
      <c r="B216" s="93">
        <v>3</v>
      </c>
      <c r="C216" s="133">
        <v>0.0081919197668397</v>
      </c>
      <c r="D216" s="93" t="s">
        <v>662</v>
      </c>
      <c r="E216" s="93" t="b">
        <v>1</v>
      </c>
      <c r="F216" s="93" t="b">
        <v>0</v>
      </c>
      <c r="G216" s="93" t="b">
        <v>0</v>
      </c>
    </row>
    <row r="217" spans="1:7" ht="15">
      <c r="A217" s="93" t="s">
        <v>910</v>
      </c>
      <c r="B217" s="93">
        <v>3</v>
      </c>
      <c r="C217" s="133">
        <v>0.0081919197668397</v>
      </c>
      <c r="D217" s="93" t="s">
        <v>662</v>
      </c>
      <c r="E217" s="93" t="b">
        <v>0</v>
      </c>
      <c r="F217" s="93" t="b">
        <v>0</v>
      </c>
      <c r="G217" s="93" t="b">
        <v>0</v>
      </c>
    </row>
    <row r="218" spans="1:7" ht="15">
      <c r="A218" s="93" t="s">
        <v>873</v>
      </c>
      <c r="B218" s="93">
        <v>3</v>
      </c>
      <c r="C218" s="133">
        <v>0.0081919197668397</v>
      </c>
      <c r="D218" s="93" t="s">
        <v>662</v>
      </c>
      <c r="E218" s="93" t="b">
        <v>0</v>
      </c>
      <c r="F218" s="93" t="b">
        <v>0</v>
      </c>
      <c r="G218" s="93" t="b">
        <v>0</v>
      </c>
    </row>
    <row r="219" spans="1:7" ht="15">
      <c r="A219" s="93" t="s">
        <v>911</v>
      </c>
      <c r="B219" s="93">
        <v>3</v>
      </c>
      <c r="C219" s="133">
        <v>0.0081919197668397</v>
      </c>
      <c r="D219" s="93" t="s">
        <v>662</v>
      </c>
      <c r="E219" s="93" t="b">
        <v>0</v>
      </c>
      <c r="F219" s="93" t="b">
        <v>0</v>
      </c>
      <c r="G219" s="93" t="b">
        <v>0</v>
      </c>
    </row>
    <row r="220" spans="1:7" ht="15">
      <c r="A220" s="93" t="s">
        <v>912</v>
      </c>
      <c r="B220" s="93">
        <v>3</v>
      </c>
      <c r="C220" s="133">
        <v>0.0081919197668397</v>
      </c>
      <c r="D220" s="93" t="s">
        <v>662</v>
      </c>
      <c r="E220" s="93" t="b">
        <v>0</v>
      </c>
      <c r="F220" s="93" t="b">
        <v>0</v>
      </c>
      <c r="G220" s="93" t="b">
        <v>0</v>
      </c>
    </row>
    <row r="221" spans="1:7" ht="15">
      <c r="A221" s="93" t="s">
        <v>913</v>
      </c>
      <c r="B221" s="93">
        <v>3</v>
      </c>
      <c r="C221" s="133">
        <v>0.0081919197668397</v>
      </c>
      <c r="D221" s="93" t="s">
        <v>662</v>
      </c>
      <c r="E221" s="93" t="b">
        <v>0</v>
      </c>
      <c r="F221" s="93" t="b">
        <v>0</v>
      </c>
      <c r="G221" s="93" t="b">
        <v>0</v>
      </c>
    </row>
    <row r="222" spans="1:7" ht="15">
      <c r="A222" s="93" t="s">
        <v>914</v>
      </c>
      <c r="B222" s="93">
        <v>3</v>
      </c>
      <c r="C222" s="133">
        <v>0.0081919197668397</v>
      </c>
      <c r="D222" s="93" t="s">
        <v>662</v>
      </c>
      <c r="E222" s="93" t="b">
        <v>0</v>
      </c>
      <c r="F222" s="93" t="b">
        <v>0</v>
      </c>
      <c r="G222" s="93" t="b">
        <v>0</v>
      </c>
    </row>
    <row r="223" spans="1:7" ht="15">
      <c r="A223" s="93" t="s">
        <v>915</v>
      </c>
      <c r="B223" s="93">
        <v>3</v>
      </c>
      <c r="C223" s="133">
        <v>0.0081919197668397</v>
      </c>
      <c r="D223" s="93" t="s">
        <v>662</v>
      </c>
      <c r="E223" s="93" t="b">
        <v>0</v>
      </c>
      <c r="F223" s="93" t="b">
        <v>0</v>
      </c>
      <c r="G223" s="93" t="b">
        <v>0</v>
      </c>
    </row>
    <row r="224" spans="1:7" ht="15">
      <c r="A224" s="93" t="s">
        <v>916</v>
      </c>
      <c r="B224" s="93">
        <v>3</v>
      </c>
      <c r="C224" s="133">
        <v>0.0081919197668397</v>
      </c>
      <c r="D224" s="93" t="s">
        <v>662</v>
      </c>
      <c r="E224" s="93" t="b">
        <v>0</v>
      </c>
      <c r="F224" s="93" t="b">
        <v>0</v>
      </c>
      <c r="G224" s="93" t="b">
        <v>0</v>
      </c>
    </row>
    <row r="225" spans="1:7" ht="15">
      <c r="A225" s="93" t="s">
        <v>917</v>
      </c>
      <c r="B225" s="93">
        <v>3</v>
      </c>
      <c r="C225" s="133">
        <v>0.0081919197668397</v>
      </c>
      <c r="D225" s="93" t="s">
        <v>662</v>
      </c>
      <c r="E225" s="93" t="b">
        <v>0</v>
      </c>
      <c r="F225" s="93" t="b">
        <v>0</v>
      </c>
      <c r="G225" s="93" t="b">
        <v>0</v>
      </c>
    </row>
    <row r="226" spans="1:7" ht="15">
      <c r="A226" s="93" t="s">
        <v>741</v>
      </c>
      <c r="B226" s="93">
        <v>3</v>
      </c>
      <c r="C226" s="133">
        <v>0.0081919197668397</v>
      </c>
      <c r="D226" s="93" t="s">
        <v>662</v>
      </c>
      <c r="E226" s="93" t="b">
        <v>0</v>
      </c>
      <c r="F226" s="93" t="b">
        <v>0</v>
      </c>
      <c r="G226" s="93" t="b">
        <v>0</v>
      </c>
    </row>
    <row r="227" spans="1:7" ht="15">
      <c r="A227" s="93" t="s">
        <v>918</v>
      </c>
      <c r="B227" s="93">
        <v>3</v>
      </c>
      <c r="C227" s="133">
        <v>0.0081919197668397</v>
      </c>
      <c r="D227" s="93" t="s">
        <v>662</v>
      </c>
      <c r="E227" s="93" t="b">
        <v>0</v>
      </c>
      <c r="F227" s="93" t="b">
        <v>0</v>
      </c>
      <c r="G227" s="93" t="b">
        <v>0</v>
      </c>
    </row>
    <row r="228" spans="1:7" ht="15">
      <c r="A228" s="93" t="s">
        <v>725</v>
      </c>
      <c r="B228" s="93">
        <v>2</v>
      </c>
      <c r="C228" s="133">
        <v>0.006898759510320465</v>
      </c>
      <c r="D228" s="93" t="s">
        <v>662</v>
      </c>
      <c r="E228" s="93" t="b">
        <v>0</v>
      </c>
      <c r="F228" s="93" t="b">
        <v>0</v>
      </c>
      <c r="G228" s="93" t="b">
        <v>0</v>
      </c>
    </row>
    <row r="229" spans="1:7" ht="15">
      <c r="A229" s="93" t="s">
        <v>222</v>
      </c>
      <c r="B229" s="93">
        <v>2</v>
      </c>
      <c r="C229" s="133">
        <v>0.006898759510320465</v>
      </c>
      <c r="D229" s="93" t="s">
        <v>662</v>
      </c>
      <c r="E229" s="93" t="b">
        <v>0</v>
      </c>
      <c r="F229" s="93" t="b">
        <v>0</v>
      </c>
      <c r="G229" s="93" t="b">
        <v>0</v>
      </c>
    </row>
    <row r="230" spans="1:7" ht="15">
      <c r="A230" s="93" t="s">
        <v>223</v>
      </c>
      <c r="B230" s="93">
        <v>2</v>
      </c>
      <c r="C230" s="133">
        <v>0.006898759510320465</v>
      </c>
      <c r="D230" s="93" t="s">
        <v>662</v>
      </c>
      <c r="E230" s="93" t="b">
        <v>0</v>
      </c>
      <c r="F230" s="93" t="b">
        <v>0</v>
      </c>
      <c r="G230" s="93" t="b">
        <v>0</v>
      </c>
    </row>
    <row r="231" spans="1:7" ht="15">
      <c r="A231" s="93" t="s">
        <v>965</v>
      </c>
      <c r="B231" s="93">
        <v>2</v>
      </c>
      <c r="C231" s="133">
        <v>0.006898759510320465</v>
      </c>
      <c r="D231" s="93" t="s">
        <v>662</v>
      </c>
      <c r="E231" s="93" t="b">
        <v>0</v>
      </c>
      <c r="F231" s="93" t="b">
        <v>0</v>
      </c>
      <c r="G231" s="93" t="b">
        <v>0</v>
      </c>
    </row>
    <row r="232" spans="1:7" ht="15">
      <c r="A232" s="93" t="s">
        <v>966</v>
      </c>
      <c r="B232" s="93">
        <v>2</v>
      </c>
      <c r="C232" s="133">
        <v>0.006898759510320465</v>
      </c>
      <c r="D232" s="93" t="s">
        <v>662</v>
      </c>
      <c r="E232" s="93" t="b">
        <v>0</v>
      </c>
      <c r="F232" s="93" t="b">
        <v>0</v>
      </c>
      <c r="G232" s="93" t="b">
        <v>0</v>
      </c>
    </row>
    <row r="233" spans="1:7" ht="15">
      <c r="A233" s="93" t="s">
        <v>967</v>
      </c>
      <c r="B233" s="93">
        <v>2</v>
      </c>
      <c r="C233" s="133">
        <v>0.006898759510320465</v>
      </c>
      <c r="D233" s="93" t="s">
        <v>662</v>
      </c>
      <c r="E233" s="93" t="b">
        <v>0</v>
      </c>
      <c r="F233" s="93" t="b">
        <v>0</v>
      </c>
      <c r="G233" s="93" t="b">
        <v>0</v>
      </c>
    </row>
    <row r="234" spans="1:7" ht="15">
      <c r="A234" s="93" t="s">
        <v>968</v>
      </c>
      <c r="B234" s="93">
        <v>2</v>
      </c>
      <c r="C234" s="133">
        <v>0.006898759510320465</v>
      </c>
      <c r="D234" s="93" t="s">
        <v>662</v>
      </c>
      <c r="E234" s="93" t="b">
        <v>0</v>
      </c>
      <c r="F234" s="93" t="b">
        <v>0</v>
      </c>
      <c r="G234" s="93" t="b">
        <v>0</v>
      </c>
    </row>
    <row r="235" spans="1:7" ht="15">
      <c r="A235" s="93" t="s">
        <v>969</v>
      </c>
      <c r="B235" s="93">
        <v>2</v>
      </c>
      <c r="C235" s="133">
        <v>0.006898759510320465</v>
      </c>
      <c r="D235" s="93" t="s">
        <v>662</v>
      </c>
      <c r="E235" s="93" t="b">
        <v>0</v>
      </c>
      <c r="F235" s="93" t="b">
        <v>1</v>
      </c>
      <c r="G235" s="93" t="b">
        <v>0</v>
      </c>
    </row>
    <row r="236" spans="1:7" ht="15">
      <c r="A236" s="93" t="s">
        <v>970</v>
      </c>
      <c r="B236" s="93">
        <v>2</v>
      </c>
      <c r="C236" s="133">
        <v>0.006898759510320465</v>
      </c>
      <c r="D236" s="93" t="s">
        <v>662</v>
      </c>
      <c r="E236" s="93" t="b">
        <v>0</v>
      </c>
      <c r="F236" s="93" t="b">
        <v>0</v>
      </c>
      <c r="G236" s="93" t="b">
        <v>0</v>
      </c>
    </row>
    <row r="237" spans="1:7" ht="15">
      <c r="A237" s="93" t="s">
        <v>919</v>
      </c>
      <c r="B237" s="93">
        <v>2</v>
      </c>
      <c r="C237" s="133">
        <v>0.006898759510320465</v>
      </c>
      <c r="D237" s="93" t="s">
        <v>662</v>
      </c>
      <c r="E237" s="93" t="b">
        <v>0</v>
      </c>
      <c r="F237" s="93" t="b">
        <v>0</v>
      </c>
      <c r="G237" s="93" t="b">
        <v>0</v>
      </c>
    </row>
    <row r="238" spans="1:7" ht="15">
      <c r="A238" s="93" t="s">
        <v>971</v>
      </c>
      <c r="B238" s="93">
        <v>2</v>
      </c>
      <c r="C238" s="133">
        <v>0.006898759510320465</v>
      </c>
      <c r="D238" s="93" t="s">
        <v>662</v>
      </c>
      <c r="E238" s="93" t="b">
        <v>0</v>
      </c>
      <c r="F238" s="93" t="b">
        <v>0</v>
      </c>
      <c r="G238" s="93" t="b">
        <v>0</v>
      </c>
    </row>
    <row r="239" spans="1:7" ht="15">
      <c r="A239" s="93" t="s">
        <v>972</v>
      </c>
      <c r="B239" s="93">
        <v>2</v>
      </c>
      <c r="C239" s="133">
        <v>0.006898759510320465</v>
      </c>
      <c r="D239" s="93" t="s">
        <v>662</v>
      </c>
      <c r="E239" s="93" t="b">
        <v>0</v>
      </c>
      <c r="F239" s="93" t="b">
        <v>0</v>
      </c>
      <c r="G239" s="93" t="b">
        <v>0</v>
      </c>
    </row>
    <row r="240" spans="1:7" ht="15">
      <c r="A240" s="93" t="s">
        <v>973</v>
      </c>
      <c r="B240" s="93">
        <v>2</v>
      </c>
      <c r="C240" s="133">
        <v>0.006898759510320465</v>
      </c>
      <c r="D240" s="93" t="s">
        <v>662</v>
      </c>
      <c r="E240" s="93" t="b">
        <v>0</v>
      </c>
      <c r="F240" s="93" t="b">
        <v>0</v>
      </c>
      <c r="G240" s="93" t="b">
        <v>0</v>
      </c>
    </row>
    <row r="241" spans="1:7" ht="15">
      <c r="A241" s="93" t="s">
        <v>974</v>
      </c>
      <c r="B241" s="93">
        <v>2</v>
      </c>
      <c r="C241" s="133">
        <v>0.006898759510320465</v>
      </c>
      <c r="D241" s="93" t="s">
        <v>662</v>
      </c>
      <c r="E241" s="93" t="b">
        <v>0</v>
      </c>
      <c r="F241" s="93" t="b">
        <v>0</v>
      </c>
      <c r="G241" s="93" t="b">
        <v>0</v>
      </c>
    </row>
    <row r="242" spans="1:7" ht="15">
      <c r="A242" s="93" t="s">
        <v>975</v>
      </c>
      <c r="B242" s="93">
        <v>2</v>
      </c>
      <c r="C242" s="133">
        <v>0.006898759510320465</v>
      </c>
      <c r="D242" s="93" t="s">
        <v>662</v>
      </c>
      <c r="E242" s="93" t="b">
        <v>0</v>
      </c>
      <c r="F242" s="93" t="b">
        <v>0</v>
      </c>
      <c r="G242" s="93" t="b">
        <v>0</v>
      </c>
    </row>
    <row r="243" spans="1:7" ht="15">
      <c r="A243" s="93" t="s">
        <v>956</v>
      </c>
      <c r="B243" s="93">
        <v>2</v>
      </c>
      <c r="C243" s="133">
        <v>0.006898759510320465</v>
      </c>
      <c r="D243" s="93" t="s">
        <v>662</v>
      </c>
      <c r="E243" s="93" t="b">
        <v>1</v>
      </c>
      <c r="F243" s="93" t="b">
        <v>0</v>
      </c>
      <c r="G243" s="93" t="b">
        <v>0</v>
      </c>
    </row>
    <row r="244" spans="1:7" ht="15">
      <c r="A244" s="93" t="s">
        <v>236</v>
      </c>
      <c r="B244" s="93">
        <v>2</v>
      </c>
      <c r="C244" s="133">
        <v>0.006898759510320465</v>
      </c>
      <c r="D244" s="93" t="s">
        <v>662</v>
      </c>
      <c r="E244" s="93" t="b">
        <v>0</v>
      </c>
      <c r="F244" s="93" t="b">
        <v>0</v>
      </c>
      <c r="G244" s="93" t="b">
        <v>0</v>
      </c>
    </row>
    <row r="245" spans="1:7" ht="15">
      <c r="A245" s="93" t="s">
        <v>235</v>
      </c>
      <c r="B245" s="93">
        <v>2</v>
      </c>
      <c r="C245" s="133">
        <v>0.006898759510320465</v>
      </c>
      <c r="D245" s="93" t="s">
        <v>662</v>
      </c>
      <c r="E245" s="93" t="b">
        <v>0</v>
      </c>
      <c r="F245" s="93" t="b">
        <v>0</v>
      </c>
      <c r="G245" s="93" t="b">
        <v>0</v>
      </c>
    </row>
    <row r="246" spans="1:7" ht="15">
      <c r="A246" s="93" t="s">
        <v>234</v>
      </c>
      <c r="B246" s="93">
        <v>2</v>
      </c>
      <c r="C246" s="133">
        <v>0.006898759510320465</v>
      </c>
      <c r="D246" s="93" t="s">
        <v>662</v>
      </c>
      <c r="E246" s="93" t="b">
        <v>0</v>
      </c>
      <c r="F246" s="93" t="b">
        <v>0</v>
      </c>
      <c r="G246" s="93" t="b">
        <v>0</v>
      </c>
    </row>
    <row r="247" spans="1:7" ht="15">
      <c r="A247" s="93" t="s">
        <v>957</v>
      </c>
      <c r="B247" s="93">
        <v>2</v>
      </c>
      <c r="C247" s="133">
        <v>0.006898759510320465</v>
      </c>
      <c r="D247" s="93" t="s">
        <v>662</v>
      </c>
      <c r="E247" s="93" t="b">
        <v>0</v>
      </c>
      <c r="F247" s="93" t="b">
        <v>0</v>
      </c>
      <c r="G247" s="93" t="b">
        <v>0</v>
      </c>
    </row>
    <row r="248" spans="1:7" ht="15">
      <c r="A248" s="93" t="s">
        <v>899</v>
      </c>
      <c r="B248" s="93">
        <v>2</v>
      </c>
      <c r="C248" s="133">
        <v>0.006898759510320465</v>
      </c>
      <c r="D248" s="93" t="s">
        <v>662</v>
      </c>
      <c r="E248" s="93" t="b">
        <v>0</v>
      </c>
      <c r="F248" s="93" t="b">
        <v>0</v>
      </c>
      <c r="G248" s="93" t="b">
        <v>0</v>
      </c>
    </row>
    <row r="249" spans="1:7" ht="15">
      <c r="A249" s="93" t="s">
        <v>958</v>
      </c>
      <c r="B249" s="93">
        <v>2</v>
      </c>
      <c r="C249" s="133">
        <v>0.006898759510320465</v>
      </c>
      <c r="D249" s="93" t="s">
        <v>662</v>
      </c>
      <c r="E249" s="93" t="b">
        <v>0</v>
      </c>
      <c r="F249" s="93" t="b">
        <v>0</v>
      </c>
      <c r="G249" s="93" t="b">
        <v>0</v>
      </c>
    </row>
    <row r="250" spans="1:7" ht="15">
      <c r="A250" s="93" t="s">
        <v>959</v>
      </c>
      <c r="B250" s="93">
        <v>2</v>
      </c>
      <c r="C250" s="133">
        <v>0.006898759510320465</v>
      </c>
      <c r="D250" s="93" t="s">
        <v>662</v>
      </c>
      <c r="E250" s="93" t="b">
        <v>0</v>
      </c>
      <c r="F250" s="93" t="b">
        <v>0</v>
      </c>
      <c r="G250" s="93" t="b">
        <v>0</v>
      </c>
    </row>
    <row r="251" spans="1:7" ht="15">
      <c r="A251" s="93" t="s">
        <v>960</v>
      </c>
      <c r="B251" s="93">
        <v>2</v>
      </c>
      <c r="C251" s="133">
        <v>0.006898759510320465</v>
      </c>
      <c r="D251" s="93" t="s">
        <v>662</v>
      </c>
      <c r="E251" s="93" t="b">
        <v>0</v>
      </c>
      <c r="F251" s="93" t="b">
        <v>0</v>
      </c>
      <c r="G251" s="93" t="b">
        <v>0</v>
      </c>
    </row>
    <row r="252" spans="1:7" ht="15">
      <c r="A252" s="93" t="s">
        <v>961</v>
      </c>
      <c r="B252" s="93">
        <v>2</v>
      </c>
      <c r="C252" s="133">
        <v>0.006898759510320465</v>
      </c>
      <c r="D252" s="93" t="s">
        <v>662</v>
      </c>
      <c r="E252" s="93" t="b">
        <v>0</v>
      </c>
      <c r="F252" s="93" t="b">
        <v>0</v>
      </c>
      <c r="G252" s="93" t="b">
        <v>0</v>
      </c>
    </row>
    <row r="253" spans="1:7" ht="15">
      <c r="A253" s="93" t="s">
        <v>962</v>
      </c>
      <c r="B253" s="93">
        <v>2</v>
      </c>
      <c r="C253" s="133">
        <v>0.006898759510320465</v>
      </c>
      <c r="D253" s="93" t="s">
        <v>662</v>
      </c>
      <c r="E253" s="93" t="b">
        <v>0</v>
      </c>
      <c r="F253" s="93" t="b">
        <v>0</v>
      </c>
      <c r="G253" s="93" t="b">
        <v>0</v>
      </c>
    </row>
    <row r="254" spans="1:7" ht="15">
      <c r="A254" s="93" t="s">
        <v>963</v>
      </c>
      <c r="B254" s="93">
        <v>2</v>
      </c>
      <c r="C254" s="133">
        <v>0.006898759510320465</v>
      </c>
      <c r="D254" s="93" t="s">
        <v>662</v>
      </c>
      <c r="E254" s="93" t="b">
        <v>0</v>
      </c>
      <c r="F254" s="93" t="b">
        <v>0</v>
      </c>
      <c r="G254" s="93" t="b">
        <v>0</v>
      </c>
    </row>
    <row r="255" spans="1:7" ht="15">
      <c r="A255" s="93" t="s">
        <v>900</v>
      </c>
      <c r="B255" s="93">
        <v>2</v>
      </c>
      <c r="C255" s="133">
        <v>0.006898759510320465</v>
      </c>
      <c r="D255" s="93" t="s">
        <v>662</v>
      </c>
      <c r="E255" s="93" t="b">
        <v>0</v>
      </c>
      <c r="F255" s="93" t="b">
        <v>0</v>
      </c>
      <c r="G255" s="93" t="b">
        <v>0</v>
      </c>
    </row>
    <row r="256" spans="1:7" ht="15">
      <c r="A256" s="93" t="s">
        <v>964</v>
      </c>
      <c r="B256" s="93">
        <v>2</v>
      </c>
      <c r="C256" s="133">
        <v>0.006898759510320465</v>
      </c>
      <c r="D256" s="93" t="s">
        <v>662</v>
      </c>
      <c r="E256" s="93" t="b">
        <v>1</v>
      </c>
      <c r="F256" s="93" t="b">
        <v>0</v>
      </c>
      <c r="G256" s="93" t="b">
        <v>0</v>
      </c>
    </row>
    <row r="257" spans="1:7" ht="15">
      <c r="A257" s="93" t="s">
        <v>720</v>
      </c>
      <c r="B257" s="93">
        <v>7</v>
      </c>
      <c r="C257" s="133">
        <v>0</v>
      </c>
      <c r="D257" s="93" t="s">
        <v>663</v>
      </c>
      <c r="E257" s="93" t="b">
        <v>0</v>
      </c>
      <c r="F257" s="93" t="b">
        <v>0</v>
      </c>
      <c r="G257" s="93" t="b">
        <v>0</v>
      </c>
    </row>
    <row r="258" spans="1:7" ht="15">
      <c r="A258" s="93" t="s">
        <v>737</v>
      </c>
      <c r="B258" s="93">
        <v>5</v>
      </c>
      <c r="C258" s="133">
        <v>0.0063533928555755655</v>
      </c>
      <c r="D258" s="93" t="s">
        <v>663</v>
      </c>
      <c r="E258" s="93" t="b">
        <v>0</v>
      </c>
      <c r="F258" s="93" t="b">
        <v>0</v>
      </c>
      <c r="G258" s="93" t="b">
        <v>0</v>
      </c>
    </row>
    <row r="259" spans="1:7" ht="15">
      <c r="A259" s="93" t="s">
        <v>738</v>
      </c>
      <c r="B259" s="93">
        <v>5</v>
      </c>
      <c r="C259" s="133">
        <v>0.0063533928555755655</v>
      </c>
      <c r="D259" s="93" t="s">
        <v>663</v>
      </c>
      <c r="E259" s="93" t="b">
        <v>0</v>
      </c>
      <c r="F259" s="93" t="b">
        <v>0</v>
      </c>
      <c r="G259" s="93" t="b">
        <v>0</v>
      </c>
    </row>
    <row r="260" spans="1:7" ht="15">
      <c r="A260" s="93" t="s">
        <v>739</v>
      </c>
      <c r="B260" s="93">
        <v>4</v>
      </c>
      <c r="C260" s="133">
        <v>0.008453497345610241</v>
      </c>
      <c r="D260" s="93" t="s">
        <v>663</v>
      </c>
      <c r="E260" s="93" t="b">
        <v>0</v>
      </c>
      <c r="F260" s="93" t="b">
        <v>0</v>
      </c>
      <c r="G260" s="93" t="b">
        <v>0</v>
      </c>
    </row>
    <row r="261" spans="1:7" ht="15">
      <c r="A261" s="93" t="s">
        <v>740</v>
      </c>
      <c r="B261" s="93">
        <v>4</v>
      </c>
      <c r="C261" s="133">
        <v>0.008453497345610241</v>
      </c>
      <c r="D261" s="93" t="s">
        <v>663</v>
      </c>
      <c r="E261" s="93" t="b">
        <v>0</v>
      </c>
      <c r="F261" s="93" t="b">
        <v>0</v>
      </c>
      <c r="G261" s="93" t="b">
        <v>0</v>
      </c>
    </row>
    <row r="262" spans="1:7" ht="15">
      <c r="A262" s="93" t="s">
        <v>223</v>
      </c>
      <c r="B262" s="93">
        <v>3</v>
      </c>
      <c r="C262" s="133">
        <v>0.00959939439898942</v>
      </c>
      <c r="D262" s="93" t="s">
        <v>663</v>
      </c>
      <c r="E262" s="93" t="b">
        <v>0</v>
      </c>
      <c r="F262" s="93" t="b">
        <v>0</v>
      </c>
      <c r="G262" s="93" t="b">
        <v>0</v>
      </c>
    </row>
    <row r="263" spans="1:7" ht="15">
      <c r="A263" s="93" t="s">
        <v>741</v>
      </c>
      <c r="B263" s="93">
        <v>3</v>
      </c>
      <c r="C263" s="133">
        <v>0.00959939439898942</v>
      </c>
      <c r="D263" s="93" t="s">
        <v>663</v>
      </c>
      <c r="E263" s="93" t="b">
        <v>0</v>
      </c>
      <c r="F263" s="93" t="b">
        <v>0</v>
      </c>
      <c r="G263" s="93" t="b">
        <v>0</v>
      </c>
    </row>
    <row r="264" spans="1:7" ht="15">
      <c r="A264" s="93" t="s">
        <v>742</v>
      </c>
      <c r="B264" s="93">
        <v>2</v>
      </c>
      <c r="C264" s="133">
        <v>0.009462052945222186</v>
      </c>
      <c r="D264" s="93" t="s">
        <v>663</v>
      </c>
      <c r="E264" s="93" t="b">
        <v>0</v>
      </c>
      <c r="F264" s="93" t="b">
        <v>0</v>
      </c>
      <c r="G264" s="93" t="b">
        <v>0</v>
      </c>
    </row>
    <row r="265" spans="1:7" ht="15">
      <c r="A265" s="93" t="s">
        <v>743</v>
      </c>
      <c r="B265" s="93">
        <v>2</v>
      </c>
      <c r="C265" s="133">
        <v>0.009462052945222186</v>
      </c>
      <c r="D265" s="93" t="s">
        <v>663</v>
      </c>
      <c r="E265" s="93" t="b">
        <v>0</v>
      </c>
      <c r="F265" s="93" t="b">
        <v>0</v>
      </c>
      <c r="G265" s="93" t="b">
        <v>0</v>
      </c>
    </row>
    <row r="266" spans="1:7" ht="15">
      <c r="A266" s="93" t="s">
        <v>744</v>
      </c>
      <c r="B266" s="93">
        <v>2</v>
      </c>
      <c r="C266" s="133">
        <v>0.009462052945222186</v>
      </c>
      <c r="D266" s="93" t="s">
        <v>663</v>
      </c>
      <c r="E266" s="93" t="b">
        <v>0</v>
      </c>
      <c r="F266" s="93" t="b">
        <v>0</v>
      </c>
      <c r="G266" s="93" t="b">
        <v>0</v>
      </c>
    </row>
    <row r="267" spans="1:7" ht="15">
      <c r="A267" s="93" t="s">
        <v>883</v>
      </c>
      <c r="B267" s="93">
        <v>2</v>
      </c>
      <c r="C267" s="133">
        <v>0.009462052945222186</v>
      </c>
      <c r="D267" s="93" t="s">
        <v>663</v>
      </c>
      <c r="E267" s="93" t="b">
        <v>1</v>
      </c>
      <c r="F267" s="93" t="b">
        <v>0</v>
      </c>
      <c r="G267" s="93" t="b">
        <v>0</v>
      </c>
    </row>
    <row r="268" spans="1:7" ht="15">
      <c r="A268" s="93" t="s">
        <v>869</v>
      </c>
      <c r="B268" s="93">
        <v>2</v>
      </c>
      <c r="C268" s="133">
        <v>0.009462052945222186</v>
      </c>
      <c r="D268" s="93" t="s">
        <v>663</v>
      </c>
      <c r="E268" s="93" t="b">
        <v>0</v>
      </c>
      <c r="F268" s="93" t="b">
        <v>1</v>
      </c>
      <c r="G268" s="93" t="b">
        <v>0</v>
      </c>
    </row>
    <row r="269" spans="1:7" ht="15">
      <c r="A269" s="93" t="s">
        <v>884</v>
      </c>
      <c r="B269" s="93">
        <v>2</v>
      </c>
      <c r="C269" s="133">
        <v>0.009462052945222186</v>
      </c>
      <c r="D269" s="93" t="s">
        <v>663</v>
      </c>
      <c r="E269" s="93" t="b">
        <v>0</v>
      </c>
      <c r="F269" s="93" t="b">
        <v>0</v>
      </c>
      <c r="G269" s="93" t="b">
        <v>0</v>
      </c>
    </row>
    <row r="270" spans="1:7" ht="15">
      <c r="A270" s="93" t="s">
        <v>885</v>
      </c>
      <c r="B270" s="93">
        <v>2</v>
      </c>
      <c r="C270" s="133">
        <v>0.009462052945222186</v>
      </c>
      <c r="D270" s="93" t="s">
        <v>663</v>
      </c>
      <c r="E270" s="93" t="b">
        <v>0</v>
      </c>
      <c r="F270" s="93" t="b">
        <v>0</v>
      </c>
      <c r="G270" s="93" t="b">
        <v>0</v>
      </c>
    </row>
    <row r="271" spans="1:7" ht="15">
      <c r="A271" s="93" t="s">
        <v>723</v>
      </c>
      <c r="B271" s="93">
        <v>2</v>
      </c>
      <c r="C271" s="133">
        <v>0.009462052945222186</v>
      </c>
      <c r="D271" s="93" t="s">
        <v>663</v>
      </c>
      <c r="E271" s="93" t="b">
        <v>0</v>
      </c>
      <c r="F271" s="93" t="b">
        <v>0</v>
      </c>
      <c r="G271" s="93" t="b">
        <v>0</v>
      </c>
    </row>
    <row r="272" spans="1:7" ht="15">
      <c r="A272" s="93" t="s">
        <v>727</v>
      </c>
      <c r="B272" s="93">
        <v>2</v>
      </c>
      <c r="C272" s="133">
        <v>0.009462052945222186</v>
      </c>
      <c r="D272" s="93" t="s">
        <v>663</v>
      </c>
      <c r="E272" s="93" t="b">
        <v>1</v>
      </c>
      <c r="F272" s="93" t="b">
        <v>0</v>
      </c>
      <c r="G272" s="93" t="b">
        <v>0</v>
      </c>
    </row>
    <row r="273" spans="1:7" ht="15">
      <c r="A273" s="93" t="s">
        <v>886</v>
      </c>
      <c r="B273" s="93">
        <v>2</v>
      </c>
      <c r="C273" s="133">
        <v>0.009462052945222186</v>
      </c>
      <c r="D273" s="93" t="s">
        <v>663</v>
      </c>
      <c r="E273" s="93" t="b">
        <v>0</v>
      </c>
      <c r="F273" s="93" t="b">
        <v>0</v>
      </c>
      <c r="G273" s="93" t="b">
        <v>0</v>
      </c>
    </row>
    <row r="274" spans="1:7" ht="15">
      <c r="A274" s="93" t="s">
        <v>871</v>
      </c>
      <c r="B274" s="93">
        <v>2</v>
      </c>
      <c r="C274" s="133">
        <v>0.009462052945222186</v>
      </c>
      <c r="D274" s="93" t="s">
        <v>663</v>
      </c>
      <c r="E274" s="93" t="b">
        <v>0</v>
      </c>
      <c r="F274" s="93" t="b">
        <v>0</v>
      </c>
      <c r="G274" s="93" t="b">
        <v>0</v>
      </c>
    </row>
    <row r="275" spans="1:7" ht="15">
      <c r="A275" s="93" t="s">
        <v>887</v>
      </c>
      <c r="B275" s="93">
        <v>2</v>
      </c>
      <c r="C275" s="133">
        <v>0.009462052945222186</v>
      </c>
      <c r="D275" s="93" t="s">
        <v>663</v>
      </c>
      <c r="E275" s="93" t="b">
        <v>0</v>
      </c>
      <c r="F275" s="93" t="b">
        <v>0</v>
      </c>
      <c r="G275" s="93" t="b">
        <v>0</v>
      </c>
    </row>
    <row r="276" spans="1:7" ht="15">
      <c r="A276" s="93" t="s">
        <v>888</v>
      </c>
      <c r="B276" s="93">
        <v>2</v>
      </c>
      <c r="C276" s="133">
        <v>0.009462052945222186</v>
      </c>
      <c r="D276" s="93" t="s">
        <v>663</v>
      </c>
      <c r="E276" s="93" t="b">
        <v>0</v>
      </c>
      <c r="F276" s="93" t="b">
        <v>0</v>
      </c>
      <c r="G276" s="93" t="b">
        <v>0</v>
      </c>
    </row>
    <row r="277" spans="1:7" ht="15">
      <c r="A277" s="93" t="s">
        <v>889</v>
      </c>
      <c r="B277" s="93">
        <v>2</v>
      </c>
      <c r="C277" s="133">
        <v>0.009462052945222186</v>
      </c>
      <c r="D277" s="93" t="s">
        <v>663</v>
      </c>
      <c r="E277" s="93" t="b">
        <v>0</v>
      </c>
      <c r="F277" s="93" t="b">
        <v>0</v>
      </c>
      <c r="G277" s="93" t="b">
        <v>0</v>
      </c>
    </row>
    <row r="278" spans="1:7" ht="15">
      <c r="A278" s="93" t="s">
        <v>890</v>
      </c>
      <c r="B278" s="93">
        <v>2</v>
      </c>
      <c r="C278" s="133">
        <v>0.009462052945222186</v>
      </c>
      <c r="D278" s="93" t="s">
        <v>663</v>
      </c>
      <c r="E278" s="93" t="b">
        <v>0</v>
      </c>
      <c r="F278" s="93" t="b">
        <v>0</v>
      </c>
      <c r="G278" s="93" t="b">
        <v>0</v>
      </c>
    </row>
    <row r="279" spans="1:7" ht="15">
      <c r="A279" s="93" t="s">
        <v>891</v>
      </c>
      <c r="B279" s="93">
        <v>2</v>
      </c>
      <c r="C279" s="133">
        <v>0.009462052945222186</v>
      </c>
      <c r="D279" s="93" t="s">
        <v>663</v>
      </c>
      <c r="E279" s="93" t="b">
        <v>0</v>
      </c>
      <c r="F279" s="93" t="b">
        <v>0</v>
      </c>
      <c r="G279" s="93" t="b">
        <v>0</v>
      </c>
    </row>
    <row r="280" spans="1:7" ht="15">
      <c r="A280" s="93" t="s">
        <v>892</v>
      </c>
      <c r="B280" s="93">
        <v>2</v>
      </c>
      <c r="C280" s="133">
        <v>0.009462052945222186</v>
      </c>
      <c r="D280" s="93" t="s">
        <v>663</v>
      </c>
      <c r="E280" s="93" t="b">
        <v>0</v>
      </c>
      <c r="F280" s="93" t="b">
        <v>0</v>
      </c>
      <c r="G280" s="93" t="b">
        <v>0</v>
      </c>
    </row>
    <row r="281" spans="1:7" ht="15">
      <c r="A281" s="93" t="s">
        <v>231</v>
      </c>
      <c r="B281" s="93">
        <v>2</v>
      </c>
      <c r="C281" s="133">
        <v>0.009462052945222186</v>
      </c>
      <c r="D281" s="93" t="s">
        <v>663</v>
      </c>
      <c r="E281" s="93" t="b">
        <v>0</v>
      </c>
      <c r="F281" s="93" t="b">
        <v>0</v>
      </c>
      <c r="G281" s="93" t="b">
        <v>0</v>
      </c>
    </row>
    <row r="282" spans="1:7" ht="15">
      <c r="A282" s="93" t="s">
        <v>225</v>
      </c>
      <c r="B282" s="93">
        <v>2</v>
      </c>
      <c r="C282" s="133">
        <v>0.009462052945222186</v>
      </c>
      <c r="D282" s="93" t="s">
        <v>663</v>
      </c>
      <c r="E282" s="93" t="b">
        <v>0</v>
      </c>
      <c r="F282" s="93" t="b">
        <v>0</v>
      </c>
      <c r="G282" s="93" t="b">
        <v>0</v>
      </c>
    </row>
    <row r="283" spans="1:7" ht="15">
      <c r="A283" s="93" t="s">
        <v>893</v>
      </c>
      <c r="B283" s="93">
        <v>2</v>
      </c>
      <c r="C283" s="133">
        <v>0.009462052945222186</v>
      </c>
      <c r="D283" s="93" t="s">
        <v>663</v>
      </c>
      <c r="E283" s="93" t="b">
        <v>0</v>
      </c>
      <c r="F283" s="93" t="b">
        <v>0</v>
      </c>
      <c r="G283" s="93" t="b">
        <v>0</v>
      </c>
    </row>
    <row r="284" spans="1:7" ht="15">
      <c r="A284" s="93" t="s">
        <v>894</v>
      </c>
      <c r="B284" s="93">
        <v>2</v>
      </c>
      <c r="C284" s="133">
        <v>0.009462052945222186</v>
      </c>
      <c r="D284" s="93" t="s">
        <v>663</v>
      </c>
      <c r="E284" s="93" t="b">
        <v>0</v>
      </c>
      <c r="F284" s="93" t="b">
        <v>0</v>
      </c>
      <c r="G284" s="93" t="b">
        <v>0</v>
      </c>
    </row>
    <row r="285" spans="1:7" ht="15">
      <c r="A285" s="93" t="s">
        <v>227</v>
      </c>
      <c r="B285" s="93">
        <v>2</v>
      </c>
      <c r="C285" s="133">
        <v>0.009462052945222186</v>
      </c>
      <c r="D285" s="93" t="s">
        <v>663</v>
      </c>
      <c r="E285" s="93" t="b">
        <v>0</v>
      </c>
      <c r="F285" s="93" t="b">
        <v>0</v>
      </c>
      <c r="G285" s="93" t="b">
        <v>0</v>
      </c>
    </row>
    <row r="286" spans="1:7" ht="15">
      <c r="A286" s="93" t="s">
        <v>895</v>
      </c>
      <c r="B286" s="93">
        <v>2</v>
      </c>
      <c r="C286" s="133">
        <v>0.009462052945222186</v>
      </c>
      <c r="D286" s="93" t="s">
        <v>663</v>
      </c>
      <c r="E286" s="93" t="b">
        <v>0</v>
      </c>
      <c r="F286" s="93" t="b">
        <v>0</v>
      </c>
      <c r="G286" s="93" t="b">
        <v>0</v>
      </c>
    </row>
    <row r="287" spans="1:7" ht="15">
      <c r="A287" s="93" t="s">
        <v>901</v>
      </c>
      <c r="B287" s="93">
        <v>2</v>
      </c>
      <c r="C287" s="133">
        <v>0.009462052945222186</v>
      </c>
      <c r="D287" s="93" t="s">
        <v>663</v>
      </c>
      <c r="E287" s="93" t="b">
        <v>1</v>
      </c>
      <c r="F287" s="93" t="b">
        <v>0</v>
      </c>
      <c r="G287" s="93" t="b">
        <v>0</v>
      </c>
    </row>
    <row r="288" spans="1:7" ht="15">
      <c r="A288" s="93" t="s">
        <v>902</v>
      </c>
      <c r="B288" s="93">
        <v>2</v>
      </c>
      <c r="C288" s="133">
        <v>0.009462052945222186</v>
      </c>
      <c r="D288" s="93" t="s">
        <v>663</v>
      </c>
      <c r="E288" s="93" t="b">
        <v>0</v>
      </c>
      <c r="F288" s="93" t="b">
        <v>0</v>
      </c>
      <c r="G288" s="93" t="b">
        <v>0</v>
      </c>
    </row>
    <row r="289" spans="1:7" ht="15">
      <c r="A289" s="93" t="s">
        <v>903</v>
      </c>
      <c r="B289" s="93">
        <v>2</v>
      </c>
      <c r="C289" s="133">
        <v>0.009462052945222186</v>
      </c>
      <c r="D289" s="93" t="s">
        <v>663</v>
      </c>
      <c r="E289" s="93" t="b">
        <v>0</v>
      </c>
      <c r="F289" s="93" t="b">
        <v>0</v>
      </c>
      <c r="G289" s="93" t="b">
        <v>0</v>
      </c>
    </row>
    <row r="290" spans="1:7" ht="15">
      <c r="A290" s="93" t="s">
        <v>904</v>
      </c>
      <c r="B290" s="93">
        <v>2</v>
      </c>
      <c r="C290" s="133">
        <v>0.009462052945222186</v>
      </c>
      <c r="D290" s="93" t="s">
        <v>663</v>
      </c>
      <c r="E290" s="93" t="b">
        <v>0</v>
      </c>
      <c r="F290" s="93" t="b">
        <v>0</v>
      </c>
      <c r="G290" s="93" t="b">
        <v>0</v>
      </c>
    </row>
    <row r="291" spans="1:7" ht="15">
      <c r="A291" s="93" t="s">
        <v>872</v>
      </c>
      <c r="B291" s="93">
        <v>2</v>
      </c>
      <c r="C291" s="133">
        <v>0.009462052945222186</v>
      </c>
      <c r="D291" s="93" t="s">
        <v>663</v>
      </c>
      <c r="E291" s="93" t="b">
        <v>1</v>
      </c>
      <c r="F291" s="93" t="b">
        <v>0</v>
      </c>
      <c r="G291" s="93" t="b">
        <v>0</v>
      </c>
    </row>
    <row r="292" spans="1:7" ht="15">
      <c r="A292" s="93" t="s">
        <v>232</v>
      </c>
      <c r="B292" s="93">
        <v>2</v>
      </c>
      <c r="C292" s="133">
        <v>0.009462052945222186</v>
      </c>
      <c r="D292" s="93" t="s">
        <v>663</v>
      </c>
      <c r="E292" s="93" t="b">
        <v>0</v>
      </c>
      <c r="F292" s="93" t="b">
        <v>0</v>
      </c>
      <c r="G292" s="93" t="b">
        <v>0</v>
      </c>
    </row>
    <row r="293" spans="1:7" ht="15">
      <c r="A293" s="93" t="s">
        <v>905</v>
      </c>
      <c r="B293" s="93">
        <v>2</v>
      </c>
      <c r="C293" s="133">
        <v>0.009462052945222186</v>
      </c>
      <c r="D293" s="93" t="s">
        <v>663</v>
      </c>
      <c r="E293" s="93" t="b">
        <v>1</v>
      </c>
      <c r="F293" s="93" t="b">
        <v>0</v>
      </c>
      <c r="G293" s="93" t="b">
        <v>0</v>
      </c>
    </row>
    <row r="294" spans="1:7" ht="15">
      <c r="A294" s="93" t="s">
        <v>906</v>
      </c>
      <c r="B294" s="93">
        <v>2</v>
      </c>
      <c r="C294" s="133">
        <v>0.009462052945222186</v>
      </c>
      <c r="D294" s="93" t="s">
        <v>663</v>
      </c>
      <c r="E294" s="93" t="b">
        <v>0</v>
      </c>
      <c r="F294" s="93" t="b">
        <v>0</v>
      </c>
      <c r="G294" s="93" t="b">
        <v>0</v>
      </c>
    </row>
    <row r="295" spans="1:7" ht="15">
      <c r="A295" s="93" t="s">
        <v>898</v>
      </c>
      <c r="B295" s="93">
        <v>2</v>
      </c>
      <c r="C295" s="133">
        <v>0.009462052945222186</v>
      </c>
      <c r="D295" s="93" t="s">
        <v>663</v>
      </c>
      <c r="E295" s="93" t="b">
        <v>0</v>
      </c>
      <c r="F295" s="93" t="b">
        <v>0</v>
      </c>
      <c r="G295" s="93" t="b">
        <v>0</v>
      </c>
    </row>
    <row r="296" spans="1:7" ht="15">
      <c r="A296" s="93" t="s">
        <v>720</v>
      </c>
      <c r="B296" s="93">
        <v>3</v>
      </c>
      <c r="C296" s="133">
        <v>0</v>
      </c>
      <c r="D296" s="93" t="s">
        <v>664</v>
      </c>
      <c r="E296" s="93" t="b">
        <v>0</v>
      </c>
      <c r="F296" s="93" t="b">
        <v>0</v>
      </c>
      <c r="G296" s="93" t="b">
        <v>0</v>
      </c>
    </row>
    <row r="297" spans="1:7" ht="15">
      <c r="A297" s="93" t="s">
        <v>746</v>
      </c>
      <c r="B297" s="93">
        <v>2</v>
      </c>
      <c r="C297" s="133">
        <v>0.0057734839034649585</v>
      </c>
      <c r="D297" s="93" t="s">
        <v>664</v>
      </c>
      <c r="E297" s="93" t="b">
        <v>0</v>
      </c>
      <c r="F297" s="93" t="b">
        <v>0</v>
      </c>
      <c r="G29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2019-08-14T04:30:13Z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