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<sst xmlns="http://schemas.openxmlformats.org/spreadsheetml/2006/main" count="6772" uniqueCount="1632">
  <si>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</si>
  <si>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</si>
  <si>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</si>
  <si>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</si>
  <si>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</si>
  <si>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</si>
  <si>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</si>
  <si>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</si>
  <si>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</si>
  <si>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</si>
  <si>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</si>
  <si>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</si>
  <si>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</si>
  <si>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</si>
  <si>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</si>
  <si>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</si>
  <si>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</si>
  <si>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</si>
  <si>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</si>
  <si>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</si>
  <si>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</si>
  <si>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</si>
  <si>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</si>
  <si>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</si>
  <si>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</si>
  <si>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</si>
  <si>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</si>
  <si>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</si>
  <si>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</si>
  <si>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</si>
  <si>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</si>
  <si>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</si>
  <si>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</si>
  <si>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</si>
  <si>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</si>
  <si>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</si>
  <si>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</si>
  <si>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</si>
  <si>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</si>
  <si>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</si>
  <si>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</si>
  <si>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</si>
  <si>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</si>
  <si>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</si>
  <si>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</si>
  <si>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</si>
  <si>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</si>
  <si>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</si>
  <si>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</si>
  <si>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</si>
  <si>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</si>
  <si>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</si>
  <si>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</si>
  <si>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</si>
  <si>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</si>
  <si>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</si>
  <si>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</si>
  <si>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</si>
  <si>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</si>
  <si>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</si>
  <si>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</si>
  <si>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</si>
  <si>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</si>
  <si>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</si>
  <si>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</si>
  <si>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</si>
  <si>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</si>
  <si>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</si>
  <si>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</si>
  <si>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</si>
  <si>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</si>
  <si>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</si>
  <si>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</si>
  <si>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</si>
  <si>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</si>
  <si>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</si>
  <si>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</si>
  <si>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</si>
  <si>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</si>
  <si>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</si>
  <si>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</si>
  <si>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</si>
  <si>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</si>
  <si>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</si>
  <si>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</si>
  <si>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</si>
  <si>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</si>
  <si>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</si>
  <si>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</si>
  <si>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</si>
  <si>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</si>
  <si>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</si>
  <si>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</si>
  <si>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</si>
  <si>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</si>
  <si>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</si>
  <si>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</si>
  <si>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</si>
  <si>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</si>
  <si>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</si>
  <si>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</si>
  <si>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</si>
  <si>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</si>
  <si>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</si>
  <si>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</si>
  <si>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</si>
  <si>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</si>
  <si>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</si>
  <si>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</si>
  <si>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</si>
  <si>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</si>
  <si>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</si>
  <si>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</si>
  <si>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</si>
  <si>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</si>
  <si>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</si>
  <si>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</si>
  <si>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</si>
  <si>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</si>
  <si>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</si>
  <si>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</si>
  <si>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</si>
  <si>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</si>
  <si>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</si>
  <si>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</si>
  <si>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</si>
  <si>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</si>
  <si>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</si>
  <si>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</si>
  <si>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</si>
  <si>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</si>
  <si>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</si>
  <si>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</si>
  <si>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</si>
  <si>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</si>
  <si>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</si>
  <si>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</si>
  <si>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</si>
  <si>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</si>
  <si>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</si>
  <si>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</si>
  <si>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</si>
  <si>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</si>
  <si>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</si>
  <si>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</si>
  <si>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</si>
  <si>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</si>
  <si>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</si>
  <si>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</si>
  <si>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</si>
  <si>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</si>
  <si>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</si>
  <si>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</si>
  <si>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</si>
  <si>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</si>
  <si>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</si>
  <si>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</si>
  <si>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</si>
  <si>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</si>
  <si>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</si>
  <si>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</si>
  <si>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</si>
  <si>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</si>
  <si>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</si>
  <si>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</si>
  <si>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</si>
  <si>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</si>
  <si>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</si>
  <si>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</si>
  <si>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</si>
  <si>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</si>
  <si>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</si>
  <si>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</si>
  <si>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</si>
  <si>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</si>
  <si>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</si>
  <si>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</si>
  <si>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</si>
  <si>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</si>
  <si>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</si>
  <si>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</si>
  <si>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</si>
  <si>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</si>
  <si>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</si>
  <si>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</si>
  <si>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</si>
  <si>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</si>
  <si>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</si>
  <si>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</si>
  <si>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</si>
  <si>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</si>
  <si>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</si>
  <si>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</si>
  <si>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</si>
  <si>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</si>
  <si>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</si>
  <si>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</si>
  <si>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</si>
  <si>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</si>
  <si>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</si>
  <si>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</si>
  <si>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</si>
  <si>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</si>
  <si>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</si>
  <si>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</si>
  <si>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</si>
  <si>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</si>
  <si>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</si>
  <si>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</si>
  <si>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</si>
  <si>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</si>
  <si>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</si>
  <si>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</si>
  <si>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</si>
  <si>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ajaysha67582208</t>
  </si>
  <si>
    <t>megtross</t>
  </si>
  <si>
    <t>1mcfairfax</t>
  </si>
  <si>
    <t>fairfaxkorea</t>
  </si>
  <si>
    <t>stephenmoret</t>
  </si>
  <si>
    <t>sm1else</t>
  </si>
  <si>
    <t>ncc_comm</t>
  </si>
  <si>
    <t>1901group</t>
  </si>
  <si>
    <t>virginiasbdc</t>
  </si>
  <si>
    <t>thesiliconhill</t>
  </si>
  <si>
    <t>embark_fund</t>
  </si>
  <si>
    <t>johnsnowmtainer</t>
  </si>
  <si>
    <t>energyreferralx</t>
  </si>
  <si>
    <t>tysonspartners</t>
  </si>
  <si>
    <t>fairfaxeda</t>
  </si>
  <si>
    <t>technicallydc</t>
  </si>
  <si>
    <t>ggwash</t>
  </si>
  <si>
    <t>fairfaxcounty</t>
  </si>
  <si>
    <t>tysonsreporter</t>
  </si>
  <si>
    <t>postlocal</t>
  </si>
  <si>
    <t>judycostello</t>
  </si>
  <si>
    <t>novachamber</t>
  </si>
  <si>
    <t>hudgov</t>
  </si>
  <si>
    <t>mwcog</t>
  </si>
  <si>
    <t>ahc_housing</t>
  </si>
  <si>
    <t>naahldc</t>
  </si>
  <si>
    <t>ahfmag</t>
  </si>
  <si>
    <t>lopez4va</t>
  </si>
  <si>
    <t>marcussimon</t>
  </si>
  <si>
    <t>patherrity</t>
  </si>
  <si>
    <t>fairfaxnewswire</t>
  </si>
  <si>
    <t>sharonbulova</t>
  </si>
  <si>
    <t>gordon_us</t>
  </si>
  <si>
    <t>capitalonejobs</t>
  </si>
  <si>
    <t>naiopva</t>
  </si>
  <si>
    <t>gw_partnership</t>
  </si>
  <si>
    <t>virginiaeda</t>
  </si>
  <si>
    <t>jeffreycmckay</t>
  </si>
  <si>
    <t>ssurovell</t>
  </si>
  <si>
    <t>washingtonpost</t>
  </si>
  <si>
    <t>route1corridor</t>
  </si>
  <si>
    <t>fairfaxtimes</t>
  </si>
  <si>
    <t>fairfaxdems</t>
  </si>
  <si>
    <t>governorva</t>
  </si>
  <si>
    <t>vastatecorpcomm</t>
  </si>
  <si>
    <t>koonsauto</t>
  </si>
  <si>
    <t>usda</t>
  </si>
  <si>
    <t>fcpsenergyzone</t>
  </si>
  <si>
    <t>dcairports</t>
  </si>
  <si>
    <t>dulles_airport</t>
  </si>
  <si>
    <t>gannett</t>
  </si>
  <si>
    <t>gatehouse_media</t>
  </si>
  <si>
    <t>knightpoint</t>
  </si>
  <si>
    <t>perspecta</t>
  </si>
  <si>
    <t>alionscience</t>
  </si>
  <si>
    <t>serco_inc</t>
  </si>
  <si>
    <t>vw</t>
  </si>
  <si>
    <t>electrifyam</t>
  </si>
  <si>
    <t>cnbc</t>
  </si>
  <si>
    <t>firstlinetech</t>
  </si>
  <si>
    <t>hawkeye360</t>
  </si>
  <si>
    <t>aeenet</t>
  </si>
  <si>
    <t>nga_geoint</t>
  </si>
  <si>
    <t>mantech</t>
  </si>
  <si>
    <t>moterumtech</t>
  </si>
  <si>
    <t>fzata1</t>
  </si>
  <si>
    <t>cohnreznick</t>
  </si>
  <si>
    <t>georgemasonu</t>
  </si>
  <si>
    <t>shulmanrogers</t>
  </si>
  <si>
    <t>brazenhq</t>
  </si>
  <si>
    <t>americangene</t>
  </si>
  <si>
    <t>geturgently</t>
  </si>
  <si>
    <t>aurp</t>
  </si>
  <si>
    <t>nelsonmullins</t>
  </si>
  <si>
    <t>think_moco</t>
  </si>
  <si>
    <t>fairfaxeda_nm</t>
  </si>
  <si>
    <t>cytimmune</t>
  </si>
  <si>
    <t>capitalone</t>
  </si>
  <si>
    <t>connectpreneur</t>
  </si>
  <si>
    <t>biohealthcr</t>
  </si>
  <si>
    <t>Mentions</t>
  </si>
  <si>
    <t>Replies to</t>
  </si>
  <si>
    <t>Retweet</t>
  </si>
  <si>
    <t>@fairfaxcounty @SharonBulova @FairfaxEDA @fairfaxnewswire @PatHerrity @marcussimon @Lopez4VA @AHFMag @NAAHLDC @AHC_Housing @MWCOG @HUDgov 5 giant single family homes STARTING at $1.2 million in Sevens Corner!! How is this for affordable housing in a majority poor Hispanic area? https://t.co/jgn1urEw5a</t>
  </si>
  <si>
    <t>Truly honored to participate in @naiopva's program on Aug 27th with @FairfaxEDA @capitalonejobs &amp;amp; @gordon_us
all about economic and urban development, hosted at the newly opened City Works in #Tysons. Join us! https://t.co/Go7UHql6lw</t>
  </si>
  <si>
    <t>Just scheduled the #1MillionCups Education events in partnership with @FairfaxEDA for September &amp;amp; October! Always looking forward to collaborating with their amazing leaders and support of #Entrepreneurship in #Fairfax https://t.co/fTX8e2Tq1j</t>
  </si>
  <si>
    <t>Can't wait to see what Victor Hoskins, his new team @FairfaxEDA, &amp;amp; regional/state partners will accomplish in Fairfax &amp;amp; Northern Va. "...the most successful regions in the future will be regions that actually work together..."
@VirginiaEDA @GW_Partnership
https://t.co/u3ybEltU2O</t>
  </si>
  <si>
    <t>We are honored to participate in @naiopva's program on Aug 27th with @FairfaxEDA @capitalonejobs &amp;amp; @gordon_us all about economic and urban development, hosted at the newly opened City Works in #Tysons. Join us! https://t.co/dFPt9SJ0Wr</t>
  </si>
  <si>
    <t>Lofts in a mid-century office building.  I would absolutely live there. https://t.co/Q6SYCkLdI5</t>
  </si>
  <si>
    <t>#TBT to summer 2017, when NCC was just settling into our new home in McLean, VA and was highlighted by @FairfaxEDA .  Two years later, we're still loving our new offices and surrounding community!  https://t.co/XDQxVGAPV6</t>
  </si>
  <si>
    <t>Did you know? @1901Group was spotlighted in #FairfaxCounty Business as part of the dynamic business community supporting the “power of ideas”. See what sets us apart from our competitors in our interview with @FairfaxEDA:  https://t.co/hyXayFo9ef https://t.co/t4YtKVmD26</t>
  </si>
  <si>
    <t>News from around Virginia. 
#food #school #farmtotable #agriculture https://t.co/0pVB1VwNMx</t>
  </si>
  <si>
    <t>Updates on the Metro. 
#WMATA #Metro #business #publictransport #DC https://t.co/aswD7PzK7Q</t>
  </si>
  <si>
    <t>Technology news from around Virginia. 
#technology #TechnologyNews #ElectricVehicle #business #SmallBusiness https://t.co/UqlZ4pQ7is</t>
  </si>
  <si>
    <t>Technology news from around Virginia. 
#tech #technology #TechNews #DataAnalytics #business #SmallBusiness #Finance https://t.co/sDVdv6YGaZ</t>
  </si>
  <si>
    <t>C'mon @VAStateCorpComm, let's lead. There's a huge econ dev opportunity here for VA, &amp;amp; we know what's stopping it...pls fix the problem: https://t.co/HouHEst33l @GovernorVA @ssurovell @JeffreyCMcKay @FairfaxDems @fairfaxcounty @FairfaxEDA @FairfaxTimes @washingtonpost #solar #pv</t>
  </si>
  <si>
    <t>What winners do...they innovate (@VAStateCorpComm/@GovernorVA please facilitate competition, or at least don't block it):
https://t.co/BjxYUt03x2 #EnergyStorage @FairfaxEDA @fairfaxcounty @FairfaxDems @FairfaxTimes @route1corridor @washingtonpost #RenewableEnergy #Microgrid</t>
  </si>
  <si>
    <t>.@KoonsAuto is moving ahead with plans to nearly double one of its #Tysons car dealerships with a new showroom. https://t.co/NJaFMzBGO3</t>
  </si>
  <si>
    <t>Air traffic surveillance company Aireon is expanding in Fairfax County https://t.co/dXGiyLLcSM https://t.co/Rj0dDOnOMu</t>
  </si>
  <si>
    <t>.@FCPSEnergyZone has been named recipient of a $50,000 grant from @usda  to create a pilot Farm-to-School strategic plan.
The grant will support the development with a goal to provide more students with fresh and locally-sourced food. https://t.co/DGCadZ0e5D</t>
  </si>
  <si>
    <t>The Silver Line from #Reston to @Dulles_Airport and Loudoun County will open on or about July 16, 2020, at least if everything goes according to plan from here on out, the Metropolitan Washington Airports Authority (@dcairports) said. https://t.co/MAwP1AFGVQ</t>
  </si>
  <si>
    <t>Can business powerhouse Tysons become a place where people want to live and play too?: https://t.co/3eLYZOK6bK</t>
  </si>
  <si>
    <t>.@GateHouse_Media, a chain of local newspapers, will acquire newspaper publisher @Gannett for about $1.34 billion in cash + stock. After the deal closes, GateHouse will operate under the Gannett brand, with the combined company headquartered in #Tysons. https://t.co/goWkNt4L22</t>
  </si>
  <si>
    <t>#Chantilly-based @Perspecta, a provider of government technology services, paid $250 million to acquire #Reston-based management-services provider @KnightPoint. https://t.co/Cu1guYhWvE</t>
  </si>
  <si>
    <t>County Strategic Plan Moves Forward https://t.co/cvKDpNdCU1 https://t.co/o6rS1JbtMD</t>
  </si>
  <si>
    <t>.@Serco_Inc, a #Herndon-based provider of management and technology services to government and military clients, announced its $225 million deal to acquire the Naval Systems unit of #Tysons-based @AlionScience. https://t.co/DhdAm6etSE</t>
  </si>
  <si>
    <t>.@CNBC reports that @ElectrifyAm, a subsidiary of #Herndon-based @VW, will work with fleet-charging firm Stable Auto to roll out robotic fast-charging systems for self-driving electric vehicles. https://t.co/CmHIDQJ6KM</t>
  </si>
  <si>
    <t>With a merger announced Monday, the largest newspaper company in the U.S. by far will be based in Tysons https://t.co/6IRnGiLCrS</t>
  </si>
  <si>
    <t>Fairfax County isn’t known as a manufacturing center. But from its headquarters in #Chantilly, @FirstLineTech designs and manufactures leading-edge disaster-preparedness and emergency-response equipment. https://t.co/nOIlFq5tzP</t>
  </si>
  <si>
    <t>#Herndon-based @HawkEye360, a radio frequency data analytics startup, has closed on a $70 million Series B financing round. The company will use the funding to develop and deploy its full constellation of satellites and product lines by 2021.  https://t.co/Yp0bSB1V55</t>
  </si>
  <si>
    <t>According to data from @AEENet, the largest number of advanced energy jobs in Virginia are found in Fairfax County. https://t.co/ppkNqbGpk6</t>
  </si>
  <si>
    <t>Logging on to learn: All Fairfax County high school students getting laptops https://t.co/P1wIjljU9q</t>
  </si>
  <si>
    <t>#Herndon-based @ManTech has completed the acquisition of H2M Group, a leading provider of intelligence analysis services and solutions to primarily the @NGA_GEOINT. https://t.co/e1exs1XaWP https://t.co/qqJ7F7KL8u</t>
  </si>
  <si>
    <t>Minkoff Development purchased a five-building portfolio in #Chantilly's Avion Business Park for $43 million. https://t.co/XOozWDwiju</t>
  </si>
  <si>
    <t>Not everyone is on vacation;  summer networking in @BioHealthCR @Connectpreneur #ECVC at @CapitalOne HQ. @CytImmune @FairfaxEDA_NM @think_moco @NelsonMullins @AURP @geturgently @americangene @BrazenHQ @NOVAChamber @ShulmanRogers @GeorgeMasonU @CohnReznick  @FZata1 @MoterumTech https://t.co/x8OuOty5SK</t>
  </si>
  <si>
    <t>https://www.tysonspartnership.org/event/naiop-networking-event-at-city-works-eatery-and-pour-house/</t>
  </si>
  <si>
    <t>https://www.youtube.com/watch?v=GqPv4eeGMAk&amp;feature=youtu.be</t>
  </si>
  <si>
    <t>https://twitter.com/fairfaxeda/status/1153288381985710080</t>
  </si>
  <si>
    <t>https://www.nccsite.com/fairfax-county-economic-development-authority-press-release-highlights-ncc</t>
  </si>
  <si>
    <t>https://www.1901group.com/project/blog-03-13-2019/</t>
  </si>
  <si>
    <t>https://twitter.com/FairfaxEDA/status/1158439844416282624</t>
  </si>
  <si>
    <t>https://twitter.com/FairfaxEDA/status/1158740004576944129</t>
  </si>
  <si>
    <t>https://twitter.com/FairfaxEDA/status/1159162768349630464</t>
  </si>
  <si>
    <t>https://twitter.com/FairfaxEDA/status/1159843168411504640</t>
  </si>
  <si>
    <t>https://energynews.us/2019/08/07/northeast/massachusetts-looks-to-follow-california-with-solar-mandate-for-new-homes/</t>
  </si>
  <si>
    <t>https://pv-magazine-usa.com/2019/08/09/texas-gives-the-locals-an-energy-storage-leg-up/</t>
  </si>
  <si>
    <t>https://www.bizjournals.com/washington/news/2019/08/01/tysons-cant-quit-car-dealerships-as-koons-plans.html?utm_content=97980471&amp;utm_medium=social&amp;utm_source=twitter&amp;hss_channel=tw-19560190</t>
  </si>
  <si>
    <t>https://technical.ly/dc/2019/08/05/air-traffic-surveillance-company-aireon-is-expanding-in-fairfax-county/</t>
  </si>
  <si>
    <t>http://www.insidenova.com/health/fcps-wins-farm-to-table-grant-from-usda/article_d8b73870-b5f3-11e9-98ff-23a634b35991.html?utm_content=98032417&amp;utm_medium=social&amp;utm_source=twitter&amp;hss_channel=tw-19560190</t>
  </si>
  <si>
    <t>https://wtop.com/dc-transit/2019/08/first-potential-opening-date-set-for-silver-line-into-loudoun-county/?utm_content=98131865&amp;utm_medium=social&amp;utm_source=twitter&amp;hss_channel=tw-19560190</t>
  </si>
  <si>
    <t>https://ggwash.org/view/73261/tysons-ambitous-plan-to-become-a-bona-fide-city</t>
  </si>
  <si>
    <t>https://www.bizjournals.com/washington/news/2019/08/05/gatehouse-parent-company-to-buy-mclean-based.html?utm_content=98103821&amp;utm_medium=social&amp;utm_source=twitter&amp;hss_channel=tw-19560190</t>
  </si>
  <si>
    <t>https://www.prnewswire.com/news-releases/perspecta-completes-acquisition-of-knight-point-systems-300894926.html?utm_content=98143891&amp;utm_medium=social&amp;utm_source=twitter&amp;hss_channel=tw-19560190</t>
  </si>
  <si>
    <t>https://www.fairfaxcounty.gov/news2/county-strategic-plan-moves-forward/</t>
  </si>
  <si>
    <t>https://www.serco.com/na/news/media-releases/2019/serco-completes-acquisition-of-leading-provider-of-naval-ship-and-submarine-design-and-engineering-services-united-states?utm_content=98148944&amp;utm_medium=social&amp;utm_source=twitter&amp;hss_channel=tw-19560190</t>
  </si>
  <si>
    <t>https://www.cnbc.com/2019/08/05/robotic-charging-station-pilot-for-self-driving-vehicles.html?utm_content=98164491&amp;utm_medium=social&amp;utm_source=twitter&amp;hss_channel=tw-19560190</t>
  </si>
  <si>
    <t>https://www.tysonsreporter.com/2019/08/06/with-merger-tysons-based-gannett-to-become-even-larger/</t>
  </si>
  <si>
    <t>https://www.fairfaxcountyeda.org/media-center/first-line-technology-chantilly-lifesaving-innovations/?utm_content=98327938&amp;utm_medium=social&amp;utm_source=twitter&amp;hss_channel=tw-19560190</t>
  </si>
  <si>
    <t>https://technical.ly/dc/2019/08/06/hawkeye-360-closed-a-70m-series-b-financing-round-airbus/?utm_content=98254296&amp;utm_medium=social&amp;utm_source=twitter&amp;hss_channel=tw-19560190</t>
  </si>
  <si>
    <t>https://www.virginiamercury.com/blog-va/northern-virginia-continues-to-dominate-advanced-energy-jobs-report-shows/?utm_content=98410621&amp;utm_medium=social&amp;utm_source=twitter&amp;hss_channel=tw-19560190</t>
  </si>
  <si>
    <t>https://trib.al/mJ7kF3Q</t>
  </si>
  <si>
    <t>https://dc.citybizlist.com/article/565719/mantech-acquires-h2m-group?utm_content=98538294&amp;utm_medium=social&amp;utm_source=twitter&amp;hss_channel=tw-19560190</t>
  </si>
  <si>
    <t>https://www.bisnow.com/washington-dc/news/capital-markets/minkoff-development-pays-43m-for-5-building-chantilly-business-park-its-first-nova-acquisition-100161?utm_content=98037589&amp;utm_medium=social&amp;utm_source=twitter&amp;hss_channel=tw-19560190</t>
  </si>
  <si>
    <t>tysonspartnership.org</t>
  </si>
  <si>
    <t>youtube.com</t>
  </si>
  <si>
    <t>twitter.com</t>
  </si>
  <si>
    <t>nccsite.com</t>
  </si>
  <si>
    <t>1901group.com</t>
  </si>
  <si>
    <t>energynews.us</t>
  </si>
  <si>
    <t>pv-magazine-usa.com</t>
  </si>
  <si>
    <t>bizjournals.com</t>
  </si>
  <si>
    <t>technical.ly</t>
  </si>
  <si>
    <t>insidenova.com</t>
  </si>
  <si>
    <t>wtop.com</t>
  </si>
  <si>
    <t>ggwash.org</t>
  </si>
  <si>
    <t>prnewswire.com</t>
  </si>
  <si>
    <t>fairfaxcounty.gov</t>
  </si>
  <si>
    <t>serco.com</t>
  </si>
  <si>
    <t>cnbc.com</t>
  </si>
  <si>
    <t>tysonsreporter.com</t>
  </si>
  <si>
    <t>fairfaxcountyeda.org</t>
  </si>
  <si>
    <t>virginiamercury.com</t>
  </si>
  <si>
    <t>trib.al</t>
  </si>
  <si>
    <t>citybizlist.com</t>
  </si>
  <si>
    <t>bisnow.com</t>
  </si>
  <si>
    <t>tysons</t>
  </si>
  <si>
    <t>1millioncups entrepreneurship fairfax</t>
  </si>
  <si>
    <t>1millioncups</t>
  </si>
  <si>
    <t>tbt</t>
  </si>
  <si>
    <t>food school farmtotable agriculture</t>
  </si>
  <si>
    <t>wmata metro business publictransport dc</t>
  </si>
  <si>
    <t>technology technologynews electricvehicle business smallbusiness</t>
  </si>
  <si>
    <t>tech technology technews dataanalytics business smallbusiness finance</t>
  </si>
  <si>
    <t>solar pv</t>
  </si>
  <si>
    <t>energystorage renewableenergy microgrid</t>
  </si>
  <si>
    <t>reston</t>
  </si>
  <si>
    <t>chantilly reston</t>
  </si>
  <si>
    <t>herndon tysons</t>
  </si>
  <si>
    <t>herndon</t>
  </si>
  <si>
    <t>chantilly</t>
  </si>
  <si>
    <t>ecvc</t>
  </si>
  <si>
    <t>https://pbs.twimg.com/media/EBF9_MlWkAE0BVI.jpg</t>
  </si>
  <si>
    <t>https://pbs.twimg.com/media/EAwHA5hW4AEQOA_.png</t>
  </si>
  <si>
    <t>https://pbs.twimg.com/media/EBd2wawX4AAWTZL.jpg</t>
  </si>
  <si>
    <t>https://pbs.twimg.com/media/EBOGD1RW4AAhZjH.jpg</t>
  </si>
  <si>
    <t>https://pbs.twimg.com/media/EBX1E1dXsAc-x2u.jpg</t>
  </si>
  <si>
    <t>https://pbs.twimg.com/media/EByD2huWwAE0NRv.jpg</t>
  </si>
  <si>
    <t>https://pbs.twimg.com/media/EBc9T5WWkAErxPB.jpg</t>
  </si>
  <si>
    <t>http://pbs.twimg.com/profile_images/957225689102548995/tl1nB1Px_normal.jpg</t>
  </si>
  <si>
    <t>http://pbs.twimg.com/profile_images/1005087411947204609/sCeEA2da_normal.jpg</t>
  </si>
  <si>
    <t>http://pbs.twimg.com/profile_images/1099040072664535040/WYFWXccH_normal.png</t>
  </si>
  <si>
    <t>http://pbs.twimg.com/profile_images/194301425/avatar_normal.jpg</t>
  </si>
  <si>
    <t>http://pbs.twimg.com/profile_images/950469808356720640/ZvX3M66z_normal.jpg</t>
  </si>
  <si>
    <t>http://pbs.twimg.com/profile_images/607924124418121729/AWfOiRFN_normal.jpg</t>
  </si>
  <si>
    <t>http://pbs.twimg.com/profile_images/1145670709190025216/fwg9l5Py_normal.jpg</t>
  </si>
  <si>
    <t>http://pbs.twimg.com/profile_images/877656562361389056/Lu8Cs4Vf_normal.jpg</t>
  </si>
  <si>
    <t>http://pbs.twimg.com/profile_images/1003952068305055749/5irRLn19_normal.jpg</t>
  </si>
  <si>
    <t>http://pbs.twimg.com/profile_images/1138436484892123136/EbGP9xrI_normal.jpg</t>
  </si>
  <si>
    <t>http://pbs.twimg.com/profile_images/771405093753290752/iu3mLBST_normal.jpg</t>
  </si>
  <si>
    <t>http://pbs.twimg.com/profile_images/999306086363492353/Prr2fL8u_normal.jpg</t>
  </si>
  <si>
    <t>http://pbs.twimg.com/profile_images/759020151882682369/1JdrObni_normal.jpg</t>
  </si>
  <si>
    <t>http://pbs.twimg.com/profile_images/1100470155774226433/-O-yFXTY_normal.png</t>
  </si>
  <si>
    <t>http://pbs.twimg.com/profile_images/1079779450420711424/ryGbmIB9_normal.jpg</t>
  </si>
  <si>
    <t>http://pbs.twimg.com/profile_images/684709403413602305/5N0O0_Tr_normal.png</t>
  </si>
  <si>
    <t>02:46:01</t>
  </si>
  <si>
    <t>14:36:50</t>
  </si>
  <si>
    <t>20:53:48</t>
  </si>
  <si>
    <t>15:21:30</t>
  </si>
  <si>
    <t>03:00:01</t>
  </si>
  <si>
    <t>15:21:35</t>
  </si>
  <si>
    <t>15:21:18</t>
  </si>
  <si>
    <t>20:54:20</t>
  </si>
  <si>
    <t>15:03:52</t>
  </si>
  <si>
    <t>18:05:17</t>
  </si>
  <si>
    <t>23:53:41</t>
  </si>
  <si>
    <t>14:45:54</t>
  </si>
  <si>
    <t>18:19:45</t>
  </si>
  <si>
    <t>16:09:27</t>
  </si>
  <si>
    <t>18:19:55</t>
  </si>
  <si>
    <t>18:15:34</t>
  </si>
  <si>
    <t>20:26:12</t>
  </si>
  <si>
    <t>19:11:58</t>
  </si>
  <si>
    <t>18:51:39</t>
  </si>
  <si>
    <t>19:12:50</t>
  </si>
  <si>
    <t>14:30:15</t>
  </si>
  <si>
    <t>14:44:57</t>
  </si>
  <si>
    <t>15:09:56</t>
  </si>
  <si>
    <t>16:38:13</t>
  </si>
  <si>
    <t>17:05:43</t>
  </si>
  <si>
    <t>18:09:16</t>
  </si>
  <si>
    <t>14:02:00</t>
  </si>
  <si>
    <t>14:48:05</t>
  </si>
  <si>
    <t>18:09:19</t>
  </si>
  <si>
    <t>20:53:59</t>
  </si>
  <si>
    <t>14:00:13</t>
  </si>
  <si>
    <t>14:02:11</t>
  </si>
  <si>
    <t>15:03:15</t>
  </si>
  <si>
    <t>18:01:54</t>
  </si>
  <si>
    <t>19:57:54</t>
  </si>
  <si>
    <t>01:46:29</t>
  </si>
  <si>
    <t>14:09:59</t>
  </si>
  <si>
    <t>15:05:34</t>
  </si>
  <si>
    <t>18:07:10</t>
  </si>
  <si>
    <t>23:28:47</t>
  </si>
  <si>
    <t>00:21:16</t>
  </si>
  <si>
    <t>16:14:54</t>
  </si>
  <si>
    <t>20:52:45</t>
  </si>
  <si>
    <t>13:54:20</t>
  </si>
  <si>
    <t>21:04:13</t>
  </si>
  <si>
    <t>https://twitter.com/ajaysha67582208/status/1157845115286773760</t>
  </si>
  <si>
    <t>https://twitter.com/megtross/status/1158386385675587584</t>
  </si>
  <si>
    <t>https://twitter.com/1mcfairfax/status/1156306922141863941</t>
  </si>
  <si>
    <t>https://twitter.com/fairfaxkorea/status/1158760013227102208</t>
  </si>
  <si>
    <t>https://twitter.com/stephenmoret/status/1157123863014182913</t>
  </si>
  <si>
    <t>https://twitter.com/fairfaxkorea/status/1158760035817680896</t>
  </si>
  <si>
    <t>https://twitter.com/fairfaxkorea/status/1158759962576748544</t>
  </si>
  <si>
    <t>https://twitter.com/sm1else/status/1159206161931014145</t>
  </si>
  <si>
    <t>https://twitter.com/ncc_comm/status/1159480352211181571</t>
  </si>
  <si>
    <t>https://twitter.com/1901group/status/1159526005238878208</t>
  </si>
  <si>
    <t>https://twitter.com/virginiasbdc/status/1158526520488542217</t>
  </si>
  <si>
    <t>https://twitter.com/virginiasbdc/status/1158751054844108801</t>
  </si>
  <si>
    <t>https://twitter.com/virginiasbdc/status/1159167259031560192</t>
  </si>
  <si>
    <t>https://twitter.com/virginiasbdc/status/1159859243664592902</t>
  </si>
  <si>
    <t>https://twitter.com/thesiliconhill/status/1159167301712863232</t>
  </si>
  <si>
    <t>https://twitter.com/thesiliconhill/status/1159890983649239041</t>
  </si>
  <si>
    <t>https://twitter.com/embark_fund/status/1159199082847580160</t>
  </si>
  <si>
    <t>https://twitter.com/johnsnowmtainer/status/1159905176947494914</t>
  </si>
  <si>
    <t>https://twitter.com/embark_fund/status/1159900061905633280</t>
  </si>
  <si>
    <t>https://twitter.com/energyreferralx/status/1159905394803822596</t>
  </si>
  <si>
    <t>https://twitter.com/tysonspartners/status/1158384729483304965</t>
  </si>
  <si>
    <t>https://twitter.com/fairfaxeda/status/1158388427672436736</t>
  </si>
  <si>
    <t>https://twitter.com/fairfaxeda/status/1158394714153979911</t>
  </si>
  <si>
    <t>https://twitter.com/technicallydc/status/1158416930992205830</t>
  </si>
  <si>
    <t>https://twitter.com/fairfaxeda/status/1158423851677736960</t>
  </si>
  <si>
    <t>https://twitter.com/fairfaxeda/status/1158439844416282624</t>
  </si>
  <si>
    <t>https://twitter.com/fairfaxeda/status/1158740004576944129</t>
  </si>
  <si>
    <t>https://twitter.com/ggwash/status/1158751601991049217</t>
  </si>
  <si>
    <t>https://twitter.com/fairfaxeda/status/1158802233326264320</t>
  </si>
  <si>
    <t>https://twitter.com/fairfaxeda/status/1158802246601269248</t>
  </si>
  <si>
    <t>https://twitter.com/fairfaxeda/status/1158843686832226304</t>
  </si>
  <si>
    <t>https://twitter.com/fairfaxcounty/status/1159101944025235458</t>
  </si>
  <si>
    <t>https://twitter.com/fairfaxeda/status/1159102438554648576</t>
  </si>
  <si>
    <t>https://twitter.com/fairfaxeda/status/1159117810087452673</t>
  </si>
  <si>
    <t>https://twitter.com/fairfaxeda/status/1159162768349630464</t>
  </si>
  <si>
    <t>https://twitter.com/tysonsreporter/status/1158829573448065024</t>
  </si>
  <si>
    <t>https://twitter.com/fairfaxeda/status/1159279684502392834</t>
  </si>
  <si>
    <t>https://twitter.com/fairfaxeda/status/1159466792860966914</t>
  </si>
  <si>
    <t>https://twitter.com/fairfaxeda/status/1159843168411504640</t>
  </si>
  <si>
    <t>https://twitter.com/fairfaxeda/status/1159888868293959681</t>
  </si>
  <si>
    <t>https://twitter.com/postlocal/status/1160694580783788033</t>
  </si>
  <si>
    <t>https://twitter.com/fairfaxeda/status/1160707790513627137</t>
  </si>
  <si>
    <t>https://twitter.com/fairfaxeda/status/1160947778341785600</t>
  </si>
  <si>
    <t>https://twitter.com/fairfaxeda/status/1158480985467564038</t>
  </si>
  <si>
    <t>https://twitter.com/judycostello/status/1159462850672451584</t>
  </si>
  <si>
    <t>https://twitter.com/novachamber/status/1161020587445280768</t>
  </si>
  <si>
    <t>1157845115286773760</t>
  </si>
  <si>
    <t>1158386385675587584</t>
  </si>
  <si>
    <t>1156306922141863941</t>
  </si>
  <si>
    <t>1158760013227102208</t>
  </si>
  <si>
    <t>1157123863014182913</t>
  </si>
  <si>
    <t>1158760035817680896</t>
  </si>
  <si>
    <t>1158759962576748544</t>
  </si>
  <si>
    <t>1159206161931014145</t>
  </si>
  <si>
    <t>1159480352211181571</t>
  </si>
  <si>
    <t>1159526005238878208</t>
  </si>
  <si>
    <t>1158526520488542217</t>
  </si>
  <si>
    <t>1158751054844108801</t>
  </si>
  <si>
    <t>1159167259031560192</t>
  </si>
  <si>
    <t>1159859243664592902</t>
  </si>
  <si>
    <t>1159167301712863232</t>
  </si>
  <si>
    <t>1159890983649239041</t>
  </si>
  <si>
    <t>1159199082847580160</t>
  </si>
  <si>
    <t>1159905176947494914</t>
  </si>
  <si>
    <t>1159900061905633280</t>
  </si>
  <si>
    <t>1159905394803822596</t>
  </si>
  <si>
    <t>1158384729483304965</t>
  </si>
  <si>
    <t>1158388427672436736</t>
  </si>
  <si>
    <t>1158394714153979911</t>
  </si>
  <si>
    <t>1158416930992205830</t>
  </si>
  <si>
    <t>1158423851677736960</t>
  </si>
  <si>
    <t>1158439844416282624</t>
  </si>
  <si>
    <t>1158740004576944129</t>
  </si>
  <si>
    <t>1158751601991049217</t>
  </si>
  <si>
    <t>1158802233326264320</t>
  </si>
  <si>
    <t>1158802246601269248</t>
  </si>
  <si>
    <t>1158843686832226304</t>
  </si>
  <si>
    <t>1159101944025235458</t>
  </si>
  <si>
    <t>1159102438554648576</t>
  </si>
  <si>
    <t>1159117810087452673</t>
  </si>
  <si>
    <t>1159162768349630464</t>
  </si>
  <si>
    <t>1158829573448065024</t>
  </si>
  <si>
    <t>1159279684502392834</t>
  </si>
  <si>
    <t>1159466792860966914</t>
  </si>
  <si>
    <t>1159843168411504640</t>
  </si>
  <si>
    <t>1159888868293959681</t>
  </si>
  <si>
    <t>1160694580783788033</t>
  </si>
  <si>
    <t>1160707790513627137</t>
  </si>
  <si>
    <t>1160947778341785600</t>
  </si>
  <si>
    <t>1158480985467564038</t>
  </si>
  <si>
    <t>1159462850672451584</t>
  </si>
  <si>
    <t>1161020587445280768</t>
  </si>
  <si>
    <t>16016705</t>
  </si>
  <si>
    <t/>
  </si>
  <si>
    <t>en</t>
  </si>
  <si>
    <t>1153288381985710080</t>
  </si>
  <si>
    <t>Twitter for iPhone</t>
  </si>
  <si>
    <t>Twitter Web App</t>
  </si>
  <si>
    <t>Twitter for Android</t>
  </si>
  <si>
    <t>Hootsuite Inc.</t>
  </si>
  <si>
    <t>RenewableEnergySourcinng</t>
  </si>
  <si>
    <t>Energy Referral</t>
  </si>
  <si>
    <t>HubSpot</t>
  </si>
  <si>
    <t>Buffer</t>
  </si>
  <si>
    <t>Tweeter Tweeter Washington</t>
  </si>
  <si>
    <t>WordPress.com</t>
  </si>
  <si>
    <t>SocialFlow</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</si>
  <si>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</si>
  <si>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</si>
  <si>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</si>
  <si>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</si>
  <si>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</si>
  <si>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</si>
  <si>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</si>
  <si>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</si>
  <si>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</si>
  <si>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</si>
  <si>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</si>
  <si>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</si>
  <si>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</si>
  <si>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</si>
  <si>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</si>
  <si>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</si>
  <si>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</si>
  <si>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</si>
  <si>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</si>
  <si>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</si>
  <si>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</si>
  <si>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Ajay Sharma</t>
  </si>
  <si>
    <t>HUDgov</t>
  </si>
  <si>
    <t>COG</t>
  </si>
  <si>
    <t>Affordable Housing Commission</t>
  </si>
  <si>
    <t>National Association of Affordable Housing Lenders</t>
  </si>
  <si>
    <t>Affordable Housing</t>
  </si>
  <si>
    <t>Alfonso Lopez</t>
  </si>
  <si>
    <t>Marcus Simon</t>
  </si>
  <si>
    <t>Supervisor Pat Herrity</t>
  </si>
  <si>
    <t>Fairfax County NewsWire</t>
  </si>
  <si>
    <t>Sharon Bulova</t>
  </si>
  <si>
    <t>Fairfax County EDA</t>
  </si>
  <si>
    <t>Fairfax County Government _xD83C__xDDFA__xD83C__xDDF8_</t>
  </si>
  <si>
    <t>Meghan Trossen</t>
  </si>
  <si>
    <t>GORDON</t>
  </si>
  <si>
    <t>Capital One Careers</t>
  </si>
  <si>
    <t>NAIOP VA</t>
  </si>
  <si>
    <t>1 Million Cups, Fairfax</t>
  </si>
  <si>
    <t>Fairfax Korea</t>
  </si>
  <si>
    <t>Stephen Moret</t>
  </si>
  <si>
    <t>Greater Washington Partnership</t>
  </si>
  <si>
    <t>VEDA</t>
  </si>
  <si>
    <t>Tysons Partnership</t>
  </si>
  <si>
    <t>Demographic Sweet Spot</t>
  </si>
  <si>
    <t>NCC_Comm</t>
  </si>
  <si>
    <t>1901 Group</t>
  </si>
  <si>
    <t>Virginia SBDC</t>
  </si>
  <si>
    <t>The Silicon Hill</t>
  </si>
  <si>
    <t>Craig McBurney</t>
  </si>
  <si>
    <t>Jeff McKay</t>
  </si>
  <si>
    <t>Scott Surovell</t>
  </si>
  <si>
    <t>John Snowmountainer</t>
  </si>
  <si>
    <t>The Washington Post</t>
  </si>
  <si>
    <t>CoveringTheCorridor</t>
  </si>
  <si>
    <t>Fairfax County Times</t>
  </si>
  <si>
    <t>Fairfax Democrats</t>
  </si>
  <si>
    <t>Ralph Northam</t>
  </si>
  <si>
    <t>Virginia State Corporation Commission</t>
  </si>
  <si>
    <t>energyreferral.xyz</t>
  </si>
  <si>
    <t>Jim Koons Automotive</t>
  </si>
  <si>
    <t>Technical.ly DC</t>
  </si>
  <si>
    <t>Dept. of Agriculture</t>
  </si>
  <si>
    <t>FCPS Energy Zone</t>
  </si>
  <si>
    <t>Metropolitan Washington Airports Authority</t>
  </si>
  <si>
    <t>Dulles Airport (IAD)</t>
  </si>
  <si>
    <t>Greater Greater Washington</t>
  </si>
  <si>
    <t>Gannett</t>
  </si>
  <si>
    <t>GateHouse Media</t>
  </si>
  <si>
    <t>Knight Point Systems</t>
  </si>
  <si>
    <t>Perspecta</t>
  </si>
  <si>
    <t>Alion Science and Technology</t>
  </si>
  <si>
    <t>Serco Inc.</t>
  </si>
  <si>
    <t>Volkswagen USA</t>
  </si>
  <si>
    <t>Electrify America</t>
  </si>
  <si>
    <t>CNBC</t>
  </si>
  <si>
    <t>Tysons Reporter</t>
  </si>
  <si>
    <t>First Line Technology</t>
  </si>
  <si>
    <t>HawkEye 360</t>
  </si>
  <si>
    <t>Advanced Energy Economy</t>
  </si>
  <si>
    <t>Post Local</t>
  </si>
  <si>
    <t>NGA</t>
  </si>
  <si>
    <t>ManTech</t>
  </si>
  <si>
    <t>Judy Costello</t>
  </si>
  <si>
    <t>Moterum Technologies, Inc.</t>
  </si>
  <si>
    <t>FZata</t>
  </si>
  <si>
    <t>CohnReznick LLP</t>
  </si>
  <si>
    <t>George Mason University</t>
  </si>
  <si>
    <t>Shulman Rogers</t>
  </si>
  <si>
    <t>Northern VA Chamber</t>
  </si>
  <si>
    <t>Brazen: Conversational Recruiting</t>
  </si>
  <si>
    <t>American Gene</t>
  </si>
  <si>
    <t>Urgently Roadside Assistance</t>
  </si>
  <si>
    <t>AURP</t>
  </si>
  <si>
    <t>Nelson Mullins</t>
  </si>
  <si>
    <t>MCEDC</t>
  </si>
  <si>
    <t>FCEDA National</t>
  </si>
  <si>
    <t>CytImmune</t>
  </si>
  <si>
    <t>Capital One</t>
  </si>
  <si>
    <t>CONNECTpreneur</t>
  </si>
  <si>
    <t>BioHealth Cap Region</t>
  </si>
  <si>
    <t>Creating strong, sustainable, inclusive communities and quality affordable homes for all. Follow does not = endorsement</t>
  </si>
  <si>
    <t>The Metropolitan Washington Council of Governments (COG) brings leaders together to address major regional issues in DC/MD/VA.</t>
  </si>
  <si>
    <t>An independent commission into housing affordability, comprised of 15 leading players from across the housing world and chaired by Lord Best.</t>
  </si>
  <si>
    <t>An alliance of banks, CDFIs, and capital providers dedicated to expanding economic opportunity by financing affordable housing and neighborhood revitalization.</t>
  </si>
  <si>
    <t>AFFORDABLE HOUSING FINANCE, published by Hanley Wood, LLC, has been serving the low-income housing industry for more than 20 years.</t>
  </si>
  <si>
    <t>Husband - Dad - House Democratic Whip - Kaine &amp; Obama Alum - “I’m fighting every day to build a Virginia where we lift everyone up and leave no one behind.”</t>
  </si>
  <si>
    <t>Father, Husband, Small Business founder @ekkotitle - Lawyer, Member @VaHouseDems - if you like a tweet RT it for me too, please</t>
  </si>
  <si>
    <t>Proudly representing the Springfield District on the Fairfax County Board of Supervisors</t>
  </si>
  <si>
    <t>Official Fairfax County Government news updates. These tweets are automated. If you have questions, contact @fairfaxcounty</t>
  </si>
  <si>
    <t>Representing the residents of @fairfaxcounty as Chairman of the Fairfax County Board of Supervisors</t>
  </si>
  <si>
    <t>The Economic Development Authority promotes @fairfaxcounty, Virginia (minutes from Washington, DC), as one of the world’s best business locations.</t>
  </si>
  <si>
    <t>Official Twitter account of Fairfax County Government. Tweets, replies and DM's are archived. _xD83D__xDCD3_ School stuff = @FCPSnews. _xD83D__xDEA6_Road stuff = @VaDOTNOVA</t>
  </si>
  <si>
    <t>Proud Virginian. Urban development &amp; community impact. @tysonspartners director; @ND_MBA and @virginia_tech alumna.</t>
  </si>
  <si>
    <t>Award-winning site #design firm w/ talented civil engineers, landscape architects, land planners, surveyors, &amp; security consultants working all over the US. _xD83C__xDFD7_️</t>
  </si>
  <si>
    <t>Our philosophy is simple: recruit great people and give them the opportunity to be great. EEO Employer/Protected Veteran/Disabled</t>
  </si>
  <si>
    <t>Commercial Real Estate Association offering a full complement of services including: educational programs, bus tour, real estate forecasts &amp; more!</t>
  </si>
  <si>
    <t>Join us Wednesday mornings at Office Evolution Tyson’s for coffee &amp; conversation. Apply to present your #business or #startup, visit our website.</t>
  </si>
  <si>
    <t>Seoul office of @FairfaxEDA promotes #FairfaxCounty, #Virginia, as a top business location and works with Korean companies interested in a US presence.</t>
  </si>
  <si>
    <t>President @VEDPVirginia. Creating a new model for economic development. Connecting higher ed and the labor market. LSU Tiger.</t>
  </si>
  <si>
    <t>The Partnership is committed to making the Capital Region one of the world’s best places to live, work and build a business.</t>
  </si>
  <si>
    <t>The Virginia Economic Developers Association, representing those who work to bring jobs &amp; business investment to the Commonwealth! FB: https://t.co/GlC2rgnPS6</t>
  </si>
  <si>
    <t>Tysons Partnership is an association of business, civic, and government leaders transforming Tysons, Virginia into a 24/7 live, work, play destination</t>
  </si>
  <si>
    <t>At 9AM, it's a little early for character assassination!</t>
  </si>
  <si>
    <t>Enabling Communication and Collaboration. Unified Communications | Information Management | Enterprise Support (703)-243-9696</t>
  </si>
  <si>
    <t>Providing innovative #IT solutions for tomorrow’s challenges, today | #FedRAMP #Cloud #ManagedServices #CyberSecurity</t>
  </si>
  <si>
    <t>Provider of customized counseling and education for small businesses in Virginia</t>
  </si>
  <si>
    <t>A curated collection of news and opinions on DC's #startup ecosystem, #DCtech, and all things technology-related affecting the #DC metro area.</t>
  </si>
  <si>
    <t>Real Estate Dev. Innovation focused on #RenewableEnergy + #EnergyStorage + #MicroGrid in the #BuiltEnvironment for Rt. 1/Embark/Amazon opp. #ZeroEnergy/#BIPV</t>
  </si>
  <si>
    <t>Fairfax County Board of Supervisors</t>
  </si>
  <si>
    <t>Representing the 36th State Senate District and trial lawyer from Mt. Vernon, Virginia.</t>
  </si>
  <si>
    <t>The climate crisis is the single biggest problem of the future. Lets solve it. Together!</t>
  </si>
  <si>
    <t>Breaking news, analysis, and opinion. Founded in 1877. Our staff on Twitter: https://t.co/VV0UBAMHg8</t>
  </si>
  <si>
    <t>Your independent source for news about the Richmond Highway corridor in Fairfax County.
Got news? DM or send to tips@coveringthecorridor.com.</t>
  </si>
  <si>
    <t>A community-focused newspaper in Northern Virginia. Tweets about everything from breaking news to sports to food and art. RTs≠endorsements.</t>
  </si>
  <si>
    <t>The local @TheDemocrats in Fairfax County, VA. @vademocrats #BlueWave #keepVAblue #KeepFairfaxBlue!</t>
  </si>
  <si>
    <t>Official account for Virginia Governor Ralph Northam</t>
  </si>
  <si>
    <t>The official Twitter page of the Virginia State Corporation Commission. Retweets &amp; Links ≠ Endorsements.                 Contact us: sccinfo@scc.virginia.gov</t>
  </si>
  <si>
    <t>Join Bulb using my referral and get £50 today - https://t.co/Lyqal77guh</t>
  </si>
  <si>
    <t>Family-owned and operated since 1964, Koons is the nation's 15th-largest auto group located in DC,VA,MD,DE. Krystal Koons is our spokesperson. #TalkinKoons</t>
  </si>
  <si>
    <t>Building a Better DC Through Technology. Tech news with a sense of place. Part of the @technical_ly network, sister site of @technicallyPHL. #dctech</t>
  </si>
  <si>
    <t>Leadership on #food, #agriculture, natural resources, #rural development, #nutrition, &amp; related issues based on public policy, science, &amp; effective management.</t>
  </si>
  <si>
    <t>Food and Nutrition Services- We talk, serve and teach nutrition! #schoollunch</t>
  </si>
  <si>
    <t>Official Airports Authority #MWAA HQ feed. Also follow @Reagan_Airport, @Dulles_Airport, @DullesMetrorail, @MWAAPoliceChief, @MWAAFireChief and @MWAACareers</t>
  </si>
  <si>
    <t>Official Twitter feed for Washington Dulles International Airport (IAD). Monitored and updated during business hours. Your Journey Begins With Us. #FlyDulles</t>
  </si>
  <si>
    <t>The Washington, DC region is great, and it can be greater. Transportation, housing, and public policy. Inquiries: info@ggwash.org</t>
  </si>
  <si>
    <t>We are a next generation media company that empowers communities to connect, act and thrive. #oneNETWORK</t>
  </si>
  <si>
    <t>10 million hyper-local readers weekly - online, in print, on mobile. Our newspapers and websites entertain, inform and surprise.</t>
  </si>
  <si>
    <t>Knight Point Systems is now a part of @Perspecta. Follow us there.</t>
  </si>
  <si>
    <t>Perspecta was formed to take on the big challenges, and we know what it takes to enable our customers to build a better nation. In fact, we do that every day.</t>
  </si>
  <si>
    <t>A leader in applied #Ai for the defense industry.  Big ideas. Real solutions. #ItsGreatToBeaLion</t>
  </si>
  <si>
    <t>Follow us for updates on how Serco North America delivers vital services to the U.S. federal government and more.
Tweets by the Serco Twitter Team.</t>
  </si>
  <si>
    <t>We’re heading in a new direction and making big plans for the future.</t>
  </si>
  <si>
    <t>We’re powering electric vehicles across the country.
Our DC fast charging stations are bringing freedom to EV owners. Contact us 24/7 at 1-833-632-2778⚡️</t>
  </si>
  <si>
    <t>First in business worldwide.</t>
  </si>
  <si>
    <t>Covering local news and happenings in Tysons, McLean, Vienna and Falls Church</t>
  </si>
  <si>
    <t>Our mission is to help others prepare for, protect against, respond to, and recover from all hazards with lab to life-saving technologies.</t>
  </si>
  <si>
    <t>Advanced Energy Economy (AEE): The business voice of advanced energy. Advanced energy: energy that is secure, clean, and affordable.</t>
  </si>
  <si>
    <t>We're Washington, D.C.'s premier source for area breaking local news and information. Send tips and tweets to our reporters here: http://t.co/mN9EtggPJq</t>
  </si>
  <si>
    <t>This is the official Twitter account for the National Geospatial-Intelligence Agency.</t>
  </si>
  <si>
    <t>We provide innovative technologies and solutions for mission-critical national security programs.</t>
  </si>
  <si>
    <t>Promoting BioHealth (biotech/medtech/mhealth) innovation, information, organizations, and business growth resources in the BioHealth Capital Region (MD, DC, VA)</t>
  </si>
  <si>
    <t>We offer a patient-centered, community-focused solution for stroke patients and their families, physical therapists, and doctors.</t>
  </si>
  <si>
    <t>FZata is a startup biotech company focusing on developing antibody-based therapeutic and preventive medicines.</t>
  </si>
  <si>
    <t>Leading #advisory, #assurance, and #tax firm helping forward thinking organizations to achieve their vision.  | Also follow @CR_Careers</t>
  </si>
  <si>
    <t>The official Twitter account for George Mason University. Patriots Brave &amp; Bold in the #MasonNation _xD83C__xDF93_RT ≠ E</t>
  </si>
  <si>
    <t>Shulman Rogers is a full service law firm with nearly 100 attorneys committed to client service.</t>
  </si>
  <si>
    <t>The Northern Virginia Chamber is the largest Chamber of Commerce in Northern Virginia representing nearly 700 companies and 500,000 jobs throughout the region.</t>
  </si>
  <si>
    <t>Brazen is a conversational recruiting platform that helps employers convert more qualified talent through live chat, chatbots, scheduled chat and online events.</t>
  </si>
  <si>
    <t>A cell &amp; #genetherapy company with a #gene delivery platform to develop cures to #cancer, #HIV, #PKU. Expected 2019 trial for #HIVcure. CEO @JeffreyGalvin.</t>
  </si>
  <si>
    <t>The most innovative global, digital roadside assistance solution.
Learn More: https://t.co/dKsyPgtXly
Get Help Now: https://t.co/d8csOzqVVE</t>
  </si>
  <si>
    <t>Fostering innovation, commercialization and economic growth in a global economy through university, industry and government partnerships.</t>
  </si>
  <si>
    <t>Nelson Mullins attorneys provide counsel for clients ranging from private individuals to large publicly held companies. #NelsonMullins</t>
  </si>
  <si>
    <t>MCEDC is reinventing economic development. We are the official public-private economic organization helping to accelerate business growth in MoCo, Maryland.</t>
  </si>
  <si>
    <t>The National Marketing team of @FairfaxEDA promotes #FairfaxCounty, #Virginia, as one of the world’s best business locations.</t>
  </si>
  <si>
    <t>CytImmune is a biotech company that  combines nanotechnology and first-in-class therapies to create better cancer meds. Read more at https://t.co/8LDJBl0MdI</t>
  </si>
  <si>
    <t>At Capital One we're on a mission for our customers—bringing them great products, rewards and service.
https://t.co/PpYMyWRUsd</t>
  </si>
  <si>
    <t>Community of 9000+ Mid Atlantic leaders, CEOs, Entrepreneurs, VCs &amp; angels. Each bi-monthly Forum has over 500 attendees.</t>
  </si>
  <si>
    <t>The BioHealth Capital Region (BHCR) consisting of Maryland, Virginia, and Washington, DC is the prominent BioHealth cluster in the Mid-Atlantic.</t>
  </si>
  <si>
    <t>Washington, D.C.</t>
  </si>
  <si>
    <t>London, England</t>
  </si>
  <si>
    <t>Washington, DC</t>
  </si>
  <si>
    <t>Arlington, VA</t>
  </si>
  <si>
    <t>Falls Church, Virginia</t>
  </si>
  <si>
    <t>Springfield, VA</t>
  </si>
  <si>
    <t>Fairfax County, VA</t>
  </si>
  <si>
    <t>Fairfax, VA</t>
  </si>
  <si>
    <t>Tysons Corner, VA</t>
  </si>
  <si>
    <t>Wasington, D.C.</t>
  </si>
  <si>
    <t>Chantilly,VA &amp; Martinsburg, WV</t>
  </si>
  <si>
    <t>McLean, VA</t>
  </si>
  <si>
    <t>Alexandria, Virginia</t>
  </si>
  <si>
    <t>대한민국 서울</t>
  </si>
  <si>
    <t>Virginia, USA</t>
  </si>
  <si>
    <t>Tysons, VA</t>
  </si>
  <si>
    <t>Fairfax County, VA/Embark Plan</t>
  </si>
  <si>
    <t>Lee District</t>
  </si>
  <si>
    <t>Mt. Vernon, Virginia</t>
  </si>
  <si>
    <t>Reston, VA</t>
  </si>
  <si>
    <t>Fairfax County, Virginia</t>
  </si>
  <si>
    <t>Richmond, Va</t>
  </si>
  <si>
    <t>Richmond, VA</t>
  </si>
  <si>
    <t>Dulles, VA</t>
  </si>
  <si>
    <t>Fairport, NY</t>
  </si>
  <si>
    <t>McLean Virginia</t>
  </si>
  <si>
    <t>Herndon, VA</t>
  </si>
  <si>
    <t>United States</t>
  </si>
  <si>
    <t>Englewood Cliffs, NJ</t>
  </si>
  <si>
    <t>Chantilly, VA</t>
  </si>
  <si>
    <t>Springfield, Virginia</t>
  </si>
  <si>
    <t>Herndon, Virginia</t>
  </si>
  <si>
    <t>South Carolina, USA</t>
  </si>
  <si>
    <t>Maryland, USA</t>
  </si>
  <si>
    <t>30 cities</t>
  </si>
  <si>
    <t>Potomac, Maryland</t>
  </si>
  <si>
    <t>Northern Virginia</t>
  </si>
  <si>
    <t>Everywhere</t>
  </si>
  <si>
    <t>Rockville, MD</t>
  </si>
  <si>
    <t>Vienna, VA</t>
  </si>
  <si>
    <t>USA</t>
  </si>
  <si>
    <t>Montgomery County, MD</t>
  </si>
  <si>
    <t>Gaithersburg, MD</t>
  </si>
  <si>
    <t>McLean, Virginia</t>
  </si>
  <si>
    <t>DC/Maryland/Virginia</t>
  </si>
  <si>
    <t>https://t.co/O2TCsgqqug</t>
  </si>
  <si>
    <t>https://t.co/YgPdkHXnPM</t>
  </si>
  <si>
    <t>https://t.co/K7jIVvabVe</t>
  </si>
  <si>
    <t>http://t.co/2xPqZvwuC2</t>
  </si>
  <si>
    <t>http://t.co/K7JANDWAlx</t>
  </si>
  <si>
    <t>https://t.co/pEHBQjYsHV</t>
  </si>
  <si>
    <t>https://t.co/UDEyLaYYUc</t>
  </si>
  <si>
    <t>https://t.co/YRMnJi7Jix</t>
  </si>
  <si>
    <t>http://t.co/untiLInxSs</t>
  </si>
  <si>
    <t>https://t.co/yQXdsezmyO</t>
  </si>
  <si>
    <t>https://t.co/ATAWQl2iKJ</t>
  </si>
  <si>
    <t>https://t.co/KnHl1Y0jQX</t>
  </si>
  <si>
    <t>https://t.co/mPEbHQfIZG</t>
  </si>
  <si>
    <t>https://t.co/UJiRrMyjl5</t>
  </si>
  <si>
    <t>http://t.co/lRxTmnWa8x</t>
  </si>
  <si>
    <t>http://t.co/mPtm4Z3bIk</t>
  </si>
  <si>
    <t>https://t.co/vJy8HeAPUH</t>
  </si>
  <si>
    <t>https://t.co/ubOJpzFMmm</t>
  </si>
  <si>
    <t>https://t.co/L1uB81ct9f</t>
  </si>
  <si>
    <t>https://t.co/Nze3K6ODAU</t>
  </si>
  <si>
    <t>https://t.co/R5B3nVMIK8</t>
  </si>
  <si>
    <t>https://t.co/udDiDYQO6K</t>
  </si>
  <si>
    <t>http://t.co/W3oHlZboWO</t>
  </si>
  <si>
    <t>http://t.co/63JoTSMuLW</t>
  </si>
  <si>
    <t>https://t.co/q6G9yPsOq6</t>
  </si>
  <si>
    <t>https://t.co/UbIwfo0YZ9</t>
  </si>
  <si>
    <t>https://t.co/3cnTSREpKe</t>
  </si>
  <si>
    <t>https://t.co/zwqXKrHWR0</t>
  </si>
  <si>
    <t>http://t.co/Hq7hTYkOPg</t>
  </si>
  <si>
    <t>https://t.co/IAv3v7MhUn</t>
  </si>
  <si>
    <t>http://t.co/GvjWdHI6Bk</t>
  </si>
  <si>
    <t>https://t.co/OlYyKUxWUd</t>
  </si>
  <si>
    <t>https://t.co/2zbcMYlA6q</t>
  </si>
  <si>
    <t>http://t.co/qg8QK6Hlbt</t>
  </si>
  <si>
    <t>http://t.co/SStr1E0dZH</t>
  </si>
  <si>
    <t>https://t.co/YKonRF4S1A</t>
  </si>
  <si>
    <t>https://t.co/oz0QROB12D</t>
  </si>
  <si>
    <t>https://t.co/c2GJWbc7zu</t>
  </si>
  <si>
    <t>https://t.co/Y6xpsAq1rU</t>
  </si>
  <si>
    <t>https://t.co/sQMc9gsr2K</t>
  </si>
  <si>
    <t>https://t.co/T04y9s7stZ</t>
  </si>
  <si>
    <t>http://t.co/C2YlKfQXaf</t>
  </si>
  <si>
    <t>http://t.co/zqmWmSMu4Z</t>
  </si>
  <si>
    <t>http://t.co/9j2eUqvVxm</t>
  </si>
  <si>
    <t>https://t.co/PNym0wuGYn</t>
  </si>
  <si>
    <t>https://t.co/pmrn3Pm3bj</t>
  </si>
  <si>
    <t>http://t.co/rHJXWXyDDd</t>
  </si>
  <si>
    <t>https://t.co/83qOr8vFfu</t>
  </si>
  <si>
    <t>https://t.co/XjNEchKuOH</t>
  </si>
  <si>
    <t>http://t.co/pXYvUhhNMF</t>
  </si>
  <si>
    <t>https://t.co/529OQSHmT3</t>
  </si>
  <si>
    <t>http://t.co/l86Hylvim2</t>
  </si>
  <si>
    <t>http://t.co/CkmtO4bbR1</t>
  </si>
  <si>
    <t>https://t.co/7GlGReJzBk</t>
  </si>
  <si>
    <t>https://t.co/g3LpvcNSqK</t>
  </si>
  <si>
    <t>https://t.co/j5PWNGkGPb</t>
  </si>
  <si>
    <t>https://t.co/6CfsqgifiI</t>
  </si>
  <si>
    <t>https://t.co/Bba1wz6oJ8</t>
  </si>
  <si>
    <t>http://t.co/H4OX3tPTbW</t>
  </si>
  <si>
    <t>https://t.co/n9UFIosz4U</t>
  </si>
  <si>
    <t>https://t.co/q73eUxLS2W</t>
  </si>
  <si>
    <t>https://t.co/GNcIDb3RBo</t>
  </si>
  <si>
    <t>https://t.co/S3mfo8oplB</t>
  </si>
  <si>
    <t>http://t.co/AnbUhyw0wV</t>
  </si>
  <si>
    <t>https://t.co/GMWNQrEnWJ</t>
  </si>
  <si>
    <t>https://t.co/cxsMT5avde</t>
  </si>
  <si>
    <t>https://t.co/c29Wbwkf1G</t>
  </si>
  <si>
    <t>https://t.co/6D8rLCAM9m</t>
  </si>
  <si>
    <t>http://t.co/F6gAqIA3Wo</t>
  </si>
  <si>
    <t>https://t.co/VdLgCk5v04</t>
  </si>
  <si>
    <t>https://t.co/3VrtBPvwxM</t>
  </si>
  <si>
    <t>https://pbs.twimg.com/profile_banners/19948202/1545236686</t>
  </si>
  <si>
    <t>https://pbs.twimg.com/profile_banners/151178491/1522873174</t>
  </si>
  <si>
    <t>https://pbs.twimg.com/profile_banners/1049696085562810369/1539772667</t>
  </si>
  <si>
    <t>https://pbs.twimg.com/profile_banners/1880505420/1524764535</t>
  </si>
  <si>
    <t>https://pbs.twimg.com/profile_banners/297428020/1477007037</t>
  </si>
  <si>
    <t>https://pbs.twimg.com/profile_banners/14466551/1552314136</t>
  </si>
  <si>
    <t>https://pbs.twimg.com/profile_banners/104954058/1535561693</t>
  </si>
  <si>
    <t>https://pbs.twimg.com/profile_banners/108990221/1524169774</t>
  </si>
  <si>
    <t>https://pbs.twimg.com/profile_banners/271526383/1536155706</t>
  </si>
  <si>
    <t>https://pbs.twimg.com/profile_banners/19560190/1545078966</t>
  </si>
  <si>
    <t>https://pbs.twimg.com/profile_banners/16016705/1554317192</t>
  </si>
  <si>
    <t>https://pbs.twimg.com/profile_banners/248750715/1456190862</t>
  </si>
  <si>
    <t>https://pbs.twimg.com/profile_banners/3131344811/1533832507</t>
  </si>
  <si>
    <t>https://pbs.twimg.com/profile_banners/365500647/1554483492</t>
  </si>
  <si>
    <t>https://pbs.twimg.com/profile_banners/47335317/1551739657</t>
  </si>
  <si>
    <t>https://pbs.twimg.com/profile_banners/956260269524770816/1516890863</t>
  </si>
  <si>
    <t>https://pbs.twimg.com/profile_banners/4017647782/1502304903</t>
  </si>
  <si>
    <t>https://pbs.twimg.com/profile_banners/286991271/1559697064</t>
  </si>
  <si>
    <t>https://pbs.twimg.com/profile_banners/877893807932669952/1523048942</t>
  </si>
  <si>
    <t>https://pbs.twimg.com/profile_banners/778950578403704833/1516717695</t>
  </si>
  <si>
    <t>https://pbs.twimg.com/profile_banners/1267512642/1524229436</t>
  </si>
  <si>
    <t>https://pbs.twimg.com/profile_banners/2472930583/1398972795</t>
  </si>
  <si>
    <t>https://pbs.twimg.com/profile_banners/2375835198/1532009951</t>
  </si>
  <si>
    <t>https://pbs.twimg.com/profile_banners/74648147/1496863729</t>
  </si>
  <si>
    <t>https://pbs.twimg.com/profile_banners/3184054019/1490822854</t>
  </si>
  <si>
    <t>https://pbs.twimg.com/profile_banners/877639502063382528/1499379595</t>
  </si>
  <si>
    <t>https://pbs.twimg.com/profile_banners/1510924488/1474552279</t>
  </si>
  <si>
    <t>https://pbs.twimg.com/profile_banners/2467791/1469484132</t>
  </si>
  <si>
    <t>https://pbs.twimg.com/profile_banners/4867950591/1458611627</t>
  </si>
  <si>
    <t>https://pbs.twimg.com/profile_banners/150762830/1494260705</t>
  </si>
  <si>
    <t>https://pbs.twimg.com/profile_banners/192698391/1516313140</t>
  </si>
  <si>
    <t>https://pbs.twimg.com/profile_banners/104198706/1536179459</t>
  </si>
  <si>
    <t>https://pbs.twimg.com/profile_banners/3750333028/1443120290</t>
  </si>
  <si>
    <t>https://pbs.twimg.com/profile_banners/51083157/1479398197</t>
  </si>
  <si>
    <t>https://pbs.twimg.com/profile_banners/785459905/1538578009</t>
  </si>
  <si>
    <t>https://pbs.twimg.com/profile_banners/61853389/1559766982</t>
  </si>
  <si>
    <t>https://pbs.twimg.com/profile_banners/2810105301/1560177543</t>
  </si>
  <si>
    <t>https://pbs.twimg.com/profile_banners/143306758/1562789889</t>
  </si>
  <si>
    <t>https://pbs.twimg.com/profile_banners/24554901/1469736737</t>
  </si>
  <si>
    <t>https://pbs.twimg.com/profile_banners/245407446/1509373966</t>
  </si>
  <si>
    <t>https://pbs.twimg.com/profile_banners/2239415150/1523020890</t>
  </si>
  <si>
    <t>https://pbs.twimg.com/profile_banners/312708231/1564666406</t>
  </si>
  <si>
    <t>https://pbs.twimg.com/profile_banners/839183799271452672/1527805959</t>
  </si>
  <si>
    <t>https://pbs.twimg.com/profile_banners/324956646/1533843020</t>
  </si>
  <si>
    <t>https://pbs.twimg.com/profile_banners/86143888/1449851389</t>
  </si>
  <si>
    <t>https://pbs.twimg.com/profile_banners/28165910/1563416680</t>
  </si>
  <si>
    <t>https://pbs.twimg.com/profile_banners/987379699989995520/1551392518</t>
  </si>
  <si>
    <t>https://pbs.twimg.com/profile_banners/20402945/1533568341</t>
  </si>
  <si>
    <t>https://pbs.twimg.com/profile_banners/538375441/1528741261</t>
  </si>
  <si>
    <t>https://pbs.twimg.com/profile_banners/256165074/1537548424</t>
  </si>
  <si>
    <t>https://pbs.twimg.com/profile_banners/69436304/1465500503</t>
  </si>
  <si>
    <t>https://pbs.twimg.com/profile_banners/403019655/1450392014</t>
  </si>
  <si>
    <t>https://pbs.twimg.com/profile_banners/14345759/1469482866</t>
  </si>
  <si>
    <t>https://pbs.twimg.com/profile_banners/356334842/1564427861</t>
  </si>
  <si>
    <t>https://pbs.twimg.com/profile_banners/19101289/1546889742</t>
  </si>
  <si>
    <t>https://pbs.twimg.com/profile_banners/1041687629589147648/1561048289</t>
  </si>
  <si>
    <t>https://pbs.twimg.com/profile_banners/26933027/1545060117</t>
  </si>
  <si>
    <t>https://pbs.twimg.com/profile_banners/40297689/1556557353</t>
  </si>
  <si>
    <t>https://pbs.twimg.com/profile_banners/38423626/1540583471</t>
  </si>
  <si>
    <t>https://pbs.twimg.com/profile_banners/28127095/1452097281</t>
  </si>
  <si>
    <t>https://pbs.twimg.com/profile_banners/14465476/1475870524</t>
  </si>
  <si>
    <t>https://pbs.twimg.com/profile_banners/1250691824/1548651825</t>
  </si>
  <si>
    <t>https://pbs.twimg.com/profile_banners/2439025742/1526576823</t>
  </si>
  <si>
    <t>https://pbs.twimg.com/profile_banners/42096674/1422645078</t>
  </si>
  <si>
    <t>https://pbs.twimg.com/profile_banners/50406985/1513284010</t>
  </si>
  <si>
    <t>https://pbs.twimg.com/profile_banners/710293047926525954/1556139478</t>
  </si>
  <si>
    <t>https://pbs.twimg.com/profile_banners/765602814500405248/1471371075</t>
  </si>
  <si>
    <t>https://pbs.twimg.com/profile_banners/4705111953/1458702941</t>
  </si>
  <si>
    <t>https://pbs.twimg.com/profile_banners/364477412/1564504317</t>
  </si>
  <si>
    <t>https://pbs.twimg.com/profile_banners/1438297032/1481839922</t>
  </si>
  <si>
    <t>https://pbs.twimg.com/profile_banners/851849189176856576/1492460465</t>
  </si>
  <si>
    <t>http://abs.twimg.com/images/themes/theme1/bg.png</t>
  </si>
  <si>
    <t>http://abs.twimg.com/images/themes/theme15/bg.png</t>
  </si>
  <si>
    <t>http://abs.twimg.com/images/themes/theme11/bg.gif</t>
  </si>
  <si>
    <t>http://abs.twimg.com/images/themes/theme19/bg.gif</t>
  </si>
  <si>
    <t>http://abs.twimg.com/images/themes/theme8/bg.gif</t>
  </si>
  <si>
    <t>http://abs.twimg.com/images/themes/theme9/bg.gif</t>
  </si>
  <si>
    <t>http://abs.twimg.com/images/themes/theme7/bg.gif</t>
  </si>
  <si>
    <t>http://abs.twimg.com/images/themes/theme14/bg.gif</t>
  </si>
  <si>
    <t>http://abs.twimg.com/images/themes/theme17/bg.gif</t>
  </si>
  <si>
    <t>http://abs.twimg.com/sticky/default_profile_images/default_profile_normal.png</t>
  </si>
  <si>
    <t>http://pbs.twimg.com/profile_images/1055808247188385793/Os1CiEZe_normal.jpg</t>
  </si>
  <si>
    <t>http://pbs.twimg.com/profile_images/981628778857336836/s6yARBfy_normal.jpg</t>
  </si>
  <si>
    <t>http://pbs.twimg.com/profile_images/1052507704537870337/ae7ROxf5_normal.jpg</t>
  </si>
  <si>
    <t>http://pbs.twimg.com/profile_images/733737792044302336/1GpejBG4_normal.jpg</t>
  </si>
  <si>
    <t>http://pbs.twimg.com/profile_images/2669675286/8557893ebb501c0f750c63c16c2fae3d_normal.jpeg</t>
  </si>
  <si>
    <t>http://pbs.twimg.com/profile_images/431073923896074240/8z2cueN9_normal.jpeg</t>
  </si>
  <si>
    <t>http://pbs.twimg.com/profile_images/1066695012048621568/q0ad_3up_normal.jpg</t>
  </si>
  <si>
    <t>http://pbs.twimg.com/profile_images/1144306774801027074/_AMzTAAx_normal.jpg</t>
  </si>
  <si>
    <t>http://pbs.twimg.com/profile_images/1007301096665223170/Kv70GiAi_normal.jpg</t>
  </si>
  <si>
    <t>http://pbs.twimg.com/profile_images/685123915262238724/RbpFYWNe_normal.jpg</t>
  </si>
  <si>
    <t>http://pbs.twimg.com/profile_images/1074761453901701125/rVnZBFEt_normal.jpg</t>
  </si>
  <si>
    <t>http://pbs.twimg.com/profile_images/814921549497204737/VUDJfdEk_normal.jpg</t>
  </si>
  <si>
    <t>http://pbs.twimg.com/profile_images/782927363684331520/g_GDKCmj_normal.jpg</t>
  </si>
  <si>
    <t>http://pbs.twimg.com/profile_images/578599158082330624/uC1_wC77_normal.jpeg</t>
  </si>
  <si>
    <t>http://pbs.twimg.com/profile_images/956535849667186688/DnLq1oDy_normal.jpg</t>
  </si>
  <si>
    <t>http://pbs.twimg.com/profile_images/982363126573289472/StqwWuMX_normal.jpg</t>
  </si>
  <si>
    <t>http://pbs.twimg.com/profile_images/1086297169936691200/2fteWK8a_normal.jpg</t>
  </si>
  <si>
    <t>http://pbs.twimg.com/profile_images/1019949893702553601/pivcEkXD_normal.jpg</t>
  </si>
  <si>
    <t>http://pbs.twimg.com/profile_images/684755393747234818/I_SMgZXW_normal.jpg</t>
  </si>
  <si>
    <t>http://pbs.twimg.com/profile_images/1010869222115770368/-_sX2w_N_normal.jpg</t>
  </si>
  <si>
    <t>http://pbs.twimg.com/profile_images/1060271522319925257/fJKwJ0r2_normal.jpg</t>
  </si>
  <si>
    <t>http://pbs.twimg.com/profile_images/712097501176840192/0zfR4tnI_normal.jpg</t>
  </si>
  <si>
    <t>http://pbs.twimg.com/profile_images/956437449/FFXT_twitter_iconR_normal.png</t>
  </si>
  <si>
    <t>http://pbs.twimg.com/profile_images/553312618421551104/4s5fc4aN_normal.png</t>
  </si>
  <si>
    <t>http://pbs.twimg.com/profile_images/1115716354475208704/3lpwlX40_normal.png</t>
  </si>
  <si>
    <t>http://pbs.twimg.com/profile_images/1014236271240187909/jHLBJWWx_normal.jpg</t>
  </si>
  <si>
    <t>http://pbs.twimg.com/profile_images/913852733240729600/IWJQzt76_normal.jpg</t>
  </si>
  <si>
    <t>http://pbs.twimg.com/profile_images/755821841998942208/FWpSKJE2_normal.jpg</t>
  </si>
  <si>
    <t>http://pbs.twimg.com/profile_images/897104898113904642/ReGba9fu_normal.jpg</t>
  </si>
  <si>
    <t>http://pbs.twimg.com/profile_images/1018836221387264002/MGITXZ8Q_normal.jpg</t>
  </si>
  <si>
    <t>http://pbs.twimg.com/profile_images/1013782007317434369/RowV0mpN_normal.jpg</t>
  </si>
  <si>
    <t>http://pbs.twimg.com/profile_images/1145693970552565761/zbqI3hC6_normal.png</t>
  </si>
  <si>
    <t>http://pbs.twimg.com/profile_images/925007538986405889/HBbq_aAU_normal.jpg</t>
  </si>
  <si>
    <t>http://pbs.twimg.com/profile_images/940256612668678144/d_I_iuXN_normal.jpg</t>
  </si>
  <si>
    <t>http://pbs.twimg.com/profile_images/1156920874341228545/c3G8uaHk_normal.jpg</t>
  </si>
  <si>
    <t>http://pbs.twimg.com/profile_images/1054738973858390017/pAUudplC_normal.jpg</t>
  </si>
  <si>
    <t>http://pbs.twimg.com/profile_images/1025028343496957952/lIV-sNTy_normal.jpg</t>
  </si>
  <si>
    <t>http://pbs.twimg.com/profile_images/675351738497544192/VCNPJU8J_normal.jpg</t>
  </si>
  <si>
    <t>http://pbs.twimg.com/profile_images/1135877548452323328/gu3n1xTW_normal.jpg</t>
  </si>
  <si>
    <t>http://pbs.twimg.com/profile_images/1101238730981949442/V-98BRX2_normal.png</t>
  </si>
  <si>
    <t>http://pbs.twimg.com/profile_images/1121136445811503104/zIqb3qhX_normal.png</t>
  </si>
  <si>
    <t>http://pbs.twimg.com/profile_images/946078065280593921/MUoR0VJ4_normal.jpg</t>
  </si>
  <si>
    <t>http://pbs.twimg.com/profile_images/740988722187886592/Ow6ocgFe_normal.jpg</t>
  </si>
  <si>
    <t>http://pbs.twimg.com/profile_images/378800000335820332/4676ccbc9b3e0b32448ea01b4c05ac5a_normal.png</t>
  </si>
  <si>
    <t>http://pbs.twimg.com/profile_images/740937134358417413/PSU25shQ_normal.jpg</t>
  </si>
  <si>
    <t>http://pbs.twimg.com/profile_images/951499990949662723/wztS44kw_normal.jpg</t>
  </si>
  <si>
    <t>http://pbs.twimg.com/profile_images/888412571782578177/fk2VWWyK_normal.jpg</t>
  </si>
  <si>
    <t>http://pbs.twimg.com/profile_images/1042898101516742656/FkpCMWJS_normal.jpg</t>
  </si>
  <si>
    <t>http://pbs.twimg.com/profile_images/991400860193181697/QgNYKMie_normal.jpg</t>
  </si>
  <si>
    <t>http://pbs.twimg.com/profile_images/1130154470984298497/mI50xK_X_normal.jpg</t>
  </si>
  <si>
    <t>http://pbs.twimg.com/profile_images/1055909657699631104/7QxJU4e2_normal.jpg</t>
  </si>
  <si>
    <t>http://pbs.twimg.com/profile_images/650023149065641985/cYF0clj1_normal.jpg</t>
  </si>
  <si>
    <t>http://pbs.twimg.com/profile_images/1146856773955047425/iQYkMnj7_normal.png</t>
  </si>
  <si>
    <t>http://pbs.twimg.com/profile_images/997232081859051520/MbtXa27E_normal.jpg</t>
  </si>
  <si>
    <t>http://pbs.twimg.com/profile_images/2681030773/c0d1bbf4095c15ae7e130b19bcb57934_normal.jpeg</t>
  </si>
  <si>
    <t>http://pbs.twimg.com/profile_images/898262004166782981/oh5dDfw5_normal.jpg</t>
  </si>
  <si>
    <t>http://pbs.twimg.com/profile_images/914858677055770625/Cz4qit0U_normal.jpg</t>
  </si>
  <si>
    <t>http://pbs.twimg.com/profile_images/999347766672289793/JhbZTHZX_normal.jpg</t>
  </si>
  <si>
    <t>http://pbs.twimg.com/profile_images/856581943806365696/QUE07Mzp_normal.jpg</t>
  </si>
  <si>
    <t>http://pbs.twimg.com/profile_images/1006893718098665472/Mh3fEzCO_normal.jpg</t>
  </si>
  <si>
    <t>http://pbs.twimg.com/profile_images/1000090864243433472/nFgHMY77_normal.jpg</t>
  </si>
  <si>
    <t>http://pbs.twimg.com/profile_images/851849919627395073/7hLLtpIU_normal.jpg</t>
  </si>
  <si>
    <t>Open Twitter Page for This Person</t>
  </si>
  <si>
    <t>https://twitter.com/ajaysha67582208</t>
  </si>
  <si>
    <t>https://twitter.com/hudgov</t>
  </si>
  <si>
    <t>https://twitter.com/mwcog</t>
  </si>
  <si>
    <t>https://twitter.com/ahc_housing</t>
  </si>
  <si>
    <t>https://twitter.com/naahldc</t>
  </si>
  <si>
    <t>https://twitter.com/ahfmag</t>
  </si>
  <si>
    <t>https://twitter.com/lopez4va</t>
  </si>
  <si>
    <t>https://twitter.com/marcussimon</t>
  </si>
  <si>
    <t>https://twitter.com/patherrity</t>
  </si>
  <si>
    <t>https://twitter.com/fairfaxnewswire</t>
  </si>
  <si>
    <t>https://twitter.com/sharonbulova</t>
  </si>
  <si>
    <t>https://twitter.com/fairfaxeda</t>
  </si>
  <si>
    <t>https://twitter.com/fairfaxcounty</t>
  </si>
  <si>
    <t>https://twitter.com/megtross</t>
  </si>
  <si>
    <t>https://twitter.com/gordon_us</t>
  </si>
  <si>
    <t>https://twitter.com/capitalonejobs</t>
  </si>
  <si>
    <t>https://twitter.com/naiopva</t>
  </si>
  <si>
    <t>https://twitter.com/1mcfairfax</t>
  </si>
  <si>
    <t>https://twitter.com/fairfaxkorea</t>
  </si>
  <si>
    <t>https://twitter.com/stephenmoret</t>
  </si>
  <si>
    <t>https://twitter.com/gw_partnership</t>
  </si>
  <si>
    <t>https://twitter.com/virginiaeda</t>
  </si>
  <si>
    <t>https://twitter.com/tysonspartners</t>
  </si>
  <si>
    <t>https://twitter.com/sm1else</t>
  </si>
  <si>
    <t>https://twitter.com/ncc_comm</t>
  </si>
  <si>
    <t>https://twitter.com/1901group</t>
  </si>
  <si>
    <t>https://twitter.com/virginiasbdc</t>
  </si>
  <si>
    <t>https://twitter.com/thesiliconhill</t>
  </si>
  <si>
    <t>https://twitter.com/embark_fund</t>
  </si>
  <si>
    <t>https://twitter.com/jeffreycmckay</t>
  </si>
  <si>
    <t>https://twitter.com/ssurovell</t>
  </si>
  <si>
    <t>https://twitter.com/johnsnowmtainer</t>
  </si>
  <si>
    <t>https://twitter.com/washingtonpost</t>
  </si>
  <si>
    <t>https://twitter.com/route1corridor</t>
  </si>
  <si>
    <t>https://twitter.com/fairfaxtimes</t>
  </si>
  <si>
    <t>https://twitter.com/fairfaxdems</t>
  </si>
  <si>
    <t>https://twitter.com/governorva</t>
  </si>
  <si>
    <t>https://twitter.com/vastatecorpcomm</t>
  </si>
  <si>
    <t>https://twitter.com/energyreferralx</t>
  </si>
  <si>
    <t>https://twitter.com/koonsauto</t>
  </si>
  <si>
    <t>https://twitter.com/technicallydc</t>
  </si>
  <si>
    <t>https://twitter.com/usda</t>
  </si>
  <si>
    <t>https://twitter.com/fcpsenergyzone</t>
  </si>
  <si>
    <t>https://twitter.com/dcairports</t>
  </si>
  <si>
    <t>https://twitter.com/dulles_airport</t>
  </si>
  <si>
    <t>https://twitter.com/ggwash</t>
  </si>
  <si>
    <t>https://twitter.com/gannett</t>
  </si>
  <si>
    <t>https://twitter.com/gatehouse_media</t>
  </si>
  <si>
    <t>https://twitter.com/knightpoint</t>
  </si>
  <si>
    <t>https://twitter.com/perspecta</t>
  </si>
  <si>
    <t>https://twitter.com/alionscience</t>
  </si>
  <si>
    <t>https://twitter.com/serco_inc</t>
  </si>
  <si>
    <t>https://twitter.com/vw</t>
  </si>
  <si>
    <t>https://twitter.com/electrifyam</t>
  </si>
  <si>
    <t>https://twitter.com/cnbc</t>
  </si>
  <si>
    <t>https://twitter.com/tysonsreporter</t>
  </si>
  <si>
    <t>https://twitter.com/firstlinetech</t>
  </si>
  <si>
    <t>https://twitter.com/hawkeye360</t>
  </si>
  <si>
    <t>https://twitter.com/aeenet</t>
  </si>
  <si>
    <t>https://twitter.com/postlocal</t>
  </si>
  <si>
    <t>https://twitter.com/nga_geoint</t>
  </si>
  <si>
    <t>https://twitter.com/mantech</t>
  </si>
  <si>
    <t>https://twitter.com/judycostello</t>
  </si>
  <si>
    <t>https://twitter.com/moterumtech</t>
  </si>
  <si>
    <t>https://twitter.com/fzata1</t>
  </si>
  <si>
    <t>https://twitter.com/cohnreznick</t>
  </si>
  <si>
    <t>https://twitter.com/georgemasonu</t>
  </si>
  <si>
    <t>https://twitter.com/shulmanrogers</t>
  </si>
  <si>
    <t>https://twitter.com/novachamber</t>
  </si>
  <si>
    <t>https://twitter.com/brazenhq</t>
  </si>
  <si>
    <t>https://twitter.com/americangene</t>
  </si>
  <si>
    <t>https://twitter.com/geturgently</t>
  </si>
  <si>
    <t>https://twitter.com/aurp</t>
  </si>
  <si>
    <t>https://twitter.com/nelsonmullins</t>
  </si>
  <si>
    <t>https://twitter.com/think_moco</t>
  </si>
  <si>
    <t>https://twitter.com/fairfaxeda_nm</t>
  </si>
  <si>
    <t>https://twitter.com/cytimmune</t>
  </si>
  <si>
    <t>https://twitter.com/capitalone</t>
  </si>
  <si>
    <t>https://twitter.com/connectpreneur</t>
  </si>
  <si>
    <t>https://twitter.com/biohealthcr</t>
  </si>
  <si>
    <t>ajaysha67582208
@fairfaxcounty @SharonBulova @FairfaxEDA
@fairfaxnewswire @PatHerrity @marcussimon
@Lopez4VA @AHFMag @NAAHLDC @AHC_Housing
@MWCOG @HUDgov 5 giant single family
homes STARTING at $1.2 million
in Sevens Corner!! How is this
for affordable housing in a majority
poor Hispanic area? https://t.co/jgn1urEw5a</t>
  </si>
  <si>
    <t xml:space="preserve">hudgov
</t>
  </si>
  <si>
    <t xml:space="preserve">mwcog
</t>
  </si>
  <si>
    <t xml:space="preserve">ahc_housing
</t>
  </si>
  <si>
    <t xml:space="preserve">naahldc
</t>
  </si>
  <si>
    <t xml:space="preserve">ahfmag
</t>
  </si>
  <si>
    <t xml:space="preserve">lopez4va
</t>
  </si>
  <si>
    <t xml:space="preserve">marcussimon
</t>
  </si>
  <si>
    <t xml:space="preserve">patherrity
</t>
  </si>
  <si>
    <t xml:space="preserve">fairfaxnewswire
</t>
  </si>
  <si>
    <t xml:space="preserve">sharonbulova
</t>
  </si>
  <si>
    <t>fairfaxeda
#Herndon-based @ManTech has completed
the acquisition of H2M Group, a
leading provider of intelligence
analysis services and solutions
to primarily the @NGA_GEOINT. https://t.co/e1exs1XaWP
https://t.co/qqJ7F7KL8u</t>
  </si>
  <si>
    <t>fairfaxcounty
County Strategic Plan Moves Forward
https://t.co/cvKDpNdCU1 https://t.co/o6rS1JbtMD</t>
  </si>
  <si>
    <t>megtross
Truly honored to participate in
@naiopva's program on Aug 27th
with @FairfaxEDA @capitalonejobs
&amp;amp; @gordon_us all about economic
and urban development, hosted at
the newly opened City Works in
#Tysons. Join us! https://t.co/Go7UHql6lw</t>
  </si>
  <si>
    <t xml:space="preserve">gordon_us
</t>
  </si>
  <si>
    <t xml:space="preserve">capitalonejobs
</t>
  </si>
  <si>
    <t xml:space="preserve">naiopva
</t>
  </si>
  <si>
    <t>1mcfairfax
Just scheduled the #1MillionCups
Education events in partnership
with @FairfaxEDA for September
&amp;amp; October! Always looking forward
to collaborating with their amazing
leaders and support of #Entrepreneurship
in #Fairfax https://t.co/fTX8e2Tq1j</t>
  </si>
  <si>
    <t>fairfaxkorea
Can't wait to see what Victor Hoskins,
his new team @FairfaxEDA, &amp;amp;
regional/state partners will accomplish
in Fairfax &amp;amp; Northern Va. "...the
most successful regions in the
future will be regions that actually
work together..." @VirginiaEDA
@GW_Partnership https://t.co/u3ybEltU2O</t>
  </si>
  <si>
    <t>stephenmoret
Can't wait to see what Victor Hoskins,
his new team @FairfaxEDA, &amp;amp;
regional/state partners will accomplish
in Fairfax &amp;amp; Northern Va. "...the
most successful regions in the
future will be regions that actually
work together..." @VirginiaEDA
@GW_Partnership https://t.co/u3ybEltU2O</t>
  </si>
  <si>
    <t xml:space="preserve">gw_partnership
</t>
  </si>
  <si>
    <t xml:space="preserve">virginiaeda
</t>
  </si>
  <si>
    <t>tysonspartners
We are honored to participate in
@naiopva's program on Aug 27th
with @FairfaxEDA @capitalonejobs
&amp;amp; @gordon_us all about economic
and urban development, hosted at
the newly opened City Works in
#Tysons. Join us! https://t.co/dFPt9SJ0Wr</t>
  </si>
  <si>
    <t>sm1else
Lofts in a mid-century office building.
I would absolutely live there.
https://t.co/Q6SYCkLdI5</t>
  </si>
  <si>
    <t>ncc_comm
#TBT to summer 2017, when NCC was
just settling into our new home
in McLean, VA and was highlighted
by @FairfaxEDA . Two years later,
we're still loving our new offices
and surrounding community! https://t.co/XDQxVGAPV6</t>
  </si>
  <si>
    <t>1901group
Did you know? @1901Group was spotlighted
in #FairfaxCounty Business as part
of the dynamic business community
supporting the “power of ideas”.
See what sets us apart from our
competitors in our interview with
@FairfaxEDA: https://t.co/hyXayFo9ef
https://t.co/t4YtKVmD26</t>
  </si>
  <si>
    <t>virginiasbdc
Technology news from around Virginia.
#tech #technology #TechNews #DataAnalytics
#business #SmallBusiness #Finance
https://t.co/sDVdv6YGaZ</t>
  </si>
  <si>
    <t>thesiliconhill
Technology news from around Virginia.
#tech #technology #TechNews #DataAnalytics
#business #SmallBusiness #Finance
https://t.co/sDVdv6YGaZ</t>
  </si>
  <si>
    <t>embark_fund
What winners do...they innovate
(@VAStateCorpComm/@GovernorVA please
facilitate competition, or at least
don't block it): https://t.co/BjxYUt03x2
#EnergyStorage @FairfaxEDA @fairfaxcounty
@FairfaxDems @FairfaxTimes @route1corridor
@washingtonpost #RenewableEnergy
#Microgrid</t>
  </si>
  <si>
    <t xml:space="preserve">jeffreycmckay
</t>
  </si>
  <si>
    <t xml:space="preserve">ssurovell
</t>
  </si>
  <si>
    <t>johnsnowmtainer
What winners do...they innovate
(@VAStateCorpComm/@GovernorVA please
facilitate competition, or at least
don't block it): https://t.co/BjxYUt03x2
#EnergyStorage @FairfaxEDA @fairfaxcounty
@FairfaxDems @FairfaxTimes @route1corridor
@washingtonpost #RenewableEnergy
#Microgrid</t>
  </si>
  <si>
    <t xml:space="preserve">washingtonpost
</t>
  </si>
  <si>
    <t xml:space="preserve">route1corridor
</t>
  </si>
  <si>
    <t xml:space="preserve">fairfaxtimes
</t>
  </si>
  <si>
    <t xml:space="preserve">fairfaxdems
</t>
  </si>
  <si>
    <t xml:space="preserve">governorva
</t>
  </si>
  <si>
    <t xml:space="preserve">vastatecorpcomm
</t>
  </si>
  <si>
    <t>energyreferralx
What winners do...they innovate
(@VAStateCorpComm/@GovernorVA please
facilitate competition, or at least
don't block it): https://t.co/BjxYUt03x2
#EnergyStorage @FairfaxEDA @fairfaxcounty
@FairfaxDems @FairfaxTimes @route1corridor
@washingtonpost #RenewableEnergy
#Microgrid</t>
  </si>
  <si>
    <t xml:space="preserve">koonsauto
</t>
  </si>
  <si>
    <t>technicallydc
Air traffic surveillance company
Aireon is expanding in Fairfax
County https://t.co/dXGiyLLcSM
https://t.co/Rj0dDOnOMu</t>
  </si>
  <si>
    <t xml:space="preserve">usda
</t>
  </si>
  <si>
    <t xml:space="preserve">fcpsenergyzone
</t>
  </si>
  <si>
    <t xml:space="preserve">dcairports
</t>
  </si>
  <si>
    <t xml:space="preserve">dulles_airport
</t>
  </si>
  <si>
    <t>ggwash
Can business powerhouse Tysons
become a place where people want
to live and play too?: https://t.co/3eLYZOK6bK</t>
  </si>
  <si>
    <t xml:space="preserve">gannett
</t>
  </si>
  <si>
    <t xml:space="preserve">gatehouse_media
</t>
  </si>
  <si>
    <t xml:space="preserve">knightpoint
</t>
  </si>
  <si>
    <t xml:space="preserve">perspecta
</t>
  </si>
  <si>
    <t xml:space="preserve">alionscience
</t>
  </si>
  <si>
    <t xml:space="preserve">serco_inc
</t>
  </si>
  <si>
    <t xml:space="preserve">vw
</t>
  </si>
  <si>
    <t xml:space="preserve">electrifyam
</t>
  </si>
  <si>
    <t xml:space="preserve">cnbc
</t>
  </si>
  <si>
    <t>tysonsreporter
With a merger announced Monday,
the largest newspaper company in
the U.S. by far will be based in
Tysons https://t.co/6IRnGiLCrS</t>
  </si>
  <si>
    <t xml:space="preserve">firstlinetech
</t>
  </si>
  <si>
    <t xml:space="preserve">hawkeye360
</t>
  </si>
  <si>
    <t xml:space="preserve">aeenet
</t>
  </si>
  <si>
    <t>postlocal
Logging on to learn: All Fairfax
County high school students getting
laptops https://t.co/P1wIjljU9q</t>
  </si>
  <si>
    <t xml:space="preserve">nga_geoint
</t>
  </si>
  <si>
    <t xml:space="preserve">mantech
</t>
  </si>
  <si>
    <t>judycostello
Not everyone is on vacation; summer
networking in @BioHealthCR @Connectpreneur
#ECVC at @CapitalOne HQ. @CytImmune
@FairfaxEDA_NM @think_moco @NelsonMullins
@AURP @geturgently @americangene
@BrazenHQ @NOVAChamber @ShulmanRogers
@GeorgeMasonU @CohnReznick @FZata1
@MoterumTech https://t.co/x8OuOty5SK</t>
  </si>
  <si>
    <t xml:space="preserve">moterumtech
</t>
  </si>
  <si>
    <t xml:space="preserve">fzata1
</t>
  </si>
  <si>
    <t xml:space="preserve">cohnreznick
</t>
  </si>
  <si>
    <t xml:space="preserve">georgemasonu
</t>
  </si>
  <si>
    <t xml:space="preserve">shulmanrogers
</t>
  </si>
  <si>
    <t>novachamber
Not everyone is on vacation; summer
networking in @BioHealthCR @Connectpreneur
#ECVC at @CapitalOne HQ. @CytImmune
@FairfaxEDA_NM @think_moco @NelsonMullins
@AURP @geturgently @americangene
@BrazenHQ @NOVAChamber @ShulmanRogers
@GeorgeMasonU @CohnReznick @FZata1
@MoterumTech https://t.co/x8OuOty5SK</t>
  </si>
  <si>
    <t xml:space="preserve">brazenhq
</t>
  </si>
  <si>
    <t xml:space="preserve">americangene
</t>
  </si>
  <si>
    <t xml:space="preserve">geturgently
</t>
  </si>
  <si>
    <t xml:space="preserve">aurp
</t>
  </si>
  <si>
    <t xml:space="preserve">nelsonmullins
</t>
  </si>
  <si>
    <t xml:space="preserve">think_moco
</t>
  </si>
  <si>
    <t xml:space="preserve">fairfaxeda_nm
</t>
  </si>
  <si>
    <t xml:space="preserve">cytimmune
</t>
  </si>
  <si>
    <t xml:space="preserve">capitalone
</t>
  </si>
  <si>
    <t xml:space="preserve">connectpreneur
</t>
  </si>
  <si>
    <t xml:space="preserve">biohealthcr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</si>
  <si>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</si>
  <si>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</si>
  <si>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</si>
  <si>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</si>
  <si>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</si>
  <si>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</si>
  <si>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</si>
  <si>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</si>
  <si>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</si>
  <si>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</si>
  <si>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</si>
  <si>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</si>
  <si>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</si>
  <si>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</si>
  <si>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</si>
  <si>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</si>
  <si>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</si>
  <si>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</si>
  <si>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</si>
  <si>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</si>
  <si>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</si>
  <si>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</si>
  <si>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</si>
  <si>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</si>
  <si>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</si>
  <si>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</si>
  <si>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</si>
  <si>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</si>
  <si>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</si>
  <si>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</si>
  <si>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</si>
  <si>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</si>
  <si>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</si>
  <si>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</si>
  <si>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</si>
  <si>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</si>
  <si>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</si>
  <si>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</si>
  <si>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</si>
  <si>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</si>
  <si>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</si>
  <si>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</si>
  <si>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</si>
  <si>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</si>
  <si>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</si>
  <si>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</si>
  <si>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</si>
  <si>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</si>
  <si>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</si>
  <si>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</si>
  <si>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</si>
  <si>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</si>
  <si>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</si>
  <si>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</si>
  <si>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</si>
  <si>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</si>
  <si>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</si>
  <si>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</si>
  <si>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</si>
  <si>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</si>
  <si>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</si>
  <si>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</si>
  <si>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</si>
  <si>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</si>
  <si>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</si>
  <si>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</si>
  <si>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</si>
  <si>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</si>
  <si>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</si>
  <si>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</si>
  <si>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https://technical.ly/dc/2019/08/05/air-traffic-surveillance-company-aireon-is-expanding-in-fairfax-county/ https://ggwash.org/view/73261/tysons-ambitous-plan-to-become-a-bona-fide-city https://trib.al/mJ7kF3Q https://www.tysonspartnership.org/event/naiop-networking-event-at-city-works-eatery-and-pour-house/ https://dc.citybizlist.com/article/565719/mantech-acquires-h2m-group?utm_content=98538294&amp;utm_medium=social&amp;utm_source=twitter&amp;hss_channel=tw-19560190 https://www.bisnow.com/washington-dc/news/capital-markets/minkoff-development-pays-43m-for-5-building-chantilly-business-park-its-first-nova-acquisition-100161?utm_content=98037589&amp;utm_medium=social&amp;utm_source=twitter&amp;hss_channel=tw-19560190 https://www.fairfaxcounty.gov/news2/county-strategic-plan-moves-forward/ https://www.bizjournals.com/washington/news/2019/08/01/tysons-cant-quit-car-dealerships-as-koons-plans.html?utm_content=97980471&amp;utm_medium=social&amp;utm_source=twitter&amp;hss_channel=tw-19560190 http://www.insidenova.com/health/fcps-wins-farm-to-table-grant-from-usda/article_d8b73870-b5f3-11e9-98ff-23a634b35991.html?utm_content=98032417&amp;utm_medium=social&amp;utm_source=twitter&amp;hss_channel=tw-19560190 https://wtop.com/dc-transit/2019/08/first-potential-opening-date-set-for-silver-line-into-loudoun-county/?utm_content=98131865&amp;utm_medium=social&amp;utm_source=twitter&amp;hss_channel=tw-19560190</t>
  </si>
  <si>
    <t>https://www.fairfaxcounty.gov/news2/county-strategic-plan-moves-forward/ https://pv-magazine-usa.com/2019/08/09/texas-gives-the-locals-an-energy-storage-leg-up/ https://energynews.us/2019/08/07/northeast/massachusetts-looks-to-follow-california-with-solar-mandate-for-new-homes/</t>
  </si>
  <si>
    <t>https://twitter.com/FairfaxEDA/status/1159843168411504640 https://twitter.com/FairfaxEDA/status/1158439844416282624 https://twitter.com/FairfaxEDA/status/1158740004576944129 https://twitter.com/FairfaxEDA/status/1159162768349630464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</si>
  <si>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</si>
  <si>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</si>
  <si>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</si>
  <si>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</si>
  <si>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</si>
  <si>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</si>
  <si>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</si>
  <si>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</si>
  <si>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technical.ly bizjournals.com ggwash.org trib.al tysonspartnership.org citybizlist.com bisnow.com fairfaxcounty.gov insidenova.com wtop.com</t>
  </si>
  <si>
    <t>fairfaxcounty.gov pv-magazine-usa.com energynews.us</t>
  </si>
  <si>
    <t>Top Hashtags in Tweet in Entire Graph</t>
  </si>
  <si>
    <t>business</t>
  </si>
  <si>
    <t>technology</t>
  </si>
  <si>
    <t>smallbusiness</t>
  </si>
  <si>
    <t>tech</t>
  </si>
  <si>
    <t>technews</t>
  </si>
  <si>
    <t>Top Hashtags in Tweet in G1</t>
  </si>
  <si>
    <t>entrepreneurship</t>
  </si>
  <si>
    <t>fairfax</t>
  </si>
  <si>
    <t>Top Hashtags in Tweet in G2</t>
  </si>
  <si>
    <t>Top Hashtags in Tweet in G3</t>
  </si>
  <si>
    <t>energystorage</t>
  </si>
  <si>
    <t>renewableenergy</t>
  </si>
  <si>
    <t>microgrid</t>
  </si>
  <si>
    <t>solar</t>
  </si>
  <si>
    <t>pv</t>
  </si>
  <si>
    <t>Top Hashtags in Tweet in G4</t>
  </si>
  <si>
    <t>Top Hashtags in Tweet in G5</t>
  </si>
  <si>
    <t>dataanalytics</t>
  </si>
  <si>
    <t>finance</t>
  </si>
  <si>
    <t>technologynews</t>
  </si>
  <si>
    <t>electricvehicle</t>
  </si>
  <si>
    <t>food</t>
  </si>
  <si>
    <t>Top Hashtags in Tweet in G6</t>
  </si>
  <si>
    <t>Top Hashtags in Tweet</t>
  </si>
  <si>
    <t>tysons herndon chantilly reston 1millioncups fairfaxcounty tbt entrepreneurship fairfax</t>
  </si>
  <si>
    <t>energystorage renewableenergy microgrid solar pv</t>
  </si>
  <si>
    <t>business technology smallbusiness tech technews dataanalytics finance technologynews electricvehicle food</t>
  </si>
  <si>
    <t>Top Words in Tweet in Entire Graph</t>
  </si>
  <si>
    <t>Words in Sentiment List#1: Positive</t>
  </si>
  <si>
    <t>Words in Sentiment List#2: Negative</t>
  </si>
  <si>
    <t>Words in Sentiment List#3: Angry/Violent</t>
  </si>
  <si>
    <t>Non-categorized Words</t>
  </si>
  <si>
    <t>Total Words</t>
  </si>
  <si>
    <t>based</t>
  </si>
  <si>
    <t>county</t>
  </si>
  <si>
    <t>#tysons</t>
  </si>
  <si>
    <t>Top Words in Tweet in G1</t>
  </si>
  <si>
    <t>development</t>
  </si>
  <si>
    <t>company</t>
  </si>
  <si>
    <t>new</t>
  </si>
  <si>
    <t>#herndon</t>
  </si>
  <si>
    <t>Top Words in Tweet in G2</t>
  </si>
  <si>
    <t>everyone</t>
  </si>
  <si>
    <t>vacation</t>
  </si>
  <si>
    <t>summer</t>
  </si>
  <si>
    <t>networking</t>
  </si>
  <si>
    <t>#ecvc</t>
  </si>
  <si>
    <t>hq</t>
  </si>
  <si>
    <t>Top Words in Tweet in G3</t>
  </si>
  <si>
    <t>winners</t>
  </si>
  <si>
    <t>innovate</t>
  </si>
  <si>
    <t>please</t>
  </si>
  <si>
    <t>Top Words in Tweet in G4</t>
  </si>
  <si>
    <t>Top Words in Tweet in G5</t>
  </si>
  <si>
    <t>news</t>
  </si>
  <si>
    <t>around</t>
  </si>
  <si>
    <t>virginia</t>
  </si>
  <si>
    <t>#business</t>
  </si>
  <si>
    <t>#technology</t>
  </si>
  <si>
    <t>#smallbusiness</t>
  </si>
  <si>
    <t>#tech</t>
  </si>
  <si>
    <t>#technews</t>
  </si>
  <si>
    <t>#dataanalytics</t>
  </si>
  <si>
    <t>Top Words in Tweet in G6</t>
  </si>
  <si>
    <t>Top Words in Tweet</t>
  </si>
  <si>
    <t>fairfaxeda based county fairfax #tysons development company business new #herndon</t>
  </si>
  <si>
    <t>everyone vacation summer networking biohealthcr connectpreneur #ecvc capitalone hq cytimmune</t>
  </si>
  <si>
    <t>vastatecorpcomm governorva fairfaxeda fairfaxcounty fairfaxdems fairfaxtimes washingtonpost winners innovate please</t>
  </si>
  <si>
    <t>news around virginia #business technology #technology #smallbusiness #tech #technews #dataanalytics</t>
  </si>
  <si>
    <t>Top Word Pairs in Tweet in Entire Graph</t>
  </si>
  <si>
    <t>fairfax,county</t>
  </si>
  <si>
    <t>news,around</t>
  </si>
  <si>
    <t>around,virginia</t>
  </si>
  <si>
    <t>#herndon,based</t>
  </si>
  <si>
    <t>technology,news</t>
  </si>
  <si>
    <t>#business,#smallbusiness</t>
  </si>
  <si>
    <t>honored,participate</t>
  </si>
  <si>
    <t>participate,naiopva's</t>
  </si>
  <si>
    <t>naiopva's,program</t>
  </si>
  <si>
    <t>program,aug</t>
  </si>
  <si>
    <t>Top Word Pairs in Tweet in G1</t>
  </si>
  <si>
    <t>aug,27th</t>
  </si>
  <si>
    <t>27th,fairfaxeda</t>
  </si>
  <si>
    <t>fairfaxeda,capitalonejobs</t>
  </si>
  <si>
    <t>capitalonejobs,gordon_us</t>
  </si>
  <si>
    <t>Top Word Pairs in Tweet in G2</t>
  </si>
  <si>
    <t>everyone,vacation</t>
  </si>
  <si>
    <t>vacation,summer</t>
  </si>
  <si>
    <t>summer,networking</t>
  </si>
  <si>
    <t>networking,biohealthcr</t>
  </si>
  <si>
    <t>biohealthcr,connectpreneur</t>
  </si>
  <si>
    <t>connectpreneur,#ecvc</t>
  </si>
  <si>
    <t>#ecvc,capitalone</t>
  </si>
  <si>
    <t>capitalone,hq</t>
  </si>
  <si>
    <t>hq,cytimmune</t>
  </si>
  <si>
    <t>cytimmune,fairfaxeda_nm</t>
  </si>
  <si>
    <t>Top Word Pairs in Tweet in G3</t>
  </si>
  <si>
    <t>winners,innovate</t>
  </si>
  <si>
    <t>innovate,vastatecorpcomm</t>
  </si>
  <si>
    <t>vastatecorpcomm,governorva</t>
  </si>
  <si>
    <t>governorva,please</t>
  </si>
  <si>
    <t>please,facilitate</t>
  </si>
  <si>
    <t>facilitate,competition</t>
  </si>
  <si>
    <t>competition,block</t>
  </si>
  <si>
    <t>block,#energystorage</t>
  </si>
  <si>
    <t>#energystorage,fairfaxeda</t>
  </si>
  <si>
    <t>fairfaxeda,fairfaxcounty</t>
  </si>
  <si>
    <t>Top Word Pairs in Tweet in G4</t>
  </si>
  <si>
    <t>Top Word Pairs in Tweet in G5</t>
  </si>
  <si>
    <t>virginia,#tech</t>
  </si>
  <si>
    <t>#tech,#technology</t>
  </si>
  <si>
    <t>#technology,#technews</t>
  </si>
  <si>
    <t>#technews,#dataanalytics</t>
  </si>
  <si>
    <t>#dataanalytics,#business</t>
  </si>
  <si>
    <t>#smallbusiness,#finance</t>
  </si>
  <si>
    <t>Top Word Pairs in Tweet in G6</t>
  </si>
  <si>
    <t>Top Word Pairs in Tweet</t>
  </si>
  <si>
    <t>fairfax,county  #herndon,based  honored,participate  participate,naiopva's  naiopva's,program  program,aug  aug,27th  27th,fairfaxeda  fairfaxeda,capitalonejobs  capitalonejobs,gordon_us</t>
  </si>
  <si>
    <t>everyone,vacation  vacation,summer  summer,networking  networking,biohealthcr  biohealthcr,connectpreneur  connectpreneur,#ecvc  #ecvc,capitalone  capitalone,hq  hq,cytimmune  cytimmune,fairfaxeda_nm</t>
  </si>
  <si>
    <t>winners,innovate  innovate,vastatecorpcomm  vastatecorpcomm,governorva  governorva,please  please,facilitate  facilitate,competition  competition,block  block,#energystorage  #energystorage,fairfaxeda  fairfaxeda,fairfaxcounty</t>
  </si>
  <si>
    <t>news,around  around,virginia  technology,news  #business,#smallbusiness  virginia,#tech  #tech,#technology  #technology,#technews  #technews,#dataanalytics  #dataanalytics,#business  #smallbusiness,#finance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</si>
  <si>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</si>
  <si>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</si>
  <si>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</si>
  <si>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</si>
  <si>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</si>
  <si>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</si>
  <si>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</si>
  <si>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</si>
  <si>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</si>
  <si>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</si>
  <si>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</si>
  <si>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</si>
  <si>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</si>
  <si>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</si>
  <si>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</si>
  <si>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</si>
  <si>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fairfaxeda naiopva capitalonejobs gordon_us virginiaeda gw_partnership mantech nga_geoint koonsauto fcpsenergyzone</t>
  </si>
  <si>
    <t>biohealthcr connectpreneur capitalone cytimmune fairfaxeda_nm think_moco nelsonmullins aurp geturgently americangene</t>
  </si>
  <si>
    <t>vastatecorpcomm governorva fairfaxeda fairfaxcounty fairfaxdems fairfaxtimes washingtonpost route1corridor ssurovell jeffreycmckay</t>
  </si>
  <si>
    <t>sharonbulova fairfaxeda fairfaxnewswire patherrity marcussimon lopez4va ahfmag naahldc ahc_housing mwcog</t>
  </si>
  <si>
    <t>Top Tweeters in Entire Graph</t>
  </si>
  <si>
    <t>Top Tweeters in G1</t>
  </si>
  <si>
    <t>Top Tweeters in G2</t>
  </si>
  <si>
    <t>Top Tweeters in G3</t>
  </si>
  <si>
    <t>Top Tweeters in G4</t>
  </si>
  <si>
    <t>Top Tweeters in G5</t>
  </si>
  <si>
    <t>Top Tweeters in G6</t>
  </si>
  <si>
    <t>Top Tweeters</t>
  </si>
  <si>
    <t>cnbc postlocal ggwash vw usda aeenet dulles_airport technicallydc nga_geoint fairfaxeda</t>
  </si>
  <si>
    <t>georgemasonu capitalone brazenhq connectpreneur novachamber cohnreznick judycostello nelsonmullins geturgently aurp</t>
  </si>
  <si>
    <t>washingtonpost johnsnowmtainer fairfaxdems fairfaxcounty ssurovell governorva energyreferralx route1corridor fairfaxtimes embark_fund</t>
  </si>
  <si>
    <t>marcussimon fairfaxnewswire mwcog hudgov lopez4va ahfmag sharonbulova patherrity ajaysha67582208 naahldc</t>
  </si>
  <si>
    <t>thesiliconhill virginiasbdc</t>
  </si>
  <si>
    <t>Top URLs in Tweet by Count</t>
  </si>
  <si>
    <t>https://dc.citybizlist.com/article/565719/mantech-acquires-h2m-group?utm_content=98538294&amp;utm_medium=social&amp;utm_source=twitter&amp;hss_channel=tw-19560190 https://trib.al/mJ7kF3Q https://www.virginiamercury.com/blog-va/northern-virginia-continues-to-dominate-advanced-energy-jobs-report-shows/?utm_content=98410621&amp;utm_medium=social&amp;utm_source=twitter&amp;hss_channel=tw-19560190 https://technical.ly/dc/2019/08/06/hawkeye-360-closed-a-70m-series-b-financing-round-airbus/?utm_content=98254296&amp;utm_medium=social&amp;utm_source=twitter&amp;hss_channel=tw-19560190 https://www.fairfaxcountyeda.org/media-center/first-line-technology-chantilly-lifesaving-innovations/?utm_content=98327938&amp;utm_medium=social&amp;utm_source=twitter&amp;hss_channel=tw-19560190 https://www.cnbc.com/2019/08/05/robotic-charging-station-pilot-for-self-driving-vehicles.html?utm_content=98164491&amp;utm_medium=social&amp;utm_source=twitter&amp;hss_channel=tw-19560190 https://www.serco.com/na/news/media-releases/2019/serco-completes-acquisition-of-leading-provider-of-naval-ship-and-submarine-design-and-engineering-services-united-states?utm_content=98148944&amp;utm_medium=social&amp;utm_source=twitter&amp;hss_channel=tw-19560190 https://www.prnewswire.com/news-releases/perspecta-completes-acquisition-of-knight-point-systems-300894926.html?utm_content=98143891&amp;utm_medium=social&amp;utm_source=twitter&amp;hss_channel=tw-19560190 https://www.bizjournals.com/washington/news/2019/08/05/gatehouse-parent-company-to-buy-mclean-based.html?utm_content=98103821&amp;utm_medium=social&amp;utm_source=twitter&amp;hss_channel=tw-19560190 https://ggwash.org/view/73261/tysons-ambitous-plan-to-become-a-bona-fide-city</t>
  </si>
  <si>
    <t>https://twitter.com/FairfaxEDA/status/1159843168411504640 https://twitter.com/FairfaxEDA/status/1159162768349630464 https://twitter.com/FairfaxEDA/status/1158740004576944129 https://twitter.com/FairfaxEDA/status/1158439844416282624</t>
  </si>
  <si>
    <t>https://pv-magazine-usa.com/2019/08/09/texas-gives-the-locals-an-energy-storage-leg-up/ https://energynews.us/2019/08/07/northeast/massachusetts-looks-to-follow-california-with-solar-mandate-for-new-homes/</t>
  </si>
  <si>
    <t>Top URLs in Tweet by Salience</t>
  </si>
  <si>
    <t>Top Domains in Tweet by Count</t>
  </si>
  <si>
    <t>technical.ly bizjournals.com citybizlist.com trib.al virginiamercury.com fairfaxcountyeda.org cnbc.com serco.com prnewswire.com ggwash.org</t>
  </si>
  <si>
    <t>pv-magazine-usa.com energynews.us</t>
  </si>
  <si>
    <t>Top Domains in Tweet by Salience</t>
  </si>
  <si>
    <t>Top Hashtags in Tweet by Count</t>
  </si>
  <si>
    <t>herndon chantilly tysons reston</t>
  </si>
  <si>
    <t>business technology smallbusiness tech technews dataanalytics finance technologynews electricvehicle wmata</t>
  </si>
  <si>
    <t>technology business smallbusiness tech technews dataanalytics finance technologynews electricvehicle</t>
  </si>
  <si>
    <t>Top Hashtags in Tweet by Salience</t>
  </si>
  <si>
    <t>technology smallbusiness tech technews dataanalytics finance technologynews electricvehicle wmata metro</t>
  </si>
  <si>
    <t>tech technews dataanalytics finance technologynews electricvehicle technology business smallbusiness</t>
  </si>
  <si>
    <t>Top Words in Tweet by Count</t>
  </si>
  <si>
    <t>fairfaxcounty sharonbulova fairfaxnewswire patherrity marcussimon lopez4va ahfmag naahldc ahc_housing mwcog</t>
  </si>
  <si>
    <t>based county #herndon provider services fairfax million company #tysons acquire</t>
  </si>
  <si>
    <t>county strategic plan moves forward</t>
  </si>
  <si>
    <t>truly honored participate naiopva's program aug 27th capitalonejobs gordon_us economic</t>
  </si>
  <si>
    <t>scheduled #1millioncups education events partnership september october always looking forward</t>
  </si>
  <si>
    <t>regions honored participate naiopva's program aug 27th capitalonejobs gordon_us economic</t>
  </si>
  <si>
    <t>regions wait see victor hoskins new team regional state partners</t>
  </si>
  <si>
    <t>honored participate naiopva's program aug 27th capitalonejobs gordon_us economic urban</t>
  </si>
  <si>
    <t>lofts mid century office building absolutely live</t>
  </si>
  <si>
    <t>new #tbt summer 2017 ncc settling home mclean va highlighted</t>
  </si>
  <si>
    <t>business know 1901group spotlighted #fairfaxcounty part dynamic community supporting power</t>
  </si>
  <si>
    <t>technology news around virginia #technology #business #smallbusiness #tech #technews #dataanalytics</t>
  </si>
  <si>
    <t>vastatecorpcomm governorva fairfaxcounty fairfaxdems fairfaxtimes washingtonpost winners innovate please facilitate</t>
  </si>
  <si>
    <t>winners innovate vastatecorpcomm governorva please facilitate competition block #energystorage fairfaxcounty</t>
  </si>
  <si>
    <t>air traffic surveillance company aireon expanding fairfax county</t>
  </si>
  <si>
    <t>business powerhouse tysons become place people want live play</t>
  </si>
  <si>
    <t>merger announced monday largest newspaper company u s far based</t>
  </si>
  <si>
    <t>logging learn fairfax county high school students getting laptops</t>
  </si>
  <si>
    <t>Top Words in Tweet by Salience</t>
  </si>
  <si>
    <t>based provider services county #herndon fairfax million company #tysons charging</t>
  </si>
  <si>
    <t>technology #technology #smallbusiness #tech #technews #dataanalytics #finance #technologynews #electricvehicle updates</t>
  </si>
  <si>
    <t>#tech #technews #dataanalytics #finance #technologynews #electricvehicle technology news around virginia</t>
  </si>
  <si>
    <t>winners innovate please facilitate competition block #energystorage route1corridor #renewableenergy #microgrid</t>
  </si>
  <si>
    <t>Top Word Pairs in Tweet by Count</t>
  </si>
  <si>
    <t>fairfaxcounty,sharonbulova  sharonbulova,fairfaxeda  fairfaxeda,fairfaxnewswire  fairfaxnewswire,patherrity  patherrity,marcussimon  marcussimon,lopez4va  lopez4va,ahfmag  ahfmag,naahldc  naahldc,ahc_housing  ahc_housing,mwcog</t>
  </si>
  <si>
    <t>#herndon,based  fairfax,county  technology,services  strategic,plan  based,mantech  mantech,completed  completed,acquisition  acquisition,h2m  h2m,group  group,leading</t>
  </si>
  <si>
    <t>county,strategic  strategic,plan  plan,moves  moves,forward</t>
  </si>
  <si>
    <t>truly,honored  honored,participate  participate,naiopva's  naiopva's,program  program,aug  aug,27th  27th,fairfaxeda  fairfaxeda,capitalonejobs  capitalonejobs,gordon_us  gordon_us,economic</t>
  </si>
  <si>
    <t>scheduled,#1millioncups  #1millioncups,education  education,events  events,partnership  partnership,fairfaxeda  fairfaxeda,september  september,october  october,always  always,looking  looking,forward</t>
  </si>
  <si>
    <t>honored,participate  participate,naiopva's  naiopva's,program  program,aug  aug,27th  27th,fairfaxeda  fairfaxeda,capitalonejobs  capitalonejobs,gordon_us  gordon_us,economic  economic,urban</t>
  </si>
  <si>
    <t>wait,see  see,victor  victor,hoskins  hoskins,new  new,team  team,fairfaxeda  fairfaxeda,regional  regional,state  state,partners  partners,accomplish</t>
  </si>
  <si>
    <t>lofts,mid  mid,century  century,office  office,building  building,absolutely  absolutely,live</t>
  </si>
  <si>
    <t>#tbt,summer  summer,2017  2017,ncc  ncc,settling  settling,new  new,home  home,mclean  mclean,va  va,highlighted  highlighted,fairfaxeda</t>
  </si>
  <si>
    <t>know,1901group  1901group,spotlighted  spotlighted,#fairfaxcounty  #fairfaxcounty,business  business,part  part,dynamic  dynamic,business  business,community  community,supporting  supporting,power</t>
  </si>
  <si>
    <t>technology,news  news,around  around,virginia  #business,#smallbusiness  virginia,#tech  #tech,#technology  #technology,#technews  #technews,#dataanalytics  #dataanalytics,#business  #smallbusiness,#finance</t>
  </si>
  <si>
    <t>air,traffic  traffic,surveillance  surveillance,company  company,aireon  aireon,expanding  expanding,fairfax  fairfax,county</t>
  </si>
  <si>
    <t>business,powerhouse  powerhouse,tysons  tysons,become  become,place  place,people  people,want  want,live  live,play</t>
  </si>
  <si>
    <t>merger,announced  announced,monday  monday,largest  largest,newspaper  newspaper,company  company,u  u,s  s,far  far,based  based,tysons</t>
  </si>
  <si>
    <t>logging,learn  learn,fairfax  fairfax,county  county,high  high,school  school,students  students,getting  getting,laptops</t>
  </si>
  <si>
    <t>Top Word Pairs in Tweet by Salience</t>
  </si>
  <si>
    <t>technology,news  #business,#smallbusiness  virginia,#tech  #tech,#technology  #technology,#technews  #technews,#dataanalytics  #dataanalytics,#business  #smallbusiness,#finance  virginia,#technology  #technology,#technologynews</t>
  </si>
  <si>
    <t>virginia,#tech  #tech,#technology  #technology,#technews  #technews,#dataanalytics  #dataanalytics,#business  #smallbusiness,#finance  virginia,#technology  #technology,#technologynews  #technologynews,#electricvehicle  #electricvehicle,#business</t>
  </si>
  <si>
    <t>Word</t>
  </si>
  <si>
    <t>million</t>
  </si>
  <si>
    <t>provider</t>
  </si>
  <si>
    <t>services</t>
  </si>
  <si>
    <t>plan</t>
  </si>
  <si>
    <t>va</t>
  </si>
  <si>
    <t>honored</t>
  </si>
  <si>
    <t>participate</t>
  </si>
  <si>
    <t>naiopva's</t>
  </si>
  <si>
    <t>program</t>
  </si>
  <si>
    <t>aug</t>
  </si>
  <si>
    <t>27th</t>
  </si>
  <si>
    <t>economic</t>
  </si>
  <si>
    <t>urban</t>
  </si>
  <si>
    <t>hosted</t>
  </si>
  <si>
    <t>newly</t>
  </si>
  <si>
    <t>opened</t>
  </si>
  <si>
    <t>city</t>
  </si>
  <si>
    <t>works</t>
  </si>
  <si>
    <t>join</t>
  </si>
  <si>
    <t>regions</t>
  </si>
  <si>
    <t>forward</t>
  </si>
  <si>
    <t>school</t>
  </si>
  <si>
    <t>students</t>
  </si>
  <si>
    <t>largest</t>
  </si>
  <si>
    <t>announced</t>
  </si>
  <si>
    <t>newspaper</t>
  </si>
  <si>
    <t>work</t>
  </si>
  <si>
    <t>acquire</t>
  </si>
  <si>
    <t>live</t>
  </si>
  <si>
    <t>strategic</t>
  </si>
  <si>
    <t>support</t>
  </si>
  <si>
    <t>facilitate</t>
  </si>
  <si>
    <t>competition</t>
  </si>
  <si>
    <t>block</t>
  </si>
  <si>
    <t>#energystorage</t>
  </si>
  <si>
    <t>#renewableenergy</t>
  </si>
  <si>
    <t>#microgrid</t>
  </si>
  <si>
    <t>see</t>
  </si>
  <si>
    <t>leading</t>
  </si>
  <si>
    <t>logging</t>
  </si>
  <si>
    <t>learn</t>
  </si>
  <si>
    <t>high</t>
  </si>
  <si>
    <t>getting</t>
  </si>
  <si>
    <t>laptops</t>
  </si>
  <si>
    <t>according</t>
  </si>
  <si>
    <t>data</t>
  </si>
  <si>
    <t>#chantilly</t>
  </si>
  <si>
    <t>merger</t>
  </si>
  <si>
    <t>monday</t>
  </si>
  <si>
    <t>u</t>
  </si>
  <si>
    <t>s</t>
  </si>
  <si>
    <t>far</t>
  </si>
  <si>
    <t>charging</t>
  </si>
  <si>
    <t>out</t>
  </si>
  <si>
    <t>systems</t>
  </si>
  <si>
    <t>management</t>
  </si>
  <si>
    <t>government</t>
  </si>
  <si>
    <t>deal</t>
  </si>
  <si>
    <t>#reston</t>
  </si>
  <si>
    <t>1</t>
  </si>
  <si>
    <t>powerhouse</t>
  </si>
  <si>
    <t>become</t>
  </si>
  <si>
    <t>place</t>
  </si>
  <si>
    <t>people</t>
  </si>
  <si>
    <t>want</t>
  </si>
  <si>
    <t>play</t>
  </si>
  <si>
    <t>here</t>
  </si>
  <si>
    <t>grant</t>
  </si>
  <si>
    <t>air</t>
  </si>
  <si>
    <t>traffic</t>
  </si>
  <si>
    <t>surveillance</t>
  </si>
  <si>
    <t>aireon</t>
  </si>
  <si>
    <t>expanding</t>
  </si>
  <si>
    <t>know</t>
  </si>
  <si>
    <t>#finance</t>
  </si>
  <si>
    <t>#technologynews</t>
  </si>
  <si>
    <t>#electricvehicle</t>
  </si>
  <si>
    <t>community</t>
  </si>
  <si>
    <t>building</t>
  </si>
  <si>
    <t>wait</t>
  </si>
  <si>
    <t>victor</t>
  </si>
  <si>
    <t>hoskins</t>
  </si>
  <si>
    <t>team</t>
  </si>
  <si>
    <t>regional</t>
  </si>
  <si>
    <t>state</t>
  </si>
  <si>
    <t>partners</t>
  </si>
  <si>
    <t>accomplish</t>
  </si>
  <si>
    <t>northern</t>
  </si>
  <si>
    <t>successful</t>
  </si>
  <si>
    <t>future</t>
  </si>
  <si>
    <t>actually</t>
  </si>
  <si>
    <t>together</t>
  </si>
  <si>
    <t>scheduled</t>
  </si>
  <si>
    <t>#1millioncups</t>
  </si>
  <si>
    <t>education</t>
  </si>
  <si>
    <t>events</t>
  </si>
  <si>
    <t>partnership</t>
  </si>
  <si>
    <t>september</t>
  </si>
  <si>
    <t>october</t>
  </si>
  <si>
    <t>always</t>
  </si>
  <si>
    <t>looking</t>
  </si>
  <si>
    <t>collaborating</t>
  </si>
  <si>
    <t>amazing</t>
  </si>
  <si>
    <t>leaders</t>
  </si>
  <si>
    <t>#entrepreneurship</t>
  </si>
  <si>
    <t>#fairfax</t>
  </si>
  <si>
    <t>moves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</si>
  <si>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</si>
  <si>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</si>
  <si>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</si>
  <si>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</si>
  <si>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</si>
  <si>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</si>
  <si>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</si>
  <si>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</si>
  <si>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</si>
  <si>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</si>
  <si>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</si>
  <si>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</si>
  <si>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</si>
  <si>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</si>
  <si>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</si>
  <si>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</si>
  <si>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</si>
  <si>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</si>
  <si>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</si>
  <si>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</si>
  <si>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</si>
  <si>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</si>
  <si>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</si>
  <si>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</si>
  <si>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</si>
  <si>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</si>
  <si>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</si>
  <si>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</si>
  <si>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</si>
  <si>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</si>
  <si>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</si>
  <si>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</si>
  <si>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1.0.1.418</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</si>
  <si>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</si>
  <si>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</si>
  <si>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</si>
  <si>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</si>
  <si>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</si>
  <si>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</si>
  <si>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</si>
  <si>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</si>
  <si>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</si>
  <si>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</si>
  <si>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</si>
  <si>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</si>
  <si>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</si>
  <si>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</si>
  <si>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170, 43, 0</t>
  </si>
  <si>
    <t>Red</t>
  </si>
  <si>
    <t>85, 85, 0</t>
  </si>
  <si>
    <t>G1: fairfaxeda based county fairfax #tysons development company business new #herndon</t>
  </si>
  <si>
    <t>G2: everyone vacation summer networking biohealthcr connectpreneur #ecvc capitalone hq cytimmune</t>
  </si>
  <si>
    <t>G3: vastatecorpcomm governorva fairfaxeda fairfaxcounty fairfaxdems fairfaxtimes washingtonpost winners innovate please</t>
  </si>
  <si>
    <t>G5: news around virginia #business technology #technology #smallbusiness #tech #technews #dataanalytics</t>
  </si>
  <si>
    <t>Autofill Workbook Results</t>
  </si>
  <si>
    <t>Edge Weight▓1▓4▓0▓True▓Green▓Red▓▓Edge Weight▓1▓1▓0▓3▓10▓False▓Edge Weight▓1▓4▓0▓32▓6▓False▓▓0▓0▓0▓True▓Black▓Black▓▓Followers▓3▓634990▓0▓162▓1000▓False▓Followers▓3▓14001147▓0▓100▓70▓False▓▓0▓0▓0▓0▓0▓False▓▓0▓0▓0▓0▓0▓False</t>
  </si>
  <si>
    <t>Subgraph</t>
  </si>
  <si>
    <t>GraphSource░TwitterSearch▓GraphTerm░FairfaxEDA▓ImportDescription░The graph represents a network of 80 Twitter users whose recent tweets contained "FairfaxEDA", or who were replied to or mentioned in those tweets, taken from a data set limited to a maximum of 18,000 tweets.  The network was obtained from Twitter on Tuesday, 13 August 2019 at 00:34 UTC.
The tweets in the network were tweeted over the 8-day, 18-hour, 18-minute period from Sunday, 04 August 2019 at 02:46 UTC to Monday, 12 August 2019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</si>
</sst>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37044"/>
        <c:axId val="10233397"/>
      </c:barChart>
      <c:catAx>
        <c:axId val="1137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33397"/>
        <c:crosses val="autoZero"/>
        <c:auto val="1"/>
        <c:lblOffset val="100"/>
        <c:noMultiLvlLbl val="0"/>
      </c:catAx>
      <c:valAx>
        <c:axId val="10233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037436"/>
        <c:axId val="64901469"/>
      </c:barChart>
      <c:catAx>
        <c:axId val="37037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7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242310"/>
        <c:axId val="22527607"/>
      </c:barChart>
      <c:catAx>
        <c:axId val="47242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27607"/>
        <c:crosses val="autoZero"/>
        <c:auto val="1"/>
        <c:lblOffset val="100"/>
        <c:noMultiLvlLbl val="0"/>
      </c:catAx>
      <c:valAx>
        <c:axId val="2252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2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21872"/>
        <c:axId val="12796849"/>
      </c:barChart>
      <c:catAx>
        <c:axId val="14218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796849"/>
        <c:crosses val="autoZero"/>
        <c:auto val="1"/>
        <c:lblOffset val="100"/>
        <c:noMultiLvlLbl val="0"/>
      </c:catAx>
      <c:valAx>
        <c:axId val="1279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062778"/>
        <c:axId val="29911819"/>
      </c:barChart>
      <c:catAx>
        <c:axId val="480627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911819"/>
        <c:crosses val="autoZero"/>
        <c:auto val="1"/>
        <c:lblOffset val="100"/>
        <c:noMultiLvlLbl val="0"/>
      </c:catAx>
      <c:valAx>
        <c:axId val="29911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2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0916"/>
        <c:axId val="6938245"/>
      </c:barChart>
      <c:catAx>
        <c:axId val="770916"/>
        <c:scaling>
          <c:orientation val="minMax"/>
        </c:scaling>
        <c:axPos val="b"/>
        <c:delete val="1"/>
        <c:majorTickMark val="out"/>
        <c:minorTickMark val="none"/>
        <c:tickLblPos val="none"/>
        <c:crossAx val="6938245"/>
        <c:crosses val="autoZero"/>
        <c:auto val="1"/>
        <c:lblOffset val="100"/>
        <c:noMultiLvlLbl val="0"/>
      </c:catAx>
      <c:valAx>
        <c:axId val="6938245"/>
        <c:scaling>
          <c:orientation val="minMax"/>
        </c:scaling>
        <c:axPos val="l"/>
        <c:delete val="1"/>
        <c:majorTickMark val="out"/>
        <c:minorTickMark val="none"/>
        <c:tickLblPos val="none"/>
        <c:crossAx val="7709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jaysha6758220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udgo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wco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hc_hou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aahld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hfma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opez4v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arcussim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atherri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airfaxnewswi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haronbulov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airfaxed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airfaxcoun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egtro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gordon_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apitalonejob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naiopv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1mcfairfax"/>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fairfaxkore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tephenmor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gw_partnershi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rginiaed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ysonspartne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m1els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cc_com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1901grou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virginiasbd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hesiliconhi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mbark_fun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effreycmcka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surovel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ohnsnowmtain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washingtonpo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ute1corrido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airfaxtim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fairfaxdem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governorv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vastatecorpcom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nergyreferral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koonsaut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echnicallyd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usd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fcpsenergyzon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cairport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ulles_airpor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gwas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gannet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gatehouse_medi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nightpoin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erspect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lionscienc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erco_in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v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electrify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nb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tysonsreport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firstlinetec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hawkeye360"/>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eene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ostloc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nga_geoin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antec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judycostell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oterumtec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fzata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cohnreznic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georgemasonu"/>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hulmanrog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novachamb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razenhq"/>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mericangen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geturgentl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aur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nelsonmullin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hink_moc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fairfaxeda_nm"/>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ytimmun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apitalon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onnectpreneu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biohealthc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9" totalsRowShown="0" headerRowDxfId="369" dataDxfId="368">
  <autoFilter ref="A2:BN149"/>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05" dataDxfId="204">
  <autoFilter ref="A14:N24"/>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188" dataDxfId="187">
  <autoFilter ref="A27:N37"/>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171" dataDxfId="170">
  <autoFilter ref="A40:N50"/>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154" dataDxfId="153">
  <autoFilter ref="A53:N63"/>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137" dataDxfId="136">
  <autoFilter ref="A66:N67"/>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N80" totalsRowShown="0" headerRowDxfId="134" dataDxfId="133">
  <autoFilter ref="A70:N80"/>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N93" totalsRowShown="0" headerRowDxfId="103" dataDxfId="102">
  <autoFilter ref="A83:N93"/>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35" totalsRowShown="0" headerRowDxfId="76" dataDxfId="75">
  <autoFilter ref="A1:G33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314" dataDxfId="313">
  <autoFilter ref="A2:BT82"/>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90" totalsRowShown="0" headerRowDxfId="67" dataDxfId="66">
  <autoFilter ref="A1:L29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23" dataDxfId="22">
  <autoFilter ref="A2:C1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268" dataDxfId="267">
  <autoFilter ref="A1:C81"/>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ysonspartnership.org/event/naiop-networking-event-at-city-works-eatery-and-pour-house/" TargetMode="External" /><Relationship Id="rId2" Type="http://schemas.openxmlformats.org/officeDocument/2006/relationships/hyperlink" Target="https://www.tysonspartnership.org/event/naiop-networking-event-at-city-works-eatery-and-pour-house/" TargetMode="External" /><Relationship Id="rId3" Type="http://schemas.openxmlformats.org/officeDocument/2006/relationships/hyperlink" Target="https://www.tysonspartnership.org/event/naiop-networking-event-at-city-works-eatery-and-pour-house/" TargetMode="External" /><Relationship Id="rId4" Type="http://schemas.openxmlformats.org/officeDocument/2006/relationships/hyperlink" Target="https://www.tysonspartnership.org/event/naiop-networking-event-at-city-works-eatery-and-pour-house/" TargetMode="External" /><Relationship Id="rId5" Type="http://schemas.openxmlformats.org/officeDocument/2006/relationships/hyperlink" Target="https://www.youtube.com/watch?v=GqPv4eeGMAk&amp;feature=youtu.be" TargetMode="External" /><Relationship Id="rId6" Type="http://schemas.openxmlformats.org/officeDocument/2006/relationships/hyperlink" Target="https://www.youtube.com/watch?v=GqPv4eeGMAk&amp;feature=youtu.be" TargetMode="External" /><Relationship Id="rId7" Type="http://schemas.openxmlformats.org/officeDocument/2006/relationships/hyperlink" Target="https://www.youtube.com/watch?v=GqPv4eeGMAk&amp;feature=youtu.be" TargetMode="External" /><Relationship Id="rId8" Type="http://schemas.openxmlformats.org/officeDocument/2006/relationships/hyperlink" Target="https://twitter.com/fairfaxeda/status/1153288381985710080" TargetMode="External" /><Relationship Id="rId9" Type="http://schemas.openxmlformats.org/officeDocument/2006/relationships/hyperlink" Target="https://www.nccsite.com/fairfax-county-economic-development-authority-press-release-highlights-ncc" TargetMode="External" /><Relationship Id="rId10" Type="http://schemas.openxmlformats.org/officeDocument/2006/relationships/hyperlink" Target="https://www.1901group.com/project/blog-03-13-2019/" TargetMode="External" /><Relationship Id="rId11" Type="http://schemas.openxmlformats.org/officeDocument/2006/relationships/hyperlink" Target="https://twitter.com/FairfaxEDA/status/1158439844416282624" TargetMode="External" /><Relationship Id="rId12" Type="http://schemas.openxmlformats.org/officeDocument/2006/relationships/hyperlink" Target="https://twitter.com/FairfaxEDA/status/1158740004576944129" TargetMode="External" /><Relationship Id="rId13" Type="http://schemas.openxmlformats.org/officeDocument/2006/relationships/hyperlink" Target="https://twitter.com/FairfaxEDA/status/1159162768349630464" TargetMode="External" /><Relationship Id="rId14" Type="http://schemas.openxmlformats.org/officeDocument/2006/relationships/hyperlink" Target="https://twitter.com/FairfaxEDA/status/1159843168411504640" TargetMode="External" /><Relationship Id="rId15" Type="http://schemas.openxmlformats.org/officeDocument/2006/relationships/hyperlink" Target="https://energynews.us/2019/08/07/northeast/massachusetts-looks-to-follow-california-with-solar-mandate-for-new-homes/" TargetMode="External" /><Relationship Id="rId16" Type="http://schemas.openxmlformats.org/officeDocument/2006/relationships/hyperlink" Target="https://energynews.us/2019/08/07/northeast/massachusetts-looks-to-follow-california-with-solar-mandate-for-new-homes/" TargetMode="External" /><Relationship Id="rId17" Type="http://schemas.openxmlformats.org/officeDocument/2006/relationships/hyperlink" Target="https://energynews.us/2019/08/07/northeast/massachusetts-looks-to-follow-california-with-solar-mandate-for-new-homes/" TargetMode="External" /><Relationship Id="rId18" Type="http://schemas.openxmlformats.org/officeDocument/2006/relationships/hyperlink" Target="https://energynews.us/2019/08/07/northeast/massachusetts-looks-to-follow-california-with-solar-mandate-for-new-homes/" TargetMode="External" /><Relationship Id="rId19" Type="http://schemas.openxmlformats.org/officeDocument/2006/relationships/hyperlink" Target="https://energynews.us/2019/08/07/northeast/massachusetts-looks-to-follow-california-with-solar-mandate-for-new-homes/" TargetMode="External" /><Relationship Id="rId20" Type="http://schemas.openxmlformats.org/officeDocument/2006/relationships/hyperlink" Target="https://energynews.us/2019/08/07/northeast/massachusetts-looks-to-follow-california-with-solar-mandate-for-new-homes/" TargetMode="External" /><Relationship Id="rId21" Type="http://schemas.openxmlformats.org/officeDocument/2006/relationships/hyperlink" Target="https://energynews.us/2019/08/07/northeast/massachusetts-looks-to-follow-california-with-solar-mandate-for-new-homes/" TargetMode="External" /><Relationship Id="rId22" Type="http://schemas.openxmlformats.org/officeDocument/2006/relationships/hyperlink" Target="https://energynews.us/2019/08/07/northeast/massachusetts-looks-to-follow-california-with-solar-mandate-for-new-homes/" TargetMode="External" /><Relationship Id="rId23" Type="http://schemas.openxmlformats.org/officeDocument/2006/relationships/hyperlink" Target="https://energynews.us/2019/08/07/northeast/massachusetts-looks-to-follow-california-with-solar-mandate-for-new-homes/" TargetMode="External" /><Relationship Id="rId24" Type="http://schemas.openxmlformats.org/officeDocument/2006/relationships/hyperlink" Target="https://pv-magazine-usa.com/2019/08/09/texas-gives-the-locals-an-energy-storage-leg-up/" TargetMode="External" /><Relationship Id="rId25" Type="http://schemas.openxmlformats.org/officeDocument/2006/relationships/hyperlink" Target="https://pv-magazine-usa.com/2019/08/09/texas-gives-the-locals-an-energy-storage-leg-up/" TargetMode="External" /><Relationship Id="rId26" Type="http://schemas.openxmlformats.org/officeDocument/2006/relationships/hyperlink" Target="https://pv-magazine-usa.com/2019/08/09/texas-gives-the-locals-an-energy-storage-leg-up/" TargetMode="External" /><Relationship Id="rId27" Type="http://schemas.openxmlformats.org/officeDocument/2006/relationships/hyperlink" Target="https://pv-magazine-usa.com/2019/08/09/texas-gives-the-locals-an-energy-storage-leg-up/" TargetMode="External" /><Relationship Id="rId28" Type="http://schemas.openxmlformats.org/officeDocument/2006/relationships/hyperlink" Target="https://pv-magazine-usa.com/2019/08/09/texas-gives-the-locals-an-energy-storage-leg-up/" TargetMode="External" /><Relationship Id="rId29" Type="http://schemas.openxmlformats.org/officeDocument/2006/relationships/hyperlink" Target="https://pv-magazine-usa.com/2019/08/09/texas-gives-the-locals-an-energy-storage-leg-up/" TargetMode="External" /><Relationship Id="rId30" Type="http://schemas.openxmlformats.org/officeDocument/2006/relationships/hyperlink" Target="https://pv-magazine-usa.com/2019/08/09/texas-gives-the-locals-an-energy-storage-leg-up/" TargetMode="External" /><Relationship Id="rId31" Type="http://schemas.openxmlformats.org/officeDocument/2006/relationships/hyperlink" Target="https://pv-magazine-usa.com/2019/08/09/texas-gives-the-locals-an-energy-storage-leg-up/" TargetMode="External" /><Relationship Id="rId32" Type="http://schemas.openxmlformats.org/officeDocument/2006/relationships/hyperlink" Target="https://www.tysonspartnership.org/event/naiop-networking-event-at-city-works-eatery-and-pour-house/" TargetMode="External" /><Relationship Id="rId33" Type="http://schemas.openxmlformats.org/officeDocument/2006/relationships/hyperlink" Target="https://www.tysonspartnership.org/event/naiop-networking-event-at-city-works-eatery-and-pour-house/" TargetMode="External" /><Relationship Id="rId34" Type="http://schemas.openxmlformats.org/officeDocument/2006/relationships/hyperlink" Target="https://www.tysonspartnership.org/event/naiop-networking-event-at-city-works-eatery-and-pour-house/" TargetMode="External" /><Relationship Id="rId35" Type="http://schemas.openxmlformats.org/officeDocument/2006/relationships/hyperlink" Target="https://www.tysonspartnership.org/event/naiop-networking-event-at-city-works-eatery-and-pour-house/" TargetMode="External" /><Relationship Id="rId36" Type="http://schemas.openxmlformats.org/officeDocument/2006/relationships/hyperlink" Target="https://www.bizjournals.com/washington/news/2019/08/01/tysons-cant-quit-car-dealerships-as-koons-plans.html?utm_content=97980471&amp;utm_medium=social&amp;utm_source=twitter&amp;hss_channel=tw-19560190" TargetMode="External" /><Relationship Id="rId37" Type="http://schemas.openxmlformats.org/officeDocument/2006/relationships/hyperlink" Target="https://technical.ly/dc/2019/08/05/air-traffic-surveillance-company-aireon-is-expanding-in-fairfax-county/" TargetMode="External" /><Relationship Id="rId38" Type="http://schemas.openxmlformats.org/officeDocument/2006/relationships/hyperlink" Target="https://technical.ly/dc/2019/08/05/air-traffic-surveillance-company-aireon-is-expanding-in-fairfax-county/" TargetMode="External" /><Relationship Id="rId39" Type="http://schemas.openxmlformats.org/officeDocument/2006/relationships/hyperlink" Target="http://www.insidenova.com/health/fcps-wins-farm-to-table-grant-from-usda/article_d8b73870-b5f3-11e9-98ff-23a634b35991.html?utm_content=98032417&amp;utm_medium=social&amp;utm_source=twitter&amp;hss_channel=tw-19560190" TargetMode="External" /><Relationship Id="rId40" Type="http://schemas.openxmlformats.org/officeDocument/2006/relationships/hyperlink" Target="http://www.insidenova.com/health/fcps-wins-farm-to-table-grant-from-usda/article_d8b73870-b5f3-11e9-98ff-23a634b35991.html?utm_content=98032417&amp;utm_medium=social&amp;utm_source=twitter&amp;hss_channel=tw-19560190" TargetMode="External" /><Relationship Id="rId41" Type="http://schemas.openxmlformats.org/officeDocument/2006/relationships/hyperlink" Target="https://wtop.com/dc-transit/2019/08/first-potential-opening-date-set-for-silver-line-into-loudoun-county/?utm_content=98131865&amp;utm_medium=social&amp;utm_source=twitter&amp;hss_channel=tw-19560190" TargetMode="External" /><Relationship Id="rId42" Type="http://schemas.openxmlformats.org/officeDocument/2006/relationships/hyperlink" Target="https://wtop.com/dc-transit/2019/08/first-potential-opening-date-set-for-silver-line-into-loudoun-county/?utm_content=98131865&amp;utm_medium=social&amp;utm_source=twitter&amp;hss_channel=tw-19560190" TargetMode="External" /><Relationship Id="rId43" Type="http://schemas.openxmlformats.org/officeDocument/2006/relationships/hyperlink" Target="https://ggwash.org/view/73261/tysons-ambitous-plan-to-become-a-bona-fide-city" TargetMode="External" /><Relationship Id="rId44" Type="http://schemas.openxmlformats.org/officeDocument/2006/relationships/hyperlink" Target="https://ggwash.org/view/73261/tysons-ambitous-plan-to-become-a-bona-fide-city" TargetMode="External" /><Relationship Id="rId45" Type="http://schemas.openxmlformats.org/officeDocument/2006/relationships/hyperlink" Target="https://www.bizjournals.com/washington/news/2019/08/05/gatehouse-parent-company-to-buy-mclean-based.html?utm_content=98103821&amp;utm_medium=social&amp;utm_source=twitter&amp;hss_channel=tw-19560190" TargetMode="External" /><Relationship Id="rId46" Type="http://schemas.openxmlformats.org/officeDocument/2006/relationships/hyperlink" Target="https://www.bizjournals.com/washington/news/2019/08/05/gatehouse-parent-company-to-buy-mclean-based.html?utm_content=98103821&amp;utm_medium=social&amp;utm_source=twitter&amp;hss_channel=tw-19560190" TargetMode="External" /><Relationship Id="rId47" Type="http://schemas.openxmlformats.org/officeDocument/2006/relationships/hyperlink" Target="https://www.prnewswire.com/news-releases/perspecta-completes-acquisition-of-knight-point-systems-300894926.html?utm_content=98143891&amp;utm_medium=social&amp;utm_source=twitter&amp;hss_channel=tw-19560190" TargetMode="External" /><Relationship Id="rId48" Type="http://schemas.openxmlformats.org/officeDocument/2006/relationships/hyperlink" Target="https://www.prnewswire.com/news-releases/perspecta-completes-acquisition-of-knight-point-systems-300894926.html?utm_content=98143891&amp;utm_medium=social&amp;utm_source=twitter&amp;hss_channel=tw-19560190" TargetMode="External" /><Relationship Id="rId49" Type="http://schemas.openxmlformats.org/officeDocument/2006/relationships/hyperlink" Target="https://www.fairfaxcounty.gov/news2/county-strategic-plan-moves-forward/" TargetMode="External" /><Relationship Id="rId50" Type="http://schemas.openxmlformats.org/officeDocument/2006/relationships/hyperlink" Target="https://www.fairfaxcounty.gov/news2/county-strategic-plan-moves-forward/" TargetMode="External" /><Relationship Id="rId51" Type="http://schemas.openxmlformats.org/officeDocument/2006/relationships/hyperlink" Target="https://www.serco.com/na/news/media-releases/2019/serco-completes-acquisition-of-leading-provider-of-naval-ship-and-submarine-design-and-engineering-services-united-states?utm_content=98148944&amp;utm_medium=social&amp;utm_source=twitter&amp;hss_channel=tw-19560190" TargetMode="External" /><Relationship Id="rId52" Type="http://schemas.openxmlformats.org/officeDocument/2006/relationships/hyperlink" Target="https://www.serco.com/na/news/media-releases/2019/serco-completes-acquisition-of-leading-provider-of-naval-ship-and-submarine-design-and-engineering-services-united-states?utm_content=98148944&amp;utm_medium=social&amp;utm_source=twitter&amp;hss_channel=tw-19560190" TargetMode="External" /><Relationship Id="rId53" Type="http://schemas.openxmlformats.org/officeDocument/2006/relationships/hyperlink" Target="https://www.cnbc.com/2019/08/05/robotic-charging-station-pilot-for-self-driving-vehicles.html?utm_content=98164491&amp;utm_medium=social&amp;utm_source=twitter&amp;hss_channel=tw-19560190" TargetMode="External" /><Relationship Id="rId54" Type="http://schemas.openxmlformats.org/officeDocument/2006/relationships/hyperlink" Target="https://www.cnbc.com/2019/08/05/robotic-charging-station-pilot-for-self-driving-vehicles.html?utm_content=98164491&amp;utm_medium=social&amp;utm_source=twitter&amp;hss_channel=tw-19560190" TargetMode="External" /><Relationship Id="rId55" Type="http://schemas.openxmlformats.org/officeDocument/2006/relationships/hyperlink" Target="https://www.cnbc.com/2019/08/05/robotic-charging-station-pilot-for-self-driving-vehicles.html?utm_content=98164491&amp;utm_medium=social&amp;utm_source=twitter&amp;hss_channel=tw-19560190" TargetMode="External" /><Relationship Id="rId56" Type="http://schemas.openxmlformats.org/officeDocument/2006/relationships/hyperlink" Target="https://www.tysonsreporter.com/2019/08/06/with-merger-tysons-based-gannett-to-become-even-larger/" TargetMode="External" /><Relationship Id="rId57" Type="http://schemas.openxmlformats.org/officeDocument/2006/relationships/hyperlink" Target="https://www.fairfaxcountyeda.org/media-center/first-line-technology-chantilly-lifesaving-innovations/?utm_content=98327938&amp;utm_medium=social&amp;utm_source=twitter&amp;hss_channel=tw-19560190" TargetMode="External" /><Relationship Id="rId58" Type="http://schemas.openxmlformats.org/officeDocument/2006/relationships/hyperlink" Target="https://technical.ly/dc/2019/08/06/hawkeye-360-closed-a-70m-series-b-financing-round-airbus/?utm_content=98254296&amp;utm_medium=social&amp;utm_source=twitter&amp;hss_channel=tw-19560190" TargetMode="External" /><Relationship Id="rId59" Type="http://schemas.openxmlformats.org/officeDocument/2006/relationships/hyperlink" Target="https://www.virginiamercury.com/blog-va/northern-virginia-continues-to-dominate-advanced-energy-jobs-report-shows/?utm_content=98410621&amp;utm_medium=social&amp;utm_source=twitter&amp;hss_channel=tw-19560190" TargetMode="External" /><Relationship Id="rId60" Type="http://schemas.openxmlformats.org/officeDocument/2006/relationships/hyperlink" Target="https://trib.al/mJ7kF3Q" TargetMode="External" /><Relationship Id="rId61" Type="http://schemas.openxmlformats.org/officeDocument/2006/relationships/hyperlink" Target="https://trib.al/mJ7kF3Q" TargetMode="External" /><Relationship Id="rId62" Type="http://schemas.openxmlformats.org/officeDocument/2006/relationships/hyperlink" Target="https://dc.citybizlist.com/article/565719/mantech-acquires-h2m-group?utm_content=98538294&amp;utm_medium=social&amp;utm_source=twitter&amp;hss_channel=tw-19560190" TargetMode="External" /><Relationship Id="rId63" Type="http://schemas.openxmlformats.org/officeDocument/2006/relationships/hyperlink" Target="https://dc.citybizlist.com/article/565719/mantech-acquires-h2m-group?utm_content=98538294&amp;utm_medium=social&amp;utm_source=twitter&amp;hss_channel=tw-19560190" TargetMode="External" /><Relationship Id="rId64" Type="http://schemas.openxmlformats.org/officeDocument/2006/relationships/hyperlink" Target="https://www.bisnow.com/washington-dc/news/capital-markets/minkoff-development-pays-43m-for-5-building-chantilly-business-park-its-first-nova-acquisition-100161?utm_content=98037589&amp;utm_medium=social&amp;utm_source=twitter&amp;hss_channel=tw-19560190" TargetMode="External" /><Relationship Id="rId65" Type="http://schemas.openxmlformats.org/officeDocument/2006/relationships/hyperlink" Target="https://pbs.twimg.com/media/EBF9_MlWkAE0BVI.jpg" TargetMode="External" /><Relationship Id="rId66" Type="http://schemas.openxmlformats.org/officeDocument/2006/relationships/hyperlink" Target="https://pbs.twimg.com/media/EBF9_MlWkAE0BVI.jpg" TargetMode="External" /><Relationship Id="rId67" Type="http://schemas.openxmlformats.org/officeDocument/2006/relationships/hyperlink" Target="https://pbs.twimg.com/media/EBF9_MlWkAE0BVI.jpg" TargetMode="External" /><Relationship Id="rId68" Type="http://schemas.openxmlformats.org/officeDocument/2006/relationships/hyperlink" Target="https://pbs.twimg.com/media/EBF9_MlWkAE0BVI.jpg" TargetMode="External" /><Relationship Id="rId69" Type="http://schemas.openxmlformats.org/officeDocument/2006/relationships/hyperlink" Target="https://pbs.twimg.com/media/EBF9_MlWkAE0BVI.jpg" TargetMode="External" /><Relationship Id="rId70" Type="http://schemas.openxmlformats.org/officeDocument/2006/relationships/hyperlink" Target="https://pbs.twimg.com/media/EBF9_MlWkAE0BVI.jpg" TargetMode="External" /><Relationship Id="rId71" Type="http://schemas.openxmlformats.org/officeDocument/2006/relationships/hyperlink" Target="https://pbs.twimg.com/media/EBF9_MlWkAE0BVI.jpg" TargetMode="External" /><Relationship Id="rId72" Type="http://schemas.openxmlformats.org/officeDocument/2006/relationships/hyperlink" Target="https://pbs.twimg.com/media/EBF9_MlWkAE0BVI.jpg" TargetMode="External" /><Relationship Id="rId73" Type="http://schemas.openxmlformats.org/officeDocument/2006/relationships/hyperlink" Target="https://pbs.twimg.com/media/EBF9_MlWkAE0BVI.jpg" TargetMode="External" /><Relationship Id="rId74" Type="http://schemas.openxmlformats.org/officeDocument/2006/relationships/hyperlink" Target="https://pbs.twimg.com/media/EBF9_MlWkAE0BVI.jpg" TargetMode="External" /><Relationship Id="rId75" Type="http://schemas.openxmlformats.org/officeDocument/2006/relationships/hyperlink" Target="https://pbs.twimg.com/media/EBF9_MlWkAE0BVI.jpg" TargetMode="External" /><Relationship Id="rId76" Type="http://schemas.openxmlformats.org/officeDocument/2006/relationships/hyperlink" Target="https://pbs.twimg.com/media/EBF9_MlWkAE0BVI.jpg" TargetMode="External" /><Relationship Id="rId77" Type="http://schemas.openxmlformats.org/officeDocument/2006/relationships/hyperlink" Target="https://pbs.twimg.com/media/EAwHA5hW4AEQOA_.png" TargetMode="External" /><Relationship Id="rId78" Type="http://schemas.openxmlformats.org/officeDocument/2006/relationships/hyperlink" Target="https://pbs.twimg.com/media/EBd2wawX4AAWTZL.jpg" TargetMode="External" /><Relationship Id="rId79" Type="http://schemas.openxmlformats.org/officeDocument/2006/relationships/hyperlink" Target="https://pbs.twimg.com/media/EBOGD1RW4AAhZjH.jpg" TargetMode="External" /><Relationship Id="rId80" Type="http://schemas.openxmlformats.org/officeDocument/2006/relationships/hyperlink" Target="https://pbs.twimg.com/media/EBOGD1RW4AAhZjH.jpg" TargetMode="External" /><Relationship Id="rId81" Type="http://schemas.openxmlformats.org/officeDocument/2006/relationships/hyperlink" Target="https://pbs.twimg.com/media/EBX1E1dXsAc-x2u.jpg" TargetMode="External" /><Relationship Id="rId82" Type="http://schemas.openxmlformats.org/officeDocument/2006/relationships/hyperlink" Target="https://pbs.twimg.com/media/EBX1E1dXsAc-x2u.jpg" TargetMode="External" /><Relationship Id="rId83" Type="http://schemas.openxmlformats.org/officeDocument/2006/relationships/hyperlink" Target="https://pbs.twimg.com/media/EByD2huWwAE0NRv.jpg" TargetMode="External" /><Relationship Id="rId84" Type="http://schemas.openxmlformats.org/officeDocument/2006/relationships/hyperlink" Target="https://pbs.twimg.com/media/EByD2huWwAE0NRv.jpg" TargetMode="External" /><Relationship Id="rId85" Type="http://schemas.openxmlformats.org/officeDocument/2006/relationships/hyperlink" Target="https://pbs.twimg.com/media/EBc9T5WWkAErxPB.jpg" TargetMode="External" /><Relationship Id="rId86" Type="http://schemas.openxmlformats.org/officeDocument/2006/relationships/hyperlink" Target="https://pbs.twimg.com/media/EBc9T5WWkAErxPB.jpg" TargetMode="External" /><Relationship Id="rId87" Type="http://schemas.openxmlformats.org/officeDocument/2006/relationships/hyperlink" Target="https://pbs.twimg.com/media/EBc9T5WWkAErxPB.jpg" TargetMode="External" /><Relationship Id="rId88" Type="http://schemas.openxmlformats.org/officeDocument/2006/relationships/hyperlink" Target="https://pbs.twimg.com/media/EBc9T5WWkAErxPB.jpg" TargetMode="External" /><Relationship Id="rId89" Type="http://schemas.openxmlformats.org/officeDocument/2006/relationships/hyperlink" Target="https://pbs.twimg.com/media/EBc9T5WWkAErxPB.jpg" TargetMode="External" /><Relationship Id="rId90" Type="http://schemas.openxmlformats.org/officeDocument/2006/relationships/hyperlink" Target="https://pbs.twimg.com/media/EBc9T5WWkAErxPB.jpg" TargetMode="External" /><Relationship Id="rId91" Type="http://schemas.openxmlformats.org/officeDocument/2006/relationships/hyperlink" Target="https://pbs.twimg.com/media/EBc9T5WWkAErxPB.jpg" TargetMode="External" /><Relationship Id="rId92" Type="http://schemas.openxmlformats.org/officeDocument/2006/relationships/hyperlink" Target="https://pbs.twimg.com/media/EBc9T5WWkAErxPB.jpg" TargetMode="External" /><Relationship Id="rId93" Type="http://schemas.openxmlformats.org/officeDocument/2006/relationships/hyperlink" Target="https://pbs.twimg.com/media/EBc9T5WWkAErxPB.jpg" TargetMode="External" /><Relationship Id="rId94" Type="http://schemas.openxmlformats.org/officeDocument/2006/relationships/hyperlink" Target="https://pbs.twimg.com/media/EBc9T5WWkAErxPB.jpg" TargetMode="External" /><Relationship Id="rId95" Type="http://schemas.openxmlformats.org/officeDocument/2006/relationships/hyperlink" Target="https://pbs.twimg.com/media/EBc9T5WWkAErxPB.jpg" TargetMode="External" /><Relationship Id="rId96" Type="http://schemas.openxmlformats.org/officeDocument/2006/relationships/hyperlink" Target="https://pbs.twimg.com/media/EBc9T5WWkAErxPB.jpg" TargetMode="External" /><Relationship Id="rId97" Type="http://schemas.openxmlformats.org/officeDocument/2006/relationships/hyperlink" Target="https://pbs.twimg.com/media/EBc9T5WWkAErxPB.jpg" TargetMode="External" /><Relationship Id="rId98" Type="http://schemas.openxmlformats.org/officeDocument/2006/relationships/hyperlink" Target="https://pbs.twimg.com/media/EBc9T5WWkAErxPB.jpg" TargetMode="External" /><Relationship Id="rId99" Type="http://schemas.openxmlformats.org/officeDocument/2006/relationships/hyperlink" Target="https://pbs.twimg.com/media/EBc9T5WWkAErxPB.jpg" TargetMode="External" /><Relationship Id="rId100" Type="http://schemas.openxmlformats.org/officeDocument/2006/relationships/hyperlink" Target="https://pbs.twimg.com/media/EBc9T5WWkAErxPB.jpg" TargetMode="External" /><Relationship Id="rId101" Type="http://schemas.openxmlformats.org/officeDocument/2006/relationships/hyperlink" Target="https://pbs.twimg.com/media/EBc9T5WWkAErxPB.jpg" TargetMode="External" /><Relationship Id="rId102" Type="http://schemas.openxmlformats.org/officeDocument/2006/relationships/hyperlink" Target="https://pbs.twimg.com/media/EBF9_MlWkAE0BVI.jpg" TargetMode="External" /><Relationship Id="rId103" Type="http://schemas.openxmlformats.org/officeDocument/2006/relationships/hyperlink" Target="https://pbs.twimg.com/media/EBF9_MlWkAE0BVI.jpg" TargetMode="External" /><Relationship Id="rId104" Type="http://schemas.openxmlformats.org/officeDocument/2006/relationships/hyperlink" Target="https://pbs.twimg.com/media/EBF9_MlWkAE0BVI.jpg" TargetMode="External" /><Relationship Id="rId105" Type="http://schemas.openxmlformats.org/officeDocument/2006/relationships/hyperlink" Target="https://pbs.twimg.com/media/EBF9_MlWkAE0BVI.jpg" TargetMode="External" /><Relationship Id="rId106" Type="http://schemas.openxmlformats.org/officeDocument/2006/relationships/hyperlink" Target="https://pbs.twimg.com/media/EBF9_MlWkAE0BVI.jpg" TargetMode="External" /><Relationship Id="rId107" Type="http://schemas.openxmlformats.org/officeDocument/2006/relationships/hyperlink" Target="https://pbs.twimg.com/media/EBF9_MlWkAE0BVI.jpg" TargetMode="External" /><Relationship Id="rId108" Type="http://schemas.openxmlformats.org/officeDocument/2006/relationships/hyperlink" Target="https://pbs.twimg.com/media/EBF9_MlWkAE0BVI.jpg" TargetMode="External" /><Relationship Id="rId109" Type="http://schemas.openxmlformats.org/officeDocument/2006/relationships/hyperlink" Target="https://pbs.twimg.com/media/EBF9_MlWkAE0BVI.jpg" TargetMode="External" /><Relationship Id="rId110" Type="http://schemas.openxmlformats.org/officeDocument/2006/relationships/hyperlink" Target="https://pbs.twimg.com/media/EBF9_MlWkAE0BVI.jpg" TargetMode="External" /><Relationship Id="rId111" Type="http://schemas.openxmlformats.org/officeDocument/2006/relationships/hyperlink" Target="https://pbs.twimg.com/media/EBF9_MlWkAE0BVI.jpg" TargetMode="External" /><Relationship Id="rId112" Type="http://schemas.openxmlformats.org/officeDocument/2006/relationships/hyperlink" Target="https://pbs.twimg.com/media/EBF9_MlWkAE0BVI.jpg" TargetMode="External" /><Relationship Id="rId113" Type="http://schemas.openxmlformats.org/officeDocument/2006/relationships/hyperlink" Target="https://pbs.twimg.com/media/EBF9_MlWkAE0BVI.jpg" TargetMode="External" /><Relationship Id="rId114" Type="http://schemas.openxmlformats.org/officeDocument/2006/relationships/hyperlink" Target="http://pbs.twimg.com/profile_images/957225689102548995/tl1nB1Px_normal.jpg" TargetMode="External" /><Relationship Id="rId115" Type="http://schemas.openxmlformats.org/officeDocument/2006/relationships/hyperlink" Target="http://pbs.twimg.com/profile_images/957225689102548995/tl1nB1Px_normal.jpg" TargetMode="External" /><Relationship Id="rId116" Type="http://schemas.openxmlformats.org/officeDocument/2006/relationships/hyperlink" Target="http://pbs.twimg.com/profile_images/957225689102548995/tl1nB1Px_normal.jpg" TargetMode="External" /><Relationship Id="rId117" Type="http://schemas.openxmlformats.org/officeDocument/2006/relationships/hyperlink" Target="http://pbs.twimg.com/profile_images/957225689102548995/tl1nB1Px_normal.jpg" TargetMode="External" /><Relationship Id="rId118" Type="http://schemas.openxmlformats.org/officeDocument/2006/relationships/hyperlink" Target="https://pbs.twimg.com/media/EAwHA5hW4AEQOA_.png" TargetMode="External" /><Relationship Id="rId119" Type="http://schemas.openxmlformats.org/officeDocument/2006/relationships/hyperlink" Target="http://pbs.twimg.com/profile_images/1005087411947204609/sCeEA2da_normal.jpg" TargetMode="External" /><Relationship Id="rId120" Type="http://schemas.openxmlformats.org/officeDocument/2006/relationships/hyperlink" Target="http://pbs.twimg.com/profile_images/1099040072664535040/WYFWXccH_normal.png" TargetMode="External" /><Relationship Id="rId121" Type="http://schemas.openxmlformats.org/officeDocument/2006/relationships/hyperlink" Target="http://pbs.twimg.com/profile_images/1099040072664535040/WYFWXccH_normal.png" TargetMode="External" /><Relationship Id="rId122" Type="http://schemas.openxmlformats.org/officeDocument/2006/relationships/hyperlink" Target="http://pbs.twimg.com/profile_images/1099040072664535040/WYFWXccH_normal.png" TargetMode="External" /><Relationship Id="rId123" Type="http://schemas.openxmlformats.org/officeDocument/2006/relationships/hyperlink" Target="http://pbs.twimg.com/profile_images/1005087411947204609/sCeEA2da_normal.jpg" TargetMode="External" /><Relationship Id="rId124" Type="http://schemas.openxmlformats.org/officeDocument/2006/relationships/hyperlink" Target="http://pbs.twimg.com/profile_images/1005087411947204609/sCeEA2da_normal.jpg" TargetMode="External" /><Relationship Id="rId125" Type="http://schemas.openxmlformats.org/officeDocument/2006/relationships/hyperlink" Target="http://pbs.twimg.com/profile_images/1005087411947204609/sCeEA2da_normal.jpg" TargetMode="External" /><Relationship Id="rId126" Type="http://schemas.openxmlformats.org/officeDocument/2006/relationships/hyperlink" Target="http://pbs.twimg.com/profile_images/1005087411947204609/sCeEA2da_normal.jpg" TargetMode="External" /><Relationship Id="rId127" Type="http://schemas.openxmlformats.org/officeDocument/2006/relationships/hyperlink" Target="http://pbs.twimg.com/profile_images/1005087411947204609/sCeEA2da_normal.jpg" TargetMode="External" /><Relationship Id="rId128" Type="http://schemas.openxmlformats.org/officeDocument/2006/relationships/hyperlink" Target="http://pbs.twimg.com/profile_images/1005087411947204609/sCeEA2da_normal.jpg" TargetMode="External" /><Relationship Id="rId129" Type="http://schemas.openxmlformats.org/officeDocument/2006/relationships/hyperlink" Target="http://pbs.twimg.com/profile_images/1005087411947204609/sCeEA2da_normal.jpg" TargetMode="External" /><Relationship Id="rId130" Type="http://schemas.openxmlformats.org/officeDocument/2006/relationships/hyperlink" Target="http://pbs.twimg.com/profile_images/1005087411947204609/sCeEA2da_normal.jpg" TargetMode="External" /><Relationship Id="rId131" Type="http://schemas.openxmlformats.org/officeDocument/2006/relationships/hyperlink" Target="http://pbs.twimg.com/profile_images/1005087411947204609/sCeEA2da_normal.jpg" TargetMode="External" /><Relationship Id="rId132" Type="http://schemas.openxmlformats.org/officeDocument/2006/relationships/hyperlink" Target="http://pbs.twimg.com/profile_images/1005087411947204609/sCeEA2da_normal.jpg" TargetMode="External" /><Relationship Id="rId133" Type="http://schemas.openxmlformats.org/officeDocument/2006/relationships/hyperlink" Target="http://pbs.twimg.com/profile_images/194301425/avatar_normal.jpg" TargetMode="External" /><Relationship Id="rId134" Type="http://schemas.openxmlformats.org/officeDocument/2006/relationships/hyperlink" Target="http://pbs.twimg.com/profile_images/950469808356720640/ZvX3M66z_normal.jpg" TargetMode="External" /><Relationship Id="rId135" Type="http://schemas.openxmlformats.org/officeDocument/2006/relationships/hyperlink" Target="https://pbs.twimg.com/media/EBd2wawX4AAWTZL.jpg" TargetMode="External" /><Relationship Id="rId136" Type="http://schemas.openxmlformats.org/officeDocument/2006/relationships/hyperlink" Target="http://pbs.twimg.com/profile_images/607924124418121729/AWfOiRFN_normal.jpg" TargetMode="External" /><Relationship Id="rId137" Type="http://schemas.openxmlformats.org/officeDocument/2006/relationships/hyperlink" Target="http://pbs.twimg.com/profile_images/607924124418121729/AWfOiRFN_normal.jpg" TargetMode="External" /><Relationship Id="rId138" Type="http://schemas.openxmlformats.org/officeDocument/2006/relationships/hyperlink" Target="http://pbs.twimg.com/profile_images/607924124418121729/AWfOiRFN_normal.jpg" TargetMode="External" /><Relationship Id="rId139" Type="http://schemas.openxmlformats.org/officeDocument/2006/relationships/hyperlink" Target="http://pbs.twimg.com/profile_images/607924124418121729/AWfOiRFN_normal.jpg" TargetMode="External" /><Relationship Id="rId140" Type="http://schemas.openxmlformats.org/officeDocument/2006/relationships/hyperlink" Target="http://pbs.twimg.com/profile_images/1145670709190025216/fwg9l5Py_normal.jpg" TargetMode="External" /><Relationship Id="rId141" Type="http://schemas.openxmlformats.org/officeDocument/2006/relationships/hyperlink" Target="http://pbs.twimg.com/profile_images/1145670709190025216/fwg9l5Py_normal.jpg" TargetMode="External" /><Relationship Id="rId142" Type="http://schemas.openxmlformats.org/officeDocument/2006/relationships/hyperlink" Target="http://pbs.twimg.com/profile_images/877656562361389056/Lu8Cs4Vf_normal.jpg" TargetMode="External" /><Relationship Id="rId143" Type="http://schemas.openxmlformats.org/officeDocument/2006/relationships/hyperlink" Target="http://pbs.twimg.com/profile_images/877656562361389056/Lu8Cs4Vf_normal.jpg" TargetMode="External" /><Relationship Id="rId144" Type="http://schemas.openxmlformats.org/officeDocument/2006/relationships/hyperlink" Target="http://pbs.twimg.com/profile_images/1003952068305055749/5irRLn19_normal.jpg" TargetMode="External" /><Relationship Id="rId145" Type="http://schemas.openxmlformats.org/officeDocument/2006/relationships/hyperlink" Target="http://pbs.twimg.com/profile_images/1003952068305055749/5irRLn19_normal.jpg" TargetMode="External" /><Relationship Id="rId146" Type="http://schemas.openxmlformats.org/officeDocument/2006/relationships/hyperlink" Target="http://pbs.twimg.com/profile_images/1003952068305055749/5irRLn19_normal.jpg" TargetMode="External" /><Relationship Id="rId147" Type="http://schemas.openxmlformats.org/officeDocument/2006/relationships/hyperlink" Target="http://pbs.twimg.com/profile_images/1003952068305055749/5irRLn19_normal.jpg" TargetMode="External" /><Relationship Id="rId148" Type="http://schemas.openxmlformats.org/officeDocument/2006/relationships/hyperlink" Target="http://pbs.twimg.com/profile_images/1003952068305055749/5irRLn19_normal.jpg" TargetMode="External" /><Relationship Id="rId149" Type="http://schemas.openxmlformats.org/officeDocument/2006/relationships/hyperlink" Target="http://pbs.twimg.com/profile_images/1003952068305055749/5irRLn19_normal.jpg" TargetMode="External" /><Relationship Id="rId150" Type="http://schemas.openxmlformats.org/officeDocument/2006/relationships/hyperlink" Target="http://pbs.twimg.com/profile_images/1003952068305055749/5irRLn19_normal.jpg" TargetMode="External" /><Relationship Id="rId151" Type="http://schemas.openxmlformats.org/officeDocument/2006/relationships/hyperlink" Target="http://pbs.twimg.com/profile_images/1003952068305055749/5irRLn19_normal.jpg" TargetMode="External" /><Relationship Id="rId152" Type="http://schemas.openxmlformats.org/officeDocument/2006/relationships/hyperlink" Target="http://pbs.twimg.com/profile_images/1003952068305055749/5irRLn19_normal.jpg" TargetMode="External" /><Relationship Id="rId153" Type="http://schemas.openxmlformats.org/officeDocument/2006/relationships/hyperlink" Target="http://pbs.twimg.com/profile_images/877656562361389056/Lu8Cs4Vf_normal.jpg" TargetMode="External" /><Relationship Id="rId154" Type="http://schemas.openxmlformats.org/officeDocument/2006/relationships/hyperlink" Target="http://pbs.twimg.com/profile_images/877656562361389056/Lu8Cs4Vf_normal.jpg" TargetMode="External" /><Relationship Id="rId155" Type="http://schemas.openxmlformats.org/officeDocument/2006/relationships/hyperlink" Target="http://pbs.twimg.com/profile_images/877656562361389056/Lu8Cs4Vf_normal.jpg" TargetMode="External" /><Relationship Id="rId156" Type="http://schemas.openxmlformats.org/officeDocument/2006/relationships/hyperlink" Target="http://pbs.twimg.com/profile_images/877656562361389056/Lu8Cs4Vf_normal.jpg" TargetMode="External" /><Relationship Id="rId157" Type="http://schemas.openxmlformats.org/officeDocument/2006/relationships/hyperlink" Target="http://pbs.twimg.com/profile_images/877656562361389056/Lu8Cs4Vf_normal.jpg" TargetMode="External" /><Relationship Id="rId158" Type="http://schemas.openxmlformats.org/officeDocument/2006/relationships/hyperlink" Target="http://pbs.twimg.com/profile_images/877656562361389056/Lu8Cs4Vf_normal.jpg" TargetMode="External" /><Relationship Id="rId159" Type="http://schemas.openxmlformats.org/officeDocument/2006/relationships/hyperlink" Target="http://pbs.twimg.com/profile_images/877656562361389056/Lu8Cs4Vf_normal.jpg" TargetMode="External" /><Relationship Id="rId160" Type="http://schemas.openxmlformats.org/officeDocument/2006/relationships/hyperlink" Target="http://pbs.twimg.com/profile_images/877656562361389056/Lu8Cs4Vf_normal.jpg" TargetMode="External" /><Relationship Id="rId161" Type="http://schemas.openxmlformats.org/officeDocument/2006/relationships/hyperlink" Target="http://pbs.twimg.com/profile_images/877656562361389056/Lu8Cs4Vf_normal.jpg" TargetMode="External" /><Relationship Id="rId162" Type="http://schemas.openxmlformats.org/officeDocument/2006/relationships/hyperlink" Target="http://pbs.twimg.com/profile_images/877656562361389056/Lu8Cs4Vf_normal.jpg" TargetMode="External" /><Relationship Id="rId163" Type="http://schemas.openxmlformats.org/officeDocument/2006/relationships/hyperlink" Target="http://pbs.twimg.com/profile_images/877656562361389056/Lu8Cs4Vf_normal.jpg" TargetMode="External" /><Relationship Id="rId164" Type="http://schemas.openxmlformats.org/officeDocument/2006/relationships/hyperlink" Target="http://pbs.twimg.com/profile_images/877656562361389056/Lu8Cs4Vf_normal.jpg" TargetMode="External" /><Relationship Id="rId165" Type="http://schemas.openxmlformats.org/officeDocument/2006/relationships/hyperlink" Target="http://pbs.twimg.com/profile_images/877656562361389056/Lu8Cs4Vf_normal.jpg" TargetMode="External" /><Relationship Id="rId166" Type="http://schemas.openxmlformats.org/officeDocument/2006/relationships/hyperlink" Target="http://pbs.twimg.com/profile_images/877656562361389056/Lu8Cs4Vf_normal.jpg" TargetMode="External" /><Relationship Id="rId167" Type="http://schemas.openxmlformats.org/officeDocument/2006/relationships/hyperlink" Target="http://pbs.twimg.com/profile_images/877656562361389056/Lu8Cs4Vf_normal.jpg" TargetMode="External" /><Relationship Id="rId168" Type="http://schemas.openxmlformats.org/officeDocument/2006/relationships/hyperlink" Target="http://pbs.twimg.com/profile_images/1138436484892123136/EbGP9xrI_normal.jpg" TargetMode="External" /><Relationship Id="rId169" Type="http://schemas.openxmlformats.org/officeDocument/2006/relationships/hyperlink" Target="http://pbs.twimg.com/profile_images/1138436484892123136/EbGP9xrI_normal.jpg" TargetMode="External" /><Relationship Id="rId170" Type="http://schemas.openxmlformats.org/officeDocument/2006/relationships/hyperlink" Target="http://pbs.twimg.com/profile_images/1138436484892123136/EbGP9xrI_normal.jpg" TargetMode="External" /><Relationship Id="rId171" Type="http://schemas.openxmlformats.org/officeDocument/2006/relationships/hyperlink" Target="http://pbs.twimg.com/profile_images/1138436484892123136/EbGP9xrI_normal.jpg" TargetMode="External" /><Relationship Id="rId172" Type="http://schemas.openxmlformats.org/officeDocument/2006/relationships/hyperlink" Target="http://pbs.twimg.com/profile_images/1138436484892123136/EbGP9xrI_normal.jpg" TargetMode="External" /><Relationship Id="rId173" Type="http://schemas.openxmlformats.org/officeDocument/2006/relationships/hyperlink" Target="http://pbs.twimg.com/profile_images/1138436484892123136/EbGP9xrI_normal.jpg" TargetMode="External" /><Relationship Id="rId174" Type="http://schemas.openxmlformats.org/officeDocument/2006/relationships/hyperlink" Target="http://pbs.twimg.com/profile_images/1138436484892123136/EbGP9xrI_normal.jpg" TargetMode="External" /><Relationship Id="rId175" Type="http://schemas.openxmlformats.org/officeDocument/2006/relationships/hyperlink" Target="http://pbs.twimg.com/profile_images/1138436484892123136/EbGP9xrI_normal.jpg" TargetMode="External" /><Relationship Id="rId176" Type="http://schemas.openxmlformats.org/officeDocument/2006/relationships/hyperlink" Target="http://pbs.twimg.com/profile_images/1138436484892123136/EbGP9xrI_normal.jpg" TargetMode="External" /><Relationship Id="rId177" Type="http://schemas.openxmlformats.org/officeDocument/2006/relationships/hyperlink" Target="http://pbs.twimg.com/profile_images/771405093753290752/iu3mLBST_normal.jpg" TargetMode="External" /><Relationship Id="rId178" Type="http://schemas.openxmlformats.org/officeDocument/2006/relationships/hyperlink" Target="http://pbs.twimg.com/profile_images/771405093753290752/iu3mLBST_normal.jpg" TargetMode="External" /><Relationship Id="rId179" Type="http://schemas.openxmlformats.org/officeDocument/2006/relationships/hyperlink" Target="http://pbs.twimg.com/profile_images/771405093753290752/iu3mLBST_normal.jpg" TargetMode="External" /><Relationship Id="rId180" Type="http://schemas.openxmlformats.org/officeDocument/2006/relationships/hyperlink" Target="http://pbs.twimg.com/profile_images/771405093753290752/iu3mLBST_normal.jpg" TargetMode="External" /><Relationship Id="rId181" Type="http://schemas.openxmlformats.org/officeDocument/2006/relationships/hyperlink" Target="http://pbs.twimg.com/profile_images/999306086363492353/Prr2fL8u_normal.jpg" TargetMode="External" /><Relationship Id="rId182" Type="http://schemas.openxmlformats.org/officeDocument/2006/relationships/hyperlink" Target="http://pbs.twimg.com/profile_images/999306086363492353/Prr2fL8u_normal.jpg" TargetMode="External" /><Relationship Id="rId183" Type="http://schemas.openxmlformats.org/officeDocument/2006/relationships/hyperlink" Target="http://pbs.twimg.com/profile_images/999306086363492353/Prr2fL8u_normal.jpg" TargetMode="External" /><Relationship Id="rId184" Type="http://schemas.openxmlformats.org/officeDocument/2006/relationships/hyperlink" Target="http://pbs.twimg.com/profile_images/999306086363492353/Prr2fL8u_normal.jpg" TargetMode="External" /><Relationship Id="rId185" Type="http://schemas.openxmlformats.org/officeDocument/2006/relationships/hyperlink" Target="http://pbs.twimg.com/profile_images/999306086363492353/Prr2fL8u_normal.jpg" TargetMode="External" /><Relationship Id="rId186" Type="http://schemas.openxmlformats.org/officeDocument/2006/relationships/hyperlink" Target="https://pbs.twimg.com/media/EBOGD1RW4AAhZjH.jpg" TargetMode="External" /><Relationship Id="rId187" Type="http://schemas.openxmlformats.org/officeDocument/2006/relationships/hyperlink" Target="https://pbs.twimg.com/media/EBOGD1RW4AAhZjH.jpg" TargetMode="External" /><Relationship Id="rId188" Type="http://schemas.openxmlformats.org/officeDocument/2006/relationships/hyperlink" Target="http://pbs.twimg.com/profile_images/999306086363492353/Prr2fL8u_normal.jpg" TargetMode="External" /><Relationship Id="rId189" Type="http://schemas.openxmlformats.org/officeDocument/2006/relationships/hyperlink" Target="http://pbs.twimg.com/profile_images/999306086363492353/Prr2fL8u_normal.jpg" TargetMode="External" /><Relationship Id="rId190" Type="http://schemas.openxmlformats.org/officeDocument/2006/relationships/hyperlink" Target="http://pbs.twimg.com/profile_images/999306086363492353/Prr2fL8u_normal.jpg" TargetMode="External" /><Relationship Id="rId191" Type="http://schemas.openxmlformats.org/officeDocument/2006/relationships/hyperlink" Target="http://pbs.twimg.com/profile_images/999306086363492353/Prr2fL8u_normal.jpg" TargetMode="External" /><Relationship Id="rId192" Type="http://schemas.openxmlformats.org/officeDocument/2006/relationships/hyperlink" Target="http://pbs.twimg.com/profile_images/759020151882682369/1JdrObni_normal.jpg" TargetMode="External" /><Relationship Id="rId193" Type="http://schemas.openxmlformats.org/officeDocument/2006/relationships/hyperlink" Target="http://pbs.twimg.com/profile_images/999306086363492353/Prr2fL8u_normal.jpg" TargetMode="External" /><Relationship Id="rId194" Type="http://schemas.openxmlformats.org/officeDocument/2006/relationships/hyperlink" Target="http://pbs.twimg.com/profile_images/999306086363492353/Prr2fL8u_normal.jpg" TargetMode="External" /><Relationship Id="rId195" Type="http://schemas.openxmlformats.org/officeDocument/2006/relationships/hyperlink" Target="http://pbs.twimg.com/profile_images/999306086363492353/Prr2fL8u_normal.jpg" TargetMode="External" /><Relationship Id="rId196" Type="http://schemas.openxmlformats.org/officeDocument/2006/relationships/hyperlink" Target="http://pbs.twimg.com/profile_images/999306086363492353/Prr2fL8u_normal.jpg" TargetMode="External" /><Relationship Id="rId197" Type="http://schemas.openxmlformats.org/officeDocument/2006/relationships/hyperlink" Target="http://pbs.twimg.com/profile_images/999306086363492353/Prr2fL8u_normal.jpg" TargetMode="External" /><Relationship Id="rId198" Type="http://schemas.openxmlformats.org/officeDocument/2006/relationships/hyperlink" Target="https://pbs.twimg.com/media/EBX1E1dXsAc-x2u.jpg" TargetMode="External" /><Relationship Id="rId199" Type="http://schemas.openxmlformats.org/officeDocument/2006/relationships/hyperlink" Target="https://pbs.twimg.com/media/EBX1E1dXsAc-x2u.jpg" TargetMode="External" /><Relationship Id="rId200" Type="http://schemas.openxmlformats.org/officeDocument/2006/relationships/hyperlink" Target="http://pbs.twimg.com/profile_images/999306086363492353/Prr2fL8u_normal.jpg" TargetMode="External" /><Relationship Id="rId201" Type="http://schemas.openxmlformats.org/officeDocument/2006/relationships/hyperlink" Target="http://pbs.twimg.com/profile_images/999306086363492353/Prr2fL8u_normal.jpg" TargetMode="External" /><Relationship Id="rId202" Type="http://schemas.openxmlformats.org/officeDocument/2006/relationships/hyperlink" Target="http://pbs.twimg.com/profile_images/999306086363492353/Prr2fL8u_normal.jpg" TargetMode="External" /><Relationship Id="rId203" Type="http://schemas.openxmlformats.org/officeDocument/2006/relationships/hyperlink" Target="http://pbs.twimg.com/profile_images/999306086363492353/Prr2fL8u_normal.jpg" TargetMode="External" /><Relationship Id="rId204" Type="http://schemas.openxmlformats.org/officeDocument/2006/relationships/hyperlink" Target="http://pbs.twimg.com/profile_images/999306086363492353/Prr2fL8u_normal.jpg" TargetMode="External" /><Relationship Id="rId205" Type="http://schemas.openxmlformats.org/officeDocument/2006/relationships/hyperlink" Target="http://pbs.twimg.com/profile_images/1100470155774226433/-O-yFXTY_normal.png" TargetMode="External" /><Relationship Id="rId206" Type="http://schemas.openxmlformats.org/officeDocument/2006/relationships/hyperlink" Target="http://pbs.twimg.com/profile_images/999306086363492353/Prr2fL8u_normal.jpg" TargetMode="External" /><Relationship Id="rId207" Type="http://schemas.openxmlformats.org/officeDocument/2006/relationships/hyperlink" Target="http://pbs.twimg.com/profile_images/999306086363492353/Prr2fL8u_normal.jpg" TargetMode="External" /><Relationship Id="rId208" Type="http://schemas.openxmlformats.org/officeDocument/2006/relationships/hyperlink" Target="http://pbs.twimg.com/profile_images/999306086363492353/Prr2fL8u_normal.jpg" TargetMode="External" /><Relationship Id="rId209" Type="http://schemas.openxmlformats.org/officeDocument/2006/relationships/hyperlink" Target="http://pbs.twimg.com/profile_images/999306086363492353/Prr2fL8u_normal.jpg" TargetMode="External" /><Relationship Id="rId210" Type="http://schemas.openxmlformats.org/officeDocument/2006/relationships/hyperlink" Target="http://pbs.twimg.com/profile_images/1079779450420711424/ryGbmIB9_normal.jpg" TargetMode="External" /><Relationship Id="rId211" Type="http://schemas.openxmlformats.org/officeDocument/2006/relationships/hyperlink" Target="http://pbs.twimg.com/profile_images/999306086363492353/Prr2fL8u_normal.jpg" TargetMode="External" /><Relationship Id="rId212" Type="http://schemas.openxmlformats.org/officeDocument/2006/relationships/hyperlink" Target="https://pbs.twimg.com/media/EByD2huWwAE0NRv.jpg" TargetMode="External" /><Relationship Id="rId213" Type="http://schemas.openxmlformats.org/officeDocument/2006/relationships/hyperlink" Target="https://pbs.twimg.com/media/EByD2huWwAE0NRv.jpg" TargetMode="External" /><Relationship Id="rId214" Type="http://schemas.openxmlformats.org/officeDocument/2006/relationships/hyperlink" Target="http://pbs.twimg.com/profile_images/999306086363492353/Prr2fL8u_normal.jpg" TargetMode="External" /><Relationship Id="rId215" Type="http://schemas.openxmlformats.org/officeDocument/2006/relationships/hyperlink" Target="https://pbs.twimg.com/media/EBc9T5WWkAErxPB.jpg" TargetMode="External" /><Relationship Id="rId216" Type="http://schemas.openxmlformats.org/officeDocument/2006/relationships/hyperlink" Target="https://pbs.twimg.com/media/EBc9T5WWkAErxPB.jpg" TargetMode="External" /><Relationship Id="rId217" Type="http://schemas.openxmlformats.org/officeDocument/2006/relationships/hyperlink" Target="https://pbs.twimg.com/media/EBc9T5WWkAErxPB.jpg" TargetMode="External" /><Relationship Id="rId218" Type="http://schemas.openxmlformats.org/officeDocument/2006/relationships/hyperlink" Target="https://pbs.twimg.com/media/EBc9T5WWkAErxPB.jpg" TargetMode="External" /><Relationship Id="rId219" Type="http://schemas.openxmlformats.org/officeDocument/2006/relationships/hyperlink" Target="https://pbs.twimg.com/media/EBc9T5WWkAErxPB.jpg" TargetMode="External" /><Relationship Id="rId220" Type="http://schemas.openxmlformats.org/officeDocument/2006/relationships/hyperlink" Target="https://pbs.twimg.com/media/EBc9T5WWkAErxPB.jpg" TargetMode="External" /><Relationship Id="rId221" Type="http://schemas.openxmlformats.org/officeDocument/2006/relationships/hyperlink" Target="https://pbs.twimg.com/media/EBc9T5WWkAErxPB.jpg" TargetMode="External" /><Relationship Id="rId222" Type="http://schemas.openxmlformats.org/officeDocument/2006/relationships/hyperlink" Target="https://pbs.twimg.com/media/EBc9T5WWkAErxPB.jpg" TargetMode="External" /><Relationship Id="rId223" Type="http://schemas.openxmlformats.org/officeDocument/2006/relationships/hyperlink" Target="https://pbs.twimg.com/media/EBc9T5WWkAErxPB.jpg" TargetMode="External" /><Relationship Id="rId224" Type="http://schemas.openxmlformats.org/officeDocument/2006/relationships/hyperlink" Target="https://pbs.twimg.com/media/EBc9T5WWkAErxPB.jpg" TargetMode="External" /><Relationship Id="rId225" Type="http://schemas.openxmlformats.org/officeDocument/2006/relationships/hyperlink" Target="https://pbs.twimg.com/media/EBc9T5WWkAErxPB.jpg" TargetMode="External" /><Relationship Id="rId226" Type="http://schemas.openxmlformats.org/officeDocument/2006/relationships/hyperlink" Target="https://pbs.twimg.com/media/EBc9T5WWkAErxPB.jpg" TargetMode="External" /><Relationship Id="rId227" Type="http://schemas.openxmlformats.org/officeDocument/2006/relationships/hyperlink" Target="https://pbs.twimg.com/media/EBc9T5WWkAErxPB.jpg" TargetMode="External" /><Relationship Id="rId228" Type="http://schemas.openxmlformats.org/officeDocument/2006/relationships/hyperlink" Target="https://pbs.twimg.com/media/EBc9T5WWkAErxPB.jpg" TargetMode="External" /><Relationship Id="rId229" Type="http://schemas.openxmlformats.org/officeDocument/2006/relationships/hyperlink" Target="https://pbs.twimg.com/media/EBc9T5WWkAErxPB.jpg" TargetMode="External" /><Relationship Id="rId230" Type="http://schemas.openxmlformats.org/officeDocument/2006/relationships/hyperlink" Target="https://pbs.twimg.com/media/EBc9T5WWkAErxPB.jpg" TargetMode="External" /><Relationship Id="rId231" Type="http://schemas.openxmlformats.org/officeDocument/2006/relationships/hyperlink" Target="https://pbs.twimg.com/media/EBc9T5WWkAErxPB.jpg" TargetMode="External" /><Relationship Id="rId232" Type="http://schemas.openxmlformats.org/officeDocument/2006/relationships/hyperlink" Target="http://pbs.twimg.com/profile_images/684709403413602305/5N0O0_Tr_normal.png" TargetMode="External" /><Relationship Id="rId233" Type="http://schemas.openxmlformats.org/officeDocument/2006/relationships/hyperlink" Target="http://pbs.twimg.com/profile_images/684709403413602305/5N0O0_Tr_normal.png" TargetMode="External" /><Relationship Id="rId234" Type="http://schemas.openxmlformats.org/officeDocument/2006/relationships/hyperlink" Target="http://pbs.twimg.com/profile_images/684709403413602305/5N0O0_Tr_normal.png" TargetMode="External" /><Relationship Id="rId235" Type="http://schemas.openxmlformats.org/officeDocument/2006/relationships/hyperlink" Target="http://pbs.twimg.com/profile_images/684709403413602305/5N0O0_Tr_normal.png" TargetMode="External" /><Relationship Id="rId236" Type="http://schemas.openxmlformats.org/officeDocument/2006/relationships/hyperlink" Target="http://pbs.twimg.com/profile_images/684709403413602305/5N0O0_Tr_normal.png" TargetMode="External" /><Relationship Id="rId237" Type="http://schemas.openxmlformats.org/officeDocument/2006/relationships/hyperlink" Target="http://pbs.twimg.com/profile_images/684709403413602305/5N0O0_Tr_normal.png" TargetMode="External" /><Relationship Id="rId238" Type="http://schemas.openxmlformats.org/officeDocument/2006/relationships/hyperlink" Target="http://pbs.twimg.com/profile_images/684709403413602305/5N0O0_Tr_normal.png" TargetMode="External" /><Relationship Id="rId239" Type="http://schemas.openxmlformats.org/officeDocument/2006/relationships/hyperlink" Target="http://pbs.twimg.com/profile_images/684709403413602305/5N0O0_Tr_normal.png" TargetMode="External" /><Relationship Id="rId240" Type="http://schemas.openxmlformats.org/officeDocument/2006/relationships/hyperlink" Target="http://pbs.twimg.com/profile_images/684709403413602305/5N0O0_Tr_normal.png" TargetMode="External" /><Relationship Id="rId241" Type="http://schemas.openxmlformats.org/officeDocument/2006/relationships/hyperlink" Target="http://pbs.twimg.com/profile_images/684709403413602305/5N0O0_Tr_normal.png" TargetMode="External" /><Relationship Id="rId242" Type="http://schemas.openxmlformats.org/officeDocument/2006/relationships/hyperlink" Target="http://pbs.twimg.com/profile_images/684709403413602305/5N0O0_Tr_normal.png" TargetMode="External" /><Relationship Id="rId243" Type="http://schemas.openxmlformats.org/officeDocument/2006/relationships/hyperlink" Target="http://pbs.twimg.com/profile_images/684709403413602305/5N0O0_Tr_normal.png" TargetMode="External" /><Relationship Id="rId244" Type="http://schemas.openxmlformats.org/officeDocument/2006/relationships/hyperlink" Target="http://pbs.twimg.com/profile_images/684709403413602305/5N0O0_Tr_normal.png" TargetMode="External" /><Relationship Id="rId245" Type="http://schemas.openxmlformats.org/officeDocument/2006/relationships/hyperlink" Target="http://pbs.twimg.com/profile_images/684709403413602305/5N0O0_Tr_normal.png" TargetMode="External" /><Relationship Id="rId246" Type="http://schemas.openxmlformats.org/officeDocument/2006/relationships/hyperlink" Target="http://pbs.twimg.com/profile_images/684709403413602305/5N0O0_Tr_normal.png" TargetMode="External" /><Relationship Id="rId247" Type="http://schemas.openxmlformats.org/officeDocument/2006/relationships/hyperlink" Target="http://pbs.twimg.com/profile_images/684709403413602305/5N0O0_Tr_normal.png" TargetMode="External" /><Relationship Id="rId248" Type="http://schemas.openxmlformats.org/officeDocument/2006/relationships/hyperlink" Target="http://pbs.twimg.com/profile_images/684709403413602305/5N0O0_Tr_normal.png" TargetMode="External" /><Relationship Id="rId249" Type="http://schemas.openxmlformats.org/officeDocument/2006/relationships/hyperlink" Target="https://twitter.com/ajaysha67582208/status/1157845115286773760" TargetMode="External" /><Relationship Id="rId250" Type="http://schemas.openxmlformats.org/officeDocument/2006/relationships/hyperlink" Target="https://twitter.com/ajaysha67582208/status/1157845115286773760" TargetMode="External" /><Relationship Id="rId251" Type="http://schemas.openxmlformats.org/officeDocument/2006/relationships/hyperlink" Target="https://twitter.com/ajaysha67582208/status/1157845115286773760" TargetMode="External" /><Relationship Id="rId252" Type="http://schemas.openxmlformats.org/officeDocument/2006/relationships/hyperlink" Target="https://twitter.com/ajaysha67582208/status/1157845115286773760" TargetMode="External" /><Relationship Id="rId253" Type="http://schemas.openxmlformats.org/officeDocument/2006/relationships/hyperlink" Target="https://twitter.com/ajaysha67582208/status/1157845115286773760" TargetMode="External" /><Relationship Id="rId254" Type="http://schemas.openxmlformats.org/officeDocument/2006/relationships/hyperlink" Target="https://twitter.com/ajaysha67582208/status/1157845115286773760" TargetMode="External" /><Relationship Id="rId255" Type="http://schemas.openxmlformats.org/officeDocument/2006/relationships/hyperlink" Target="https://twitter.com/ajaysha67582208/status/1157845115286773760" TargetMode="External" /><Relationship Id="rId256" Type="http://schemas.openxmlformats.org/officeDocument/2006/relationships/hyperlink" Target="https://twitter.com/ajaysha67582208/status/1157845115286773760" TargetMode="External" /><Relationship Id="rId257" Type="http://schemas.openxmlformats.org/officeDocument/2006/relationships/hyperlink" Target="https://twitter.com/ajaysha67582208/status/1157845115286773760" TargetMode="External" /><Relationship Id="rId258" Type="http://schemas.openxmlformats.org/officeDocument/2006/relationships/hyperlink" Target="https://twitter.com/ajaysha67582208/status/1157845115286773760" TargetMode="External" /><Relationship Id="rId259" Type="http://schemas.openxmlformats.org/officeDocument/2006/relationships/hyperlink" Target="https://twitter.com/ajaysha67582208/status/1157845115286773760" TargetMode="External" /><Relationship Id="rId260" Type="http://schemas.openxmlformats.org/officeDocument/2006/relationships/hyperlink" Target="https://twitter.com/ajaysha67582208/status/1157845115286773760" TargetMode="External" /><Relationship Id="rId261" Type="http://schemas.openxmlformats.org/officeDocument/2006/relationships/hyperlink" Target="https://twitter.com/megtross/status/1158386385675587584" TargetMode="External" /><Relationship Id="rId262" Type="http://schemas.openxmlformats.org/officeDocument/2006/relationships/hyperlink" Target="https://twitter.com/megtross/status/1158386385675587584" TargetMode="External" /><Relationship Id="rId263" Type="http://schemas.openxmlformats.org/officeDocument/2006/relationships/hyperlink" Target="https://twitter.com/megtross/status/1158386385675587584" TargetMode="External" /><Relationship Id="rId264" Type="http://schemas.openxmlformats.org/officeDocument/2006/relationships/hyperlink" Target="https://twitter.com/megtross/status/1158386385675587584" TargetMode="External" /><Relationship Id="rId265" Type="http://schemas.openxmlformats.org/officeDocument/2006/relationships/hyperlink" Target="https://twitter.com/1mcfairfax/status/1156306922141863941" TargetMode="External" /><Relationship Id="rId266" Type="http://schemas.openxmlformats.org/officeDocument/2006/relationships/hyperlink" Target="https://twitter.com/fairfaxkorea/status/1158760013227102208" TargetMode="External" /><Relationship Id="rId267" Type="http://schemas.openxmlformats.org/officeDocument/2006/relationships/hyperlink" Target="https://twitter.com/stephenmoret/status/1157123863014182913" TargetMode="External" /><Relationship Id="rId268" Type="http://schemas.openxmlformats.org/officeDocument/2006/relationships/hyperlink" Target="https://twitter.com/stephenmoret/status/1157123863014182913" TargetMode="External" /><Relationship Id="rId269" Type="http://schemas.openxmlformats.org/officeDocument/2006/relationships/hyperlink" Target="https://twitter.com/stephenmoret/status/1157123863014182913" TargetMode="External" /><Relationship Id="rId270" Type="http://schemas.openxmlformats.org/officeDocument/2006/relationships/hyperlink" Target="https://twitter.com/fairfaxkorea/status/1158760035817680896" TargetMode="External" /><Relationship Id="rId271" Type="http://schemas.openxmlformats.org/officeDocument/2006/relationships/hyperlink" Target="https://twitter.com/fairfaxkorea/status/1158760035817680896" TargetMode="External" /><Relationship Id="rId272" Type="http://schemas.openxmlformats.org/officeDocument/2006/relationships/hyperlink" Target="https://twitter.com/fairfaxkorea/status/1158760035817680896" TargetMode="External" /><Relationship Id="rId273" Type="http://schemas.openxmlformats.org/officeDocument/2006/relationships/hyperlink" Target="https://twitter.com/fairfaxkorea/status/1158759962576748544" TargetMode="External" /><Relationship Id="rId274" Type="http://schemas.openxmlformats.org/officeDocument/2006/relationships/hyperlink" Target="https://twitter.com/fairfaxkorea/status/1158759962576748544" TargetMode="External" /><Relationship Id="rId275" Type="http://schemas.openxmlformats.org/officeDocument/2006/relationships/hyperlink" Target="https://twitter.com/fairfaxkorea/status/1158759962576748544" TargetMode="External" /><Relationship Id="rId276" Type="http://schemas.openxmlformats.org/officeDocument/2006/relationships/hyperlink" Target="https://twitter.com/fairfaxkorea/status/1158759962576748544" TargetMode="External" /><Relationship Id="rId277" Type="http://schemas.openxmlformats.org/officeDocument/2006/relationships/hyperlink" Target="https://twitter.com/fairfaxkorea/status/1158759962576748544" TargetMode="External" /><Relationship Id="rId278" Type="http://schemas.openxmlformats.org/officeDocument/2006/relationships/hyperlink" Target="https://twitter.com/fairfaxkorea/status/1158760013227102208" TargetMode="External" /><Relationship Id="rId279" Type="http://schemas.openxmlformats.org/officeDocument/2006/relationships/hyperlink" Target="https://twitter.com/fairfaxkorea/status/1158760035817680896" TargetMode="External" /><Relationship Id="rId280" Type="http://schemas.openxmlformats.org/officeDocument/2006/relationships/hyperlink" Target="https://twitter.com/sm1else/status/1159206161931014145" TargetMode="External" /><Relationship Id="rId281" Type="http://schemas.openxmlformats.org/officeDocument/2006/relationships/hyperlink" Target="https://twitter.com/ncc_comm/status/1159480352211181571" TargetMode="External" /><Relationship Id="rId282" Type="http://schemas.openxmlformats.org/officeDocument/2006/relationships/hyperlink" Target="https://twitter.com/1901group/status/1159526005238878208" TargetMode="External" /><Relationship Id="rId283" Type="http://schemas.openxmlformats.org/officeDocument/2006/relationships/hyperlink" Target="https://twitter.com/virginiasbdc/status/1158526520488542217" TargetMode="External" /><Relationship Id="rId284" Type="http://schemas.openxmlformats.org/officeDocument/2006/relationships/hyperlink" Target="https://twitter.com/virginiasbdc/status/1158751054844108801" TargetMode="External" /><Relationship Id="rId285" Type="http://schemas.openxmlformats.org/officeDocument/2006/relationships/hyperlink" Target="https://twitter.com/virginiasbdc/status/1159167259031560192" TargetMode="External" /><Relationship Id="rId286" Type="http://schemas.openxmlformats.org/officeDocument/2006/relationships/hyperlink" Target="https://twitter.com/virginiasbdc/status/1159859243664592902" TargetMode="External" /><Relationship Id="rId287" Type="http://schemas.openxmlformats.org/officeDocument/2006/relationships/hyperlink" Target="https://twitter.com/thesiliconhill/status/1159167301712863232" TargetMode="External" /><Relationship Id="rId288" Type="http://schemas.openxmlformats.org/officeDocument/2006/relationships/hyperlink" Target="https://twitter.com/thesiliconhill/status/1159890983649239041" TargetMode="External" /><Relationship Id="rId289" Type="http://schemas.openxmlformats.org/officeDocument/2006/relationships/hyperlink" Target="https://twitter.com/embark_fund/status/1159199082847580160" TargetMode="External" /><Relationship Id="rId290" Type="http://schemas.openxmlformats.org/officeDocument/2006/relationships/hyperlink" Target="https://twitter.com/embark_fund/status/1159199082847580160" TargetMode="External" /><Relationship Id="rId291" Type="http://schemas.openxmlformats.org/officeDocument/2006/relationships/hyperlink" Target="https://twitter.com/johnsnowmtainer/status/1159905176947494914" TargetMode="External" /><Relationship Id="rId292" Type="http://schemas.openxmlformats.org/officeDocument/2006/relationships/hyperlink" Target="https://twitter.com/johnsnowmtainer/status/1159905176947494914" TargetMode="External" /><Relationship Id="rId293" Type="http://schemas.openxmlformats.org/officeDocument/2006/relationships/hyperlink" Target="https://twitter.com/johnsnowmtainer/status/1159905176947494914" TargetMode="External" /><Relationship Id="rId294" Type="http://schemas.openxmlformats.org/officeDocument/2006/relationships/hyperlink" Target="https://twitter.com/johnsnowmtainer/status/1159905176947494914" TargetMode="External" /><Relationship Id="rId295" Type="http://schemas.openxmlformats.org/officeDocument/2006/relationships/hyperlink" Target="https://twitter.com/johnsnowmtainer/status/1159905176947494914" TargetMode="External" /><Relationship Id="rId296" Type="http://schemas.openxmlformats.org/officeDocument/2006/relationships/hyperlink" Target="https://twitter.com/johnsnowmtainer/status/1159905176947494914" TargetMode="External" /><Relationship Id="rId297" Type="http://schemas.openxmlformats.org/officeDocument/2006/relationships/hyperlink" Target="https://twitter.com/johnsnowmtainer/status/1159905176947494914" TargetMode="External" /><Relationship Id="rId298" Type="http://schemas.openxmlformats.org/officeDocument/2006/relationships/hyperlink" Target="https://twitter.com/johnsnowmtainer/status/1159905176947494914" TargetMode="External" /><Relationship Id="rId299" Type="http://schemas.openxmlformats.org/officeDocument/2006/relationships/hyperlink" Target="https://twitter.com/johnsnowmtainer/status/1159905176947494914" TargetMode="External" /><Relationship Id="rId300" Type="http://schemas.openxmlformats.org/officeDocument/2006/relationships/hyperlink" Target="https://twitter.com/embark_fund/status/1159199082847580160" TargetMode="External" /><Relationship Id="rId301" Type="http://schemas.openxmlformats.org/officeDocument/2006/relationships/hyperlink" Target="https://twitter.com/embark_fund/status/1159199082847580160" TargetMode="External" /><Relationship Id="rId302" Type="http://schemas.openxmlformats.org/officeDocument/2006/relationships/hyperlink" Target="https://twitter.com/embark_fund/status/1159199082847580160" TargetMode="External" /><Relationship Id="rId303" Type="http://schemas.openxmlformats.org/officeDocument/2006/relationships/hyperlink" Target="https://twitter.com/embark_fund/status/1159199082847580160" TargetMode="External" /><Relationship Id="rId304" Type="http://schemas.openxmlformats.org/officeDocument/2006/relationships/hyperlink" Target="https://twitter.com/embark_fund/status/1159199082847580160" TargetMode="External" /><Relationship Id="rId305" Type="http://schemas.openxmlformats.org/officeDocument/2006/relationships/hyperlink" Target="https://twitter.com/embark_fund/status/1159199082847580160" TargetMode="External" /><Relationship Id="rId306" Type="http://schemas.openxmlformats.org/officeDocument/2006/relationships/hyperlink" Target="https://twitter.com/embark_fund/status/1159199082847580160" TargetMode="External" /><Relationship Id="rId307" Type="http://schemas.openxmlformats.org/officeDocument/2006/relationships/hyperlink" Target="https://twitter.com/embark_fund/status/1159900061905633280" TargetMode="External" /><Relationship Id="rId308" Type="http://schemas.openxmlformats.org/officeDocument/2006/relationships/hyperlink" Target="https://twitter.com/embark_fund/status/1159900061905633280" TargetMode="External" /><Relationship Id="rId309" Type="http://schemas.openxmlformats.org/officeDocument/2006/relationships/hyperlink" Target="https://twitter.com/embark_fund/status/1159900061905633280" TargetMode="External" /><Relationship Id="rId310" Type="http://schemas.openxmlformats.org/officeDocument/2006/relationships/hyperlink" Target="https://twitter.com/embark_fund/status/1159900061905633280" TargetMode="External" /><Relationship Id="rId311" Type="http://schemas.openxmlformats.org/officeDocument/2006/relationships/hyperlink" Target="https://twitter.com/embark_fund/status/1159900061905633280" TargetMode="External" /><Relationship Id="rId312" Type="http://schemas.openxmlformats.org/officeDocument/2006/relationships/hyperlink" Target="https://twitter.com/embark_fund/status/1159900061905633280" TargetMode="External" /><Relationship Id="rId313" Type="http://schemas.openxmlformats.org/officeDocument/2006/relationships/hyperlink" Target="https://twitter.com/embark_fund/status/1159900061905633280" TargetMode="External" /><Relationship Id="rId314" Type="http://schemas.openxmlformats.org/officeDocument/2006/relationships/hyperlink" Target="https://twitter.com/embark_fund/status/1159900061905633280" TargetMode="External" /><Relationship Id="rId315" Type="http://schemas.openxmlformats.org/officeDocument/2006/relationships/hyperlink" Target="https://twitter.com/energyreferralx/status/1159905394803822596" TargetMode="External" /><Relationship Id="rId316" Type="http://schemas.openxmlformats.org/officeDocument/2006/relationships/hyperlink" Target="https://twitter.com/energyreferralx/status/1159905394803822596" TargetMode="External" /><Relationship Id="rId317" Type="http://schemas.openxmlformats.org/officeDocument/2006/relationships/hyperlink" Target="https://twitter.com/energyreferralx/status/1159905394803822596" TargetMode="External" /><Relationship Id="rId318" Type="http://schemas.openxmlformats.org/officeDocument/2006/relationships/hyperlink" Target="https://twitter.com/energyreferralx/status/1159905394803822596" TargetMode="External" /><Relationship Id="rId319" Type="http://schemas.openxmlformats.org/officeDocument/2006/relationships/hyperlink" Target="https://twitter.com/energyreferralx/status/1159905394803822596" TargetMode="External" /><Relationship Id="rId320" Type="http://schemas.openxmlformats.org/officeDocument/2006/relationships/hyperlink" Target="https://twitter.com/energyreferralx/status/1159905394803822596" TargetMode="External" /><Relationship Id="rId321" Type="http://schemas.openxmlformats.org/officeDocument/2006/relationships/hyperlink" Target="https://twitter.com/energyreferralx/status/1159905394803822596" TargetMode="External" /><Relationship Id="rId322" Type="http://schemas.openxmlformats.org/officeDocument/2006/relationships/hyperlink" Target="https://twitter.com/energyreferralx/status/1159905394803822596" TargetMode="External" /><Relationship Id="rId323" Type="http://schemas.openxmlformats.org/officeDocument/2006/relationships/hyperlink" Target="https://twitter.com/energyreferralx/status/1159905394803822596" TargetMode="External" /><Relationship Id="rId324" Type="http://schemas.openxmlformats.org/officeDocument/2006/relationships/hyperlink" Target="https://twitter.com/tysonspartners/status/1158384729483304965" TargetMode="External" /><Relationship Id="rId325" Type="http://schemas.openxmlformats.org/officeDocument/2006/relationships/hyperlink" Target="https://twitter.com/tysonspartners/status/1158384729483304965" TargetMode="External" /><Relationship Id="rId326" Type="http://schemas.openxmlformats.org/officeDocument/2006/relationships/hyperlink" Target="https://twitter.com/tysonspartners/status/1158384729483304965" TargetMode="External" /><Relationship Id="rId327" Type="http://schemas.openxmlformats.org/officeDocument/2006/relationships/hyperlink" Target="https://twitter.com/tysonspartners/status/1158384729483304965" TargetMode="External" /><Relationship Id="rId328" Type="http://schemas.openxmlformats.org/officeDocument/2006/relationships/hyperlink" Target="https://twitter.com/fairfaxeda/status/1158388427672436736" TargetMode="External" /><Relationship Id="rId329" Type="http://schemas.openxmlformats.org/officeDocument/2006/relationships/hyperlink" Target="https://twitter.com/fairfaxeda/status/1158388427672436736" TargetMode="External" /><Relationship Id="rId330" Type="http://schemas.openxmlformats.org/officeDocument/2006/relationships/hyperlink" Target="https://twitter.com/fairfaxeda/status/1158388427672436736" TargetMode="External" /><Relationship Id="rId331" Type="http://schemas.openxmlformats.org/officeDocument/2006/relationships/hyperlink" Target="https://twitter.com/fairfaxeda/status/1158388427672436736" TargetMode="External" /><Relationship Id="rId332" Type="http://schemas.openxmlformats.org/officeDocument/2006/relationships/hyperlink" Target="https://twitter.com/fairfaxeda/status/1158394714153979911" TargetMode="External" /><Relationship Id="rId333" Type="http://schemas.openxmlformats.org/officeDocument/2006/relationships/hyperlink" Target="https://twitter.com/technicallydc/status/1158416930992205830" TargetMode="External" /><Relationship Id="rId334" Type="http://schemas.openxmlformats.org/officeDocument/2006/relationships/hyperlink" Target="https://twitter.com/fairfaxeda/status/1158423851677736960" TargetMode="External" /><Relationship Id="rId335" Type="http://schemas.openxmlformats.org/officeDocument/2006/relationships/hyperlink" Target="https://twitter.com/fairfaxeda/status/1158439844416282624" TargetMode="External" /><Relationship Id="rId336" Type="http://schemas.openxmlformats.org/officeDocument/2006/relationships/hyperlink" Target="https://twitter.com/fairfaxeda/status/1158439844416282624" TargetMode="External" /><Relationship Id="rId337" Type="http://schemas.openxmlformats.org/officeDocument/2006/relationships/hyperlink" Target="https://twitter.com/fairfaxeda/status/1158740004576944129" TargetMode="External" /><Relationship Id="rId338" Type="http://schemas.openxmlformats.org/officeDocument/2006/relationships/hyperlink" Target="https://twitter.com/fairfaxeda/status/1158740004576944129" TargetMode="External" /><Relationship Id="rId339" Type="http://schemas.openxmlformats.org/officeDocument/2006/relationships/hyperlink" Target="https://twitter.com/ggwash/status/1158751601991049217" TargetMode="External" /><Relationship Id="rId340" Type="http://schemas.openxmlformats.org/officeDocument/2006/relationships/hyperlink" Target="https://twitter.com/fairfaxeda/status/1158802233326264320" TargetMode="External" /><Relationship Id="rId341" Type="http://schemas.openxmlformats.org/officeDocument/2006/relationships/hyperlink" Target="https://twitter.com/fairfaxeda/status/1158802246601269248" TargetMode="External" /><Relationship Id="rId342" Type="http://schemas.openxmlformats.org/officeDocument/2006/relationships/hyperlink" Target="https://twitter.com/fairfaxeda/status/1158802246601269248" TargetMode="External" /><Relationship Id="rId343" Type="http://schemas.openxmlformats.org/officeDocument/2006/relationships/hyperlink" Target="https://twitter.com/fairfaxeda/status/1158843686832226304" TargetMode="External" /><Relationship Id="rId344" Type="http://schemas.openxmlformats.org/officeDocument/2006/relationships/hyperlink" Target="https://twitter.com/fairfaxeda/status/1158843686832226304" TargetMode="External" /><Relationship Id="rId345" Type="http://schemas.openxmlformats.org/officeDocument/2006/relationships/hyperlink" Target="https://twitter.com/fairfaxcounty/status/1159101944025235458" TargetMode="External" /><Relationship Id="rId346" Type="http://schemas.openxmlformats.org/officeDocument/2006/relationships/hyperlink" Target="https://twitter.com/fairfaxeda/status/1159102438554648576" TargetMode="External" /><Relationship Id="rId347" Type="http://schemas.openxmlformats.org/officeDocument/2006/relationships/hyperlink" Target="https://twitter.com/fairfaxeda/status/1159117810087452673" TargetMode="External" /><Relationship Id="rId348" Type="http://schemas.openxmlformats.org/officeDocument/2006/relationships/hyperlink" Target="https://twitter.com/fairfaxeda/status/1159117810087452673" TargetMode="External" /><Relationship Id="rId349" Type="http://schemas.openxmlformats.org/officeDocument/2006/relationships/hyperlink" Target="https://twitter.com/fairfaxeda/status/1159162768349630464" TargetMode="External" /><Relationship Id="rId350" Type="http://schemas.openxmlformats.org/officeDocument/2006/relationships/hyperlink" Target="https://twitter.com/fairfaxeda/status/1159162768349630464" TargetMode="External" /><Relationship Id="rId351" Type="http://schemas.openxmlformats.org/officeDocument/2006/relationships/hyperlink" Target="https://twitter.com/fairfaxeda/status/1159162768349630464" TargetMode="External" /><Relationship Id="rId352" Type="http://schemas.openxmlformats.org/officeDocument/2006/relationships/hyperlink" Target="https://twitter.com/tysonsreporter/status/1158829573448065024" TargetMode="External" /><Relationship Id="rId353" Type="http://schemas.openxmlformats.org/officeDocument/2006/relationships/hyperlink" Target="https://twitter.com/fairfaxeda/status/1159279684502392834" TargetMode="External" /><Relationship Id="rId354" Type="http://schemas.openxmlformats.org/officeDocument/2006/relationships/hyperlink" Target="https://twitter.com/fairfaxeda/status/1159466792860966914" TargetMode="External" /><Relationship Id="rId355" Type="http://schemas.openxmlformats.org/officeDocument/2006/relationships/hyperlink" Target="https://twitter.com/fairfaxeda/status/1159843168411504640" TargetMode="External" /><Relationship Id="rId356" Type="http://schemas.openxmlformats.org/officeDocument/2006/relationships/hyperlink" Target="https://twitter.com/fairfaxeda/status/1159888868293959681" TargetMode="External" /><Relationship Id="rId357" Type="http://schemas.openxmlformats.org/officeDocument/2006/relationships/hyperlink" Target="https://twitter.com/postlocal/status/1160694580783788033" TargetMode="External" /><Relationship Id="rId358" Type="http://schemas.openxmlformats.org/officeDocument/2006/relationships/hyperlink" Target="https://twitter.com/fairfaxeda/status/1160707790513627137" TargetMode="External" /><Relationship Id="rId359" Type="http://schemas.openxmlformats.org/officeDocument/2006/relationships/hyperlink" Target="https://twitter.com/fairfaxeda/status/1160947778341785600" TargetMode="External" /><Relationship Id="rId360" Type="http://schemas.openxmlformats.org/officeDocument/2006/relationships/hyperlink" Target="https://twitter.com/fairfaxeda/status/1160947778341785600" TargetMode="External" /><Relationship Id="rId361" Type="http://schemas.openxmlformats.org/officeDocument/2006/relationships/hyperlink" Target="https://twitter.com/fairfaxeda/status/1158480985467564038" TargetMode="External" /><Relationship Id="rId362" Type="http://schemas.openxmlformats.org/officeDocument/2006/relationships/hyperlink" Target="https://twitter.com/judycostello/status/1159462850672451584" TargetMode="External" /><Relationship Id="rId363" Type="http://schemas.openxmlformats.org/officeDocument/2006/relationships/hyperlink" Target="https://twitter.com/judycostello/status/1159462850672451584" TargetMode="External" /><Relationship Id="rId364" Type="http://schemas.openxmlformats.org/officeDocument/2006/relationships/hyperlink" Target="https://twitter.com/judycostello/status/1159462850672451584" TargetMode="External" /><Relationship Id="rId365" Type="http://schemas.openxmlformats.org/officeDocument/2006/relationships/hyperlink" Target="https://twitter.com/judycostello/status/1159462850672451584" TargetMode="External" /><Relationship Id="rId366" Type="http://schemas.openxmlformats.org/officeDocument/2006/relationships/hyperlink" Target="https://twitter.com/judycostello/status/1159462850672451584" TargetMode="External" /><Relationship Id="rId367" Type="http://schemas.openxmlformats.org/officeDocument/2006/relationships/hyperlink" Target="https://twitter.com/judycostello/status/1159462850672451584" TargetMode="External" /><Relationship Id="rId368" Type="http://schemas.openxmlformats.org/officeDocument/2006/relationships/hyperlink" Target="https://twitter.com/judycostello/status/1159462850672451584" TargetMode="External" /><Relationship Id="rId369" Type="http://schemas.openxmlformats.org/officeDocument/2006/relationships/hyperlink" Target="https://twitter.com/judycostello/status/1159462850672451584" TargetMode="External" /><Relationship Id="rId370" Type="http://schemas.openxmlformats.org/officeDocument/2006/relationships/hyperlink" Target="https://twitter.com/judycostello/status/1159462850672451584" TargetMode="External" /><Relationship Id="rId371" Type="http://schemas.openxmlformats.org/officeDocument/2006/relationships/hyperlink" Target="https://twitter.com/judycostello/status/1159462850672451584" TargetMode="External" /><Relationship Id="rId372" Type="http://schemas.openxmlformats.org/officeDocument/2006/relationships/hyperlink" Target="https://twitter.com/judycostello/status/1159462850672451584" TargetMode="External" /><Relationship Id="rId373" Type="http://schemas.openxmlformats.org/officeDocument/2006/relationships/hyperlink" Target="https://twitter.com/judycostello/status/1159462850672451584" TargetMode="External" /><Relationship Id="rId374" Type="http://schemas.openxmlformats.org/officeDocument/2006/relationships/hyperlink" Target="https://twitter.com/judycostello/status/1159462850672451584" TargetMode="External" /><Relationship Id="rId375" Type="http://schemas.openxmlformats.org/officeDocument/2006/relationships/hyperlink" Target="https://twitter.com/judycostello/status/1159462850672451584" TargetMode="External" /><Relationship Id="rId376" Type="http://schemas.openxmlformats.org/officeDocument/2006/relationships/hyperlink" Target="https://twitter.com/judycostello/status/1159462850672451584" TargetMode="External" /><Relationship Id="rId377" Type="http://schemas.openxmlformats.org/officeDocument/2006/relationships/hyperlink" Target="https://twitter.com/judycostello/status/1159462850672451584" TargetMode="External" /><Relationship Id="rId378" Type="http://schemas.openxmlformats.org/officeDocument/2006/relationships/hyperlink" Target="https://twitter.com/judycostello/status/1159462850672451584" TargetMode="External" /><Relationship Id="rId379" Type="http://schemas.openxmlformats.org/officeDocument/2006/relationships/hyperlink" Target="https://twitter.com/novachamber/status/1161020587445280768" TargetMode="External" /><Relationship Id="rId380" Type="http://schemas.openxmlformats.org/officeDocument/2006/relationships/hyperlink" Target="https://twitter.com/novachamber/status/1161020587445280768" TargetMode="External" /><Relationship Id="rId381" Type="http://schemas.openxmlformats.org/officeDocument/2006/relationships/hyperlink" Target="https://twitter.com/novachamber/status/1161020587445280768" TargetMode="External" /><Relationship Id="rId382" Type="http://schemas.openxmlformats.org/officeDocument/2006/relationships/hyperlink" Target="https://twitter.com/novachamber/status/1161020587445280768" TargetMode="External" /><Relationship Id="rId383" Type="http://schemas.openxmlformats.org/officeDocument/2006/relationships/hyperlink" Target="https://twitter.com/novachamber/status/1161020587445280768" TargetMode="External" /><Relationship Id="rId384" Type="http://schemas.openxmlformats.org/officeDocument/2006/relationships/hyperlink" Target="https://twitter.com/novachamber/status/1161020587445280768" TargetMode="External" /><Relationship Id="rId385" Type="http://schemas.openxmlformats.org/officeDocument/2006/relationships/hyperlink" Target="https://twitter.com/novachamber/status/1161020587445280768" TargetMode="External" /><Relationship Id="rId386" Type="http://schemas.openxmlformats.org/officeDocument/2006/relationships/hyperlink" Target="https://twitter.com/novachamber/status/1161020587445280768" TargetMode="External" /><Relationship Id="rId387" Type="http://schemas.openxmlformats.org/officeDocument/2006/relationships/hyperlink" Target="https://twitter.com/novachamber/status/1161020587445280768" TargetMode="External" /><Relationship Id="rId388" Type="http://schemas.openxmlformats.org/officeDocument/2006/relationships/hyperlink" Target="https://twitter.com/novachamber/status/1161020587445280768" TargetMode="External" /><Relationship Id="rId389" Type="http://schemas.openxmlformats.org/officeDocument/2006/relationships/hyperlink" Target="https://twitter.com/novachamber/status/1161020587445280768" TargetMode="External" /><Relationship Id="rId390" Type="http://schemas.openxmlformats.org/officeDocument/2006/relationships/hyperlink" Target="https://twitter.com/novachamber/status/1161020587445280768" TargetMode="External" /><Relationship Id="rId391" Type="http://schemas.openxmlformats.org/officeDocument/2006/relationships/hyperlink" Target="https://twitter.com/novachamber/status/1161020587445280768" TargetMode="External" /><Relationship Id="rId392" Type="http://schemas.openxmlformats.org/officeDocument/2006/relationships/hyperlink" Target="https://twitter.com/novachamber/status/1161020587445280768" TargetMode="External" /><Relationship Id="rId393" Type="http://schemas.openxmlformats.org/officeDocument/2006/relationships/hyperlink" Target="https://twitter.com/novachamber/status/1161020587445280768" TargetMode="External" /><Relationship Id="rId394" Type="http://schemas.openxmlformats.org/officeDocument/2006/relationships/hyperlink" Target="https://twitter.com/novachamber/status/1161020587445280768" TargetMode="External" /><Relationship Id="rId395" Type="http://schemas.openxmlformats.org/officeDocument/2006/relationships/hyperlink" Target="https://twitter.com/novachamber/status/1161020587445280768" TargetMode="External" /><Relationship Id="rId396" Type="http://schemas.openxmlformats.org/officeDocument/2006/relationships/comments" Target="../comments1.xml" /><Relationship Id="rId397" Type="http://schemas.openxmlformats.org/officeDocument/2006/relationships/vmlDrawing" Target="../drawings/vmlDrawing1.vml" /><Relationship Id="rId398" Type="http://schemas.openxmlformats.org/officeDocument/2006/relationships/table" Target="../tables/table1.xml" /><Relationship Id="rId3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2TCsgqqug" TargetMode="External" /><Relationship Id="rId2" Type="http://schemas.openxmlformats.org/officeDocument/2006/relationships/hyperlink" Target="https://t.co/YgPdkHXnPM" TargetMode="External" /><Relationship Id="rId3" Type="http://schemas.openxmlformats.org/officeDocument/2006/relationships/hyperlink" Target="https://t.co/K7jIVvabVe" TargetMode="External" /><Relationship Id="rId4" Type="http://schemas.openxmlformats.org/officeDocument/2006/relationships/hyperlink" Target="http://t.co/2xPqZvwuC2" TargetMode="External" /><Relationship Id="rId5" Type="http://schemas.openxmlformats.org/officeDocument/2006/relationships/hyperlink" Target="http://t.co/K7JANDWAlx" TargetMode="External" /><Relationship Id="rId6" Type="http://schemas.openxmlformats.org/officeDocument/2006/relationships/hyperlink" Target="https://t.co/pEHBQjYsHV" TargetMode="External" /><Relationship Id="rId7" Type="http://schemas.openxmlformats.org/officeDocument/2006/relationships/hyperlink" Target="https://t.co/UDEyLaYYUc" TargetMode="External" /><Relationship Id="rId8" Type="http://schemas.openxmlformats.org/officeDocument/2006/relationships/hyperlink" Target="https://t.co/YRMnJi7Jix" TargetMode="External" /><Relationship Id="rId9" Type="http://schemas.openxmlformats.org/officeDocument/2006/relationships/hyperlink" Target="http://t.co/untiLInxSs" TargetMode="External" /><Relationship Id="rId10" Type="http://schemas.openxmlformats.org/officeDocument/2006/relationships/hyperlink" Target="https://t.co/yQXdsezmyO" TargetMode="External" /><Relationship Id="rId11" Type="http://schemas.openxmlformats.org/officeDocument/2006/relationships/hyperlink" Target="https://t.co/ATAWQl2iKJ" TargetMode="External" /><Relationship Id="rId12" Type="http://schemas.openxmlformats.org/officeDocument/2006/relationships/hyperlink" Target="https://t.co/KnHl1Y0jQX" TargetMode="External" /><Relationship Id="rId13" Type="http://schemas.openxmlformats.org/officeDocument/2006/relationships/hyperlink" Target="https://t.co/mPEbHQfIZG" TargetMode="External" /><Relationship Id="rId14" Type="http://schemas.openxmlformats.org/officeDocument/2006/relationships/hyperlink" Target="https://t.co/UJiRrMyjl5" TargetMode="External" /><Relationship Id="rId15" Type="http://schemas.openxmlformats.org/officeDocument/2006/relationships/hyperlink" Target="http://t.co/lRxTmnWa8x" TargetMode="External" /><Relationship Id="rId16" Type="http://schemas.openxmlformats.org/officeDocument/2006/relationships/hyperlink" Target="http://t.co/mPtm4Z3bIk" TargetMode="External" /><Relationship Id="rId17" Type="http://schemas.openxmlformats.org/officeDocument/2006/relationships/hyperlink" Target="https://t.co/vJy8HeAPUH" TargetMode="External" /><Relationship Id="rId18" Type="http://schemas.openxmlformats.org/officeDocument/2006/relationships/hyperlink" Target="https://t.co/ubOJpzFMmm" TargetMode="External" /><Relationship Id="rId19" Type="http://schemas.openxmlformats.org/officeDocument/2006/relationships/hyperlink" Target="https://t.co/L1uB81ct9f" TargetMode="External" /><Relationship Id="rId20" Type="http://schemas.openxmlformats.org/officeDocument/2006/relationships/hyperlink" Target="https://t.co/Nze3K6ODAU" TargetMode="External" /><Relationship Id="rId21" Type="http://schemas.openxmlformats.org/officeDocument/2006/relationships/hyperlink" Target="https://t.co/R5B3nVMIK8" TargetMode="External" /><Relationship Id="rId22" Type="http://schemas.openxmlformats.org/officeDocument/2006/relationships/hyperlink" Target="https://t.co/udDiDYQO6K" TargetMode="External" /><Relationship Id="rId23" Type="http://schemas.openxmlformats.org/officeDocument/2006/relationships/hyperlink" Target="http://t.co/W3oHlZboWO" TargetMode="External" /><Relationship Id="rId24" Type="http://schemas.openxmlformats.org/officeDocument/2006/relationships/hyperlink" Target="http://t.co/63JoTSMuLW" TargetMode="External" /><Relationship Id="rId25" Type="http://schemas.openxmlformats.org/officeDocument/2006/relationships/hyperlink" Target="https://t.co/q6G9yPsOq6" TargetMode="External" /><Relationship Id="rId26" Type="http://schemas.openxmlformats.org/officeDocument/2006/relationships/hyperlink" Target="https://t.co/UbIwfo0YZ9" TargetMode="External" /><Relationship Id="rId27" Type="http://schemas.openxmlformats.org/officeDocument/2006/relationships/hyperlink" Target="https://t.co/3cnTSREpKe" TargetMode="External" /><Relationship Id="rId28" Type="http://schemas.openxmlformats.org/officeDocument/2006/relationships/hyperlink" Target="https://t.co/zwqXKrHWR0" TargetMode="External" /><Relationship Id="rId29" Type="http://schemas.openxmlformats.org/officeDocument/2006/relationships/hyperlink" Target="http://t.co/Hq7hTYkOPg" TargetMode="External" /><Relationship Id="rId30" Type="http://schemas.openxmlformats.org/officeDocument/2006/relationships/hyperlink" Target="https://t.co/IAv3v7MhUn" TargetMode="External" /><Relationship Id="rId31" Type="http://schemas.openxmlformats.org/officeDocument/2006/relationships/hyperlink" Target="http://t.co/GvjWdHI6Bk" TargetMode="External" /><Relationship Id="rId32" Type="http://schemas.openxmlformats.org/officeDocument/2006/relationships/hyperlink" Target="https://t.co/OlYyKUxWUd" TargetMode="External" /><Relationship Id="rId33" Type="http://schemas.openxmlformats.org/officeDocument/2006/relationships/hyperlink" Target="https://t.co/2zbcMYlA6q" TargetMode="External" /><Relationship Id="rId34" Type="http://schemas.openxmlformats.org/officeDocument/2006/relationships/hyperlink" Target="http://t.co/qg8QK6Hlbt" TargetMode="External" /><Relationship Id="rId35" Type="http://schemas.openxmlformats.org/officeDocument/2006/relationships/hyperlink" Target="http://t.co/SStr1E0dZH" TargetMode="External" /><Relationship Id="rId36" Type="http://schemas.openxmlformats.org/officeDocument/2006/relationships/hyperlink" Target="https://t.co/YKonRF4S1A" TargetMode="External" /><Relationship Id="rId37" Type="http://schemas.openxmlformats.org/officeDocument/2006/relationships/hyperlink" Target="https://t.co/oz0QROB12D" TargetMode="External" /><Relationship Id="rId38" Type="http://schemas.openxmlformats.org/officeDocument/2006/relationships/hyperlink" Target="https://t.co/c2GJWbc7zu" TargetMode="External" /><Relationship Id="rId39" Type="http://schemas.openxmlformats.org/officeDocument/2006/relationships/hyperlink" Target="https://t.co/Y6xpsAq1rU" TargetMode="External" /><Relationship Id="rId40" Type="http://schemas.openxmlformats.org/officeDocument/2006/relationships/hyperlink" Target="https://t.co/sQMc9gsr2K" TargetMode="External" /><Relationship Id="rId41" Type="http://schemas.openxmlformats.org/officeDocument/2006/relationships/hyperlink" Target="https://t.co/T04y9s7stZ" TargetMode="External" /><Relationship Id="rId42" Type="http://schemas.openxmlformats.org/officeDocument/2006/relationships/hyperlink" Target="http://t.co/C2YlKfQXaf" TargetMode="External" /><Relationship Id="rId43" Type="http://schemas.openxmlformats.org/officeDocument/2006/relationships/hyperlink" Target="http://t.co/zqmWmSMu4Z" TargetMode="External" /><Relationship Id="rId44" Type="http://schemas.openxmlformats.org/officeDocument/2006/relationships/hyperlink" Target="http://t.co/9j2eUqvVxm" TargetMode="External" /><Relationship Id="rId45" Type="http://schemas.openxmlformats.org/officeDocument/2006/relationships/hyperlink" Target="https://t.co/PNym0wuGYn" TargetMode="External" /><Relationship Id="rId46" Type="http://schemas.openxmlformats.org/officeDocument/2006/relationships/hyperlink" Target="https://t.co/pmrn3Pm3bj" TargetMode="External" /><Relationship Id="rId47" Type="http://schemas.openxmlformats.org/officeDocument/2006/relationships/hyperlink" Target="http://t.co/rHJXWXyDDd" TargetMode="External" /><Relationship Id="rId48" Type="http://schemas.openxmlformats.org/officeDocument/2006/relationships/hyperlink" Target="https://t.co/83qOr8vFfu" TargetMode="External" /><Relationship Id="rId49" Type="http://schemas.openxmlformats.org/officeDocument/2006/relationships/hyperlink" Target="https://t.co/XjNEchKuOH" TargetMode="External" /><Relationship Id="rId50" Type="http://schemas.openxmlformats.org/officeDocument/2006/relationships/hyperlink" Target="http://t.co/pXYvUhhNMF" TargetMode="External" /><Relationship Id="rId51" Type="http://schemas.openxmlformats.org/officeDocument/2006/relationships/hyperlink" Target="https://t.co/529OQSHmT3" TargetMode="External" /><Relationship Id="rId52" Type="http://schemas.openxmlformats.org/officeDocument/2006/relationships/hyperlink" Target="http://t.co/l86Hylvim2" TargetMode="External" /><Relationship Id="rId53" Type="http://schemas.openxmlformats.org/officeDocument/2006/relationships/hyperlink" Target="http://t.co/CkmtO4bbR1" TargetMode="External" /><Relationship Id="rId54" Type="http://schemas.openxmlformats.org/officeDocument/2006/relationships/hyperlink" Target="https://t.co/7GlGReJzBk" TargetMode="External" /><Relationship Id="rId55" Type="http://schemas.openxmlformats.org/officeDocument/2006/relationships/hyperlink" Target="https://t.co/g3LpvcNSqK" TargetMode="External" /><Relationship Id="rId56" Type="http://schemas.openxmlformats.org/officeDocument/2006/relationships/hyperlink" Target="https://t.co/j5PWNGkGPb" TargetMode="External" /><Relationship Id="rId57" Type="http://schemas.openxmlformats.org/officeDocument/2006/relationships/hyperlink" Target="https://t.co/6CfsqgifiI" TargetMode="External" /><Relationship Id="rId58" Type="http://schemas.openxmlformats.org/officeDocument/2006/relationships/hyperlink" Target="https://t.co/Bba1wz6oJ8" TargetMode="External" /><Relationship Id="rId59" Type="http://schemas.openxmlformats.org/officeDocument/2006/relationships/hyperlink" Target="http://t.co/H4OX3tPTbW" TargetMode="External" /><Relationship Id="rId60" Type="http://schemas.openxmlformats.org/officeDocument/2006/relationships/hyperlink" Target="https://t.co/n9UFIosz4U" TargetMode="External" /><Relationship Id="rId61" Type="http://schemas.openxmlformats.org/officeDocument/2006/relationships/hyperlink" Target="https://t.co/q73eUxLS2W" TargetMode="External" /><Relationship Id="rId62" Type="http://schemas.openxmlformats.org/officeDocument/2006/relationships/hyperlink" Target="https://t.co/GNcIDb3RBo" TargetMode="External" /><Relationship Id="rId63" Type="http://schemas.openxmlformats.org/officeDocument/2006/relationships/hyperlink" Target="https://t.co/S3mfo8oplB" TargetMode="External" /><Relationship Id="rId64" Type="http://schemas.openxmlformats.org/officeDocument/2006/relationships/hyperlink" Target="http://t.co/AnbUhyw0wV" TargetMode="External" /><Relationship Id="rId65" Type="http://schemas.openxmlformats.org/officeDocument/2006/relationships/hyperlink" Target="https://t.co/GMWNQrEnWJ" TargetMode="External" /><Relationship Id="rId66" Type="http://schemas.openxmlformats.org/officeDocument/2006/relationships/hyperlink" Target="https://t.co/cxsMT5avde" TargetMode="External" /><Relationship Id="rId67" Type="http://schemas.openxmlformats.org/officeDocument/2006/relationships/hyperlink" Target="https://t.co/c29Wbwkf1G" TargetMode="External" /><Relationship Id="rId68" Type="http://schemas.openxmlformats.org/officeDocument/2006/relationships/hyperlink" Target="https://t.co/6D8rLCAM9m" TargetMode="External" /><Relationship Id="rId69" Type="http://schemas.openxmlformats.org/officeDocument/2006/relationships/hyperlink" Target="http://t.co/F6gAqIA3Wo" TargetMode="External" /><Relationship Id="rId70" Type="http://schemas.openxmlformats.org/officeDocument/2006/relationships/hyperlink" Target="https://t.co/VdLgCk5v04" TargetMode="External" /><Relationship Id="rId71" Type="http://schemas.openxmlformats.org/officeDocument/2006/relationships/hyperlink" Target="https://t.co/3VrtBPvwxM" TargetMode="External" /><Relationship Id="rId72" Type="http://schemas.openxmlformats.org/officeDocument/2006/relationships/hyperlink" Target="https://pbs.twimg.com/profile_banners/19948202/1545236686" TargetMode="External" /><Relationship Id="rId73" Type="http://schemas.openxmlformats.org/officeDocument/2006/relationships/hyperlink" Target="https://pbs.twimg.com/profile_banners/151178491/1522873174" TargetMode="External" /><Relationship Id="rId74" Type="http://schemas.openxmlformats.org/officeDocument/2006/relationships/hyperlink" Target="https://pbs.twimg.com/profile_banners/1049696085562810369/1539772667" TargetMode="External" /><Relationship Id="rId75" Type="http://schemas.openxmlformats.org/officeDocument/2006/relationships/hyperlink" Target="https://pbs.twimg.com/profile_banners/1880505420/1524764535" TargetMode="External" /><Relationship Id="rId76" Type="http://schemas.openxmlformats.org/officeDocument/2006/relationships/hyperlink" Target="https://pbs.twimg.com/profile_banners/297428020/1477007037" TargetMode="External" /><Relationship Id="rId77" Type="http://schemas.openxmlformats.org/officeDocument/2006/relationships/hyperlink" Target="https://pbs.twimg.com/profile_banners/14466551/1552314136" TargetMode="External" /><Relationship Id="rId78" Type="http://schemas.openxmlformats.org/officeDocument/2006/relationships/hyperlink" Target="https://pbs.twimg.com/profile_banners/104954058/1535561693" TargetMode="External" /><Relationship Id="rId79" Type="http://schemas.openxmlformats.org/officeDocument/2006/relationships/hyperlink" Target="https://pbs.twimg.com/profile_banners/108990221/1524169774" TargetMode="External" /><Relationship Id="rId80" Type="http://schemas.openxmlformats.org/officeDocument/2006/relationships/hyperlink" Target="https://pbs.twimg.com/profile_banners/271526383/1536155706" TargetMode="External" /><Relationship Id="rId81" Type="http://schemas.openxmlformats.org/officeDocument/2006/relationships/hyperlink" Target="https://pbs.twimg.com/profile_banners/19560190/1545078966" TargetMode="External" /><Relationship Id="rId82" Type="http://schemas.openxmlformats.org/officeDocument/2006/relationships/hyperlink" Target="https://pbs.twimg.com/profile_banners/16016705/1554317192" TargetMode="External" /><Relationship Id="rId83" Type="http://schemas.openxmlformats.org/officeDocument/2006/relationships/hyperlink" Target="https://pbs.twimg.com/profile_banners/248750715/1456190862" TargetMode="External" /><Relationship Id="rId84" Type="http://schemas.openxmlformats.org/officeDocument/2006/relationships/hyperlink" Target="https://pbs.twimg.com/profile_banners/3131344811/1533832507" TargetMode="External" /><Relationship Id="rId85" Type="http://schemas.openxmlformats.org/officeDocument/2006/relationships/hyperlink" Target="https://pbs.twimg.com/profile_banners/365500647/1554483492" TargetMode="External" /><Relationship Id="rId86" Type="http://schemas.openxmlformats.org/officeDocument/2006/relationships/hyperlink" Target="https://pbs.twimg.com/profile_banners/47335317/1551739657" TargetMode="External" /><Relationship Id="rId87" Type="http://schemas.openxmlformats.org/officeDocument/2006/relationships/hyperlink" Target="https://pbs.twimg.com/profile_banners/956260269524770816/1516890863" TargetMode="External" /><Relationship Id="rId88" Type="http://schemas.openxmlformats.org/officeDocument/2006/relationships/hyperlink" Target="https://pbs.twimg.com/profile_banners/4017647782/1502304903" TargetMode="External" /><Relationship Id="rId89" Type="http://schemas.openxmlformats.org/officeDocument/2006/relationships/hyperlink" Target="https://pbs.twimg.com/profile_banners/286991271/1559697064" TargetMode="External" /><Relationship Id="rId90" Type="http://schemas.openxmlformats.org/officeDocument/2006/relationships/hyperlink" Target="https://pbs.twimg.com/profile_banners/877893807932669952/1523048942" TargetMode="External" /><Relationship Id="rId91" Type="http://schemas.openxmlformats.org/officeDocument/2006/relationships/hyperlink" Target="https://pbs.twimg.com/profile_banners/778950578403704833/1516717695" TargetMode="External" /><Relationship Id="rId92" Type="http://schemas.openxmlformats.org/officeDocument/2006/relationships/hyperlink" Target="https://pbs.twimg.com/profile_banners/1267512642/1524229436" TargetMode="External" /><Relationship Id="rId93" Type="http://schemas.openxmlformats.org/officeDocument/2006/relationships/hyperlink" Target="https://pbs.twimg.com/profile_banners/2472930583/1398972795" TargetMode="External" /><Relationship Id="rId94" Type="http://schemas.openxmlformats.org/officeDocument/2006/relationships/hyperlink" Target="https://pbs.twimg.com/profile_banners/2375835198/1532009951" TargetMode="External" /><Relationship Id="rId95" Type="http://schemas.openxmlformats.org/officeDocument/2006/relationships/hyperlink" Target="https://pbs.twimg.com/profile_banners/74648147/1496863729" TargetMode="External" /><Relationship Id="rId96" Type="http://schemas.openxmlformats.org/officeDocument/2006/relationships/hyperlink" Target="https://pbs.twimg.com/profile_banners/3184054019/1490822854" TargetMode="External" /><Relationship Id="rId97" Type="http://schemas.openxmlformats.org/officeDocument/2006/relationships/hyperlink" Target="https://pbs.twimg.com/profile_banners/877639502063382528/1499379595" TargetMode="External" /><Relationship Id="rId98" Type="http://schemas.openxmlformats.org/officeDocument/2006/relationships/hyperlink" Target="https://pbs.twimg.com/profile_banners/1510924488/1474552279" TargetMode="External" /><Relationship Id="rId99" Type="http://schemas.openxmlformats.org/officeDocument/2006/relationships/hyperlink" Target="https://pbs.twimg.com/profile_banners/2467791/1469484132" TargetMode="External" /><Relationship Id="rId100" Type="http://schemas.openxmlformats.org/officeDocument/2006/relationships/hyperlink" Target="https://pbs.twimg.com/profile_banners/4867950591/1458611627" TargetMode="External" /><Relationship Id="rId101" Type="http://schemas.openxmlformats.org/officeDocument/2006/relationships/hyperlink" Target="https://pbs.twimg.com/profile_banners/150762830/1494260705" TargetMode="External" /><Relationship Id="rId102" Type="http://schemas.openxmlformats.org/officeDocument/2006/relationships/hyperlink" Target="https://pbs.twimg.com/profile_banners/192698391/1516313140" TargetMode="External" /><Relationship Id="rId103" Type="http://schemas.openxmlformats.org/officeDocument/2006/relationships/hyperlink" Target="https://pbs.twimg.com/profile_banners/104198706/1536179459" TargetMode="External" /><Relationship Id="rId104" Type="http://schemas.openxmlformats.org/officeDocument/2006/relationships/hyperlink" Target="https://pbs.twimg.com/profile_banners/3750333028/1443120290" TargetMode="External" /><Relationship Id="rId105" Type="http://schemas.openxmlformats.org/officeDocument/2006/relationships/hyperlink" Target="https://pbs.twimg.com/profile_banners/51083157/1479398197" TargetMode="External" /><Relationship Id="rId106" Type="http://schemas.openxmlformats.org/officeDocument/2006/relationships/hyperlink" Target="https://pbs.twimg.com/profile_banners/785459905/1538578009" TargetMode="External" /><Relationship Id="rId107" Type="http://schemas.openxmlformats.org/officeDocument/2006/relationships/hyperlink" Target="https://pbs.twimg.com/profile_banners/61853389/1559766982" TargetMode="External" /><Relationship Id="rId108" Type="http://schemas.openxmlformats.org/officeDocument/2006/relationships/hyperlink" Target="https://pbs.twimg.com/profile_banners/2810105301/1560177543" TargetMode="External" /><Relationship Id="rId109" Type="http://schemas.openxmlformats.org/officeDocument/2006/relationships/hyperlink" Target="https://pbs.twimg.com/profile_banners/143306758/1562789889" TargetMode="External" /><Relationship Id="rId110" Type="http://schemas.openxmlformats.org/officeDocument/2006/relationships/hyperlink" Target="https://pbs.twimg.com/profile_banners/24554901/1469736737" TargetMode="External" /><Relationship Id="rId111" Type="http://schemas.openxmlformats.org/officeDocument/2006/relationships/hyperlink" Target="https://pbs.twimg.com/profile_banners/245407446/1509373966" TargetMode="External" /><Relationship Id="rId112" Type="http://schemas.openxmlformats.org/officeDocument/2006/relationships/hyperlink" Target="https://pbs.twimg.com/profile_banners/2239415150/1523020890" TargetMode="External" /><Relationship Id="rId113" Type="http://schemas.openxmlformats.org/officeDocument/2006/relationships/hyperlink" Target="https://pbs.twimg.com/profile_banners/312708231/1564666406" TargetMode="External" /><Relationship Id="rId114" Type="http://schemas.openxmlformats.org/officeDocument/2006/relationships/hyperlink" Target="https://pbs.twimg.com/profile_banners/839183799271452672/1527805959" TargetMode="External" /><Relationship Id="rId115" Type="http://schemas.openxmlformats.org/officeDocument/2006/relationships/hyperlink" Target="https://pbs.twimg.com/profile_banners/324956646/1533843020" TargetMode="External" /><Relationship Id="rId116" Type="http://schemas.openxmlformats.org/officeDocument/2006/relationships/hyperlink" Target="https://pbs.twimg.com/profile_banners/86143888/1449851389" TargetMode="External" /><Relationship Id="rId117" Type="http://schemas.openxmlformats.org/officeDocument/2006/relationships/hyperlink" Target="https://pbs.twimg.com/profile_banners/28165910/1563416680" TargetMode="External" /><Relationship Id="rId118" Type="http://schemas.openxmlformats.org/officeDocument/2006/relationships/hyperlink" Target="https://pbs.twimg.com/profile_banners/987379699989995520/1551392518" TargetMode="External" /><Relationship Id="rId119" Type="http://schemas.openxmlformats.org/officeDocument/2006/relationships/hyperlink" Target="https://pbs.twimg.com/profile_banners/20402945/1533568341" TargetMode="External" /><Relationship Id="rId120" Type="http://schemas.openxmlformats.org/officeDocument/2006/relationships/hyperlink" Target="https://pbs.twimg.com/profile_banners/538375441/1528741261" TargetMode="External" /><Relationship Id="rId121" Type="http://schemas.openxmlformats.org/officeDocument/2006/relationships/hyperlink" Target="https://pbs.twimg.com/profile_banners/256165074/1537548424" TargetMode="External" /><Relationship Id="rId122" Type="http://schemas.openxmlformats.org/officeDocument/2006/relationships/hyperlink" Target="https://pbs.twimg.com/profile_banners/69436304/1465500503" TargetMode="External" /><Relationship Id="rId123" Type="http://schemas.openxmlformats.org/officeDocument/2006/relationships/hyperlink" Target="https://pbs.twimg.com/profile_banners/403019655/1450392014" TargetMode="External" /><Relationship Id="rId124" Type="http://schemas.openxmlformats.org/officeDocument/2006/relationships/hyperlink" Target="https://pbs.twimg.com/profile_banners/14345759/1469482866" TargetMode="External" /><Relationship Id="rId125" Type="http://schemas.openxmlformats.org/officeDocument/2006/relationships/hyperlink" Target="https://pbs.twimg.com/profile_banners/356334842/1564427861" TargetMode="External" /><Relationship Id="rId126" Type="http://schemas.openxmlformats.org/officeDocument/2006/relationships/hyperlink" Target="https://pbs.twimg.com/profile_banners/19101289/1546889742" TargetMode="External" /><Relationship Id="rId127" Type="http://schemas.openxmlformats.org/officeDocument/2006/relationships/hyperlink" Target="https://pbs.twimg.com/profile_banners/1041687629589147648/1561048289" TargetMode="External" /><Relationship Id="rId128" Type="http://schemas.openxmlformats.org/officeDocument/2006/relationships/hyperlink" Target="https://pbs.twimg.com/profile_banners/26933027/1545060117" TargetMode="External" /><Relationship Id="rId129" Type="http://schemas.openxmlformats.org/officeDocument/2006/relationships/hyperlink" Target="https://pbs.twimg.com/profile_banners/40297689/1556557353" TargetMode="External" /><Relationship Id="rId130" Type="http://schemas.openxmlformats.org/officeDocument/2006/relationships/hyperlink" Target="https://pbs.twimg.com/profile_banners/38423626/1540583471" TargetMode="External" /><Relationship Id="rId131" Type="http://schemas.openxmlformats.org/officeDocument/2006/relationships/hyperlink" Target="https://pbs.twimg.com/profile_banners/28127095/1452097281" TargetMode="External" /><Relationship Id="rId132" Type="http://schemas.openxmlformats.org/officeDocument/2006/relationships/hyperlink" Target="https://pbs.twimg.com/profile_banners/14465476/1475870524" TargetMode="External" /><Relationship Id="rId133" Type="http://schemas.openxmlformats.org/officeDocument/2006/relationships/hyperlink" Target="https://pbs.twimg.com/profile_banners/1250691824/1548651825" TargetMode="External" /><Relationship Id="rId134" Type="http://schemas.openxmlformats.org/officeDocument/2006/relationships/hyperlink" Target="https://pbs.twimg.com/profile_banners/2439025742/1526576823" TargetMode="External" /><Relationship Id="rId135" Type="http://schemas.openxmlformats.org/officeDocument/2006/relationships/hyperlink" Target="https://pbs.twimg.com/profile_banners/42096674/1422645078" TargetMode="External" /><Relationship Id="rId136" Type="http://schemas.openxmlformats.org/officeDocument/2006/relationships/hyperlink" Target="https://pbs.twimg.com/profile_banners/50406985/1513284010" TargetMode="External" /><Relationship Id="rId137" Type="http://schemas.openxmlformats.org/officeDocument/2006/relationships/hyperlink" Target="https://pbs.twimg.com/profile_banners/710293047926525954/1556139478" TargetMode="External" /><Relationship Id="rId138" Type="http://schemas.openxmlformats.org/officeDocument/2006/relationships/hyperlink" Target="https://pbs.twimg.com/profile_banners/765602814500405248/1471371075" TargetMode="External" /><Relationship Id="rId139" Type="http://schemas.openxmlformats.org/officeDocument/2006/relationships/hyperlink" Target="https://pbs.twimg.com/profile_banners/4705111953/1458702941" TargetMode="External" /><Relationship Id="rId140" Type="http://schemas.openxmlformats.org/officeDocument/2006/relationships/hyperlink" Target="https://pbs.twimg.com/profile_banners/364477412/1564504317" TargetMode="External" /><Relationship Id="rId141" Type="http://schemas.openxmlformats.org/officeDocument/2006/relationships/hyperlink" Target="https://pbs.twimg.com/profile_banners/1438297032/1481839922" TargetMode="External" /><Relationship Id="rId142" Type="http://schemas.openxmlformats.org/officeDocument/2006/relationships/hyperlink" Target="https://pbs.twimg.com/profile_banners/851849189176856576/1492460465"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5/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1/bg.gif" TargetMode="External" /><Relationship Id="rId150" Type="http://schemas.openxmlformats.org/officeDocument/2006/relationships/hyperlink" Target="http://abs.twimg.com/images/themes/theme19/bg.gif"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8/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5/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5/bg.png" TargetMode="External" /><Relationship Id="rId200" Type="http://schemas.openxmlformats.org/officeDocument/2006/relationships/hyperlink" Target="http://abs.twimg.com/images/themes/theme7/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7/bg.gif"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7/bg.gif" TargetMode="External" /><Relationship Id="rId211" Type="http://schemas.openxmlformats.org/officeDocument/2006/relationships/hyperlink" Target="http://abs.twimg.com/images/themes/theme17/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1055808247188385793/Os1CiEZe_normal.jpg" TargetMode="External" /><Relationship Id="rId220" Type="http://schemas.openxmlformats.org/officeDocument/2006/relationships/hyperlink" Target="http://pbs.twimg.com/profile_images/981628778857336836/s6yARBfy_normal.jpg" TargetMode="External" /><Relationship Id="rId221" Type="http://schemas.openxmlformats.org/officeDocument/2006/relationships/hyperlink" Target="http://pbs.twimg.com/profile_images/1052507704537870337/ae7ROxf5_normal.jpg" TargetMode="External" /><Relationship Id="rId222" Type="http://schemas.openxmlformats.org/officeDocument/2006/relationships/hyperlink" Target="http://pbs.twimg.com/profile_images/733737792044302336/1GpejBG4_normal.jpg" TargetMode="External" /><Relationship Id="rId223" Type="http://schemas.openxmlformats.org/officeDocument/2006/relationships/hyperlink" Target="http://pbs.twimg.com/profile_images/2669675286/8557893ebb501c0f750c63c16c2fae3d_normal.jpeg" TargetMode="External" /><Relationship Id="rId224" Type="http://schemas.openxmlformats.org/officeDocument/2006/relationships/hyperlink" Target="http://pbs.twimg.com/profile_images/431073923896074240/8z2cueN9_normal.jpeg" TargetMode="External" /><Relationship Id="rId225" Type="http://schemas.openxmlformats.org/officeDocument/2006/relationships/hyperlink" Target="http://pbs.twimg.com/profile_images/1066695012048621568/q0ad_3up_normal.jpg" TargetMode="External" /><Relationship Id="rId226" Type="http://schemas.openxmlformats.org/officeDocument/2006/relationships/hyperlink" Target="http://pbs.twimg.com/profile_images/1144306774801027074/_AMzTAAx_normal.jpg" TargetMode="External" /><Relationship Id="rId227" Type="http://schemas.openxmlformats.org/officeDocument/2006/relationships/hyperlink" Target="http://pbs.twimg.com/profile_images/1007301096665223170/Kv70GiAi_normal.jpg" TargetMode="External" /><Relationship Id="rId228" Type="http://schemas.openxmlformats.org/officeDocument/2006/relationships/hyperlink" Target="http://pbs.twimg.com/profile_images/685123915262238724/RbpFYWNe_normal.jpg" TargetMode="External" /><Relationship Id="rId229" Type="http://schemas.openxmlformats.org/officeDocument/2006/relationships/hyperlink" Target="http://pbs.twimg.com/profile_images/999306086363492353/Prr2fL8u_normal.jpg" TargetMode="External" /><Relationship Id="rId230" Type="http://schemas.openxmlformats.org/officeDocument/2006/relationships/hyperlink" Target="http://pbs.twimg.com/profile_images/1074761453901701125/rVnZBFEt_normal.jpg" TargetMode="External" /><Relationship Id="rId231" Type="http://schemas.openxmlformats.org/officeDocument/2006/relationships/hyperlink" Target="http://pbs.twimg.com/profile_images/957225689102548995/tl1nB1Px_normal.jpg" TargetMode="External" /><Relationship Id="rId232" Type="http://schemas.openxmlformats.org/officeDocument/2006/relationships/hyperlink" Target="http://pbs.twimg.com/profile_images/814921549497204737/VUDJfdEk_normal.jpg" TargetMode="External" /><Relationship Id="rId233" Type="http://schemas.openxmlformats.org/officeDocument/2006/relationships/hyperlink" Target="http://pbs.twimg.com/profile_images/782927363684331520/g_GDKCmj_normal.jpg" TargetMode="External" /><Relationship Id="rId234" Type="http://schemas.openxmlformats.org/officeDocument/2006/relationships/hyperlink" Target="http://pbs.twimg.com/profile_images/578599158082330624/uC1_wC77_normal.jpeg" TargetMode="External" /><Relationship Id="rId235" Type="http://schemas.openxmlformats.org/officeDocument/2006/relationships/hyperlink" Target="http://pbs.twimg.com/profile_images/956535849667186688/DnLq1oDy_normal.jpg" TargetMode="External" /><Relationship Id="rId236" Type="http://schemas.openxmlformats.org/officeDocument/2006/relationships/hyperlink" Target="http://pbs.twimg.com/profile_images/1005087411947204609/sCeEA2da_normal.jpg" TargetMode="External" /><Relationship Id="rId237" Type="http://schemas.openxmlformats.org/officeDocument/2006/relationships/hyperlink" Target="http://pbs.twimg.com/profile_images/1099040072664535040/WYFWXccH_normal.png" TargetMode="External" /><Relationship Id="rId238" Type="http://schemas.openxmlformats.org/officeDocument/2006/relationships/hyperlink" Target="http://pbs.twimg.com/profile_images/982363126573289472/StqwWuMX_normal.jpg" TargetMode="External" /><Relationship Id="rId239" Type="http://schemas.openxmlformats.org/officeDocument/2006/relationships/hyperlink" Target="http://pbs.twimg.com/profile_images/1086297169936691200/2fteWK8a_normal.jpg" TargetMode="External" /><Relationship Id="rId240" Type="http://schemas.openxmlformats.org/officeDocument/2006/relationships/hyperlink" Target="http://pbs.twimg.com/profile_images/771405093753290752/iu3mLBST_normal.jpg" TargetMode="External" /><Relationship Id="rId241" Type="http://schemas.openxmlformats.org/officeDocument/2006/relationships/hyperlink" Target="http://pbs.twimg.com/profile_images/194301425/avatar_normal.jpg" TargetMode="External" /><Relationship Id="rId242" Type="http://schemas.openxmlformats.org/officeDocument/2006/relationships/hyperlink" Target="http://pbs.twimg.com/profile_images/950469808356720640/ZvX3M66z_normal.jpg" TargetMode="External" /><Relationship Id="rId243" Type="http://schemas.openxmlformats.org/officeDocument/2006/relationships/hyperlink" Target="http://pbs.twimg.com/profile_images/1019949893702553601/pivcEkXD_normal.jpg" TargetMode="External" /><Relationship Id="rId244" Type="http://schemas.openxmlformats.org/officeDocument/2006/relationships/hyperlink" Target="http://pbs.twimg.com/profile_images/607924124418121729/AWfOiRFN_normal.jpg" TargetMode="External" /><Relationship Id="rId245" Type="http://schemas.openxmlformats.org/officeDocument/2006/relationships/hyperlink" Target="http://pbs.twimg.com/profile_images/1145670709190025216/fwg9l5Py_normal.jpg" TargetMode="External" /><Relationship Id="rId246" Type="http://schemas.openxmlformats.org/officeDocument/2006/relationships/hyperlink" Target="http://pbs.twimg.com/profile_images/877656562361389056/Lu8Cs4Vf_normal.jpg" TargetMode="External" /><Relationship Id="rId247" Type="http://schemas.openxmlformats.org/officeDocument/2006/relationships/hyperlink" Target="http://pbs.twimg.com/profile_images/684755393747234818/I_SMgZXW_normal.jpg" TargetMode="External" /><Relationship Id="rId248" Type="http://schemas.openxmlformats.org/officeDocument/2006/relationships/hyperlink" Target="http://pbs.twimg.com/profile_images/1010869222115770368/-_sX2w_N_normal.jpg" TargetMode="External" /><Relationship Id="rId249" Type="http://schemas.openxmlformats.org/officeDocument/2006/relationships/hyperlink" Target="http://pbs.twimg.com/profile_images/1003952068305055749/5irRLn19_normal.jpg" TargetMode="External" /><Relationship Id="rId250" Type="http://schemas.openxmlformats.org/officeDocument/2006/relationships/hyperlink" Target="http://pbs.twimg.com/profile_images/1060271522319925257/fJKwJ0r2_normal.jpg" TargetMode="External" /><Relationship Id="rId251" Type="http://schemas.openxmlformats.org/officeDocument/2006/relationships/hyperlink" Target="http://pbs.twimg.com/profile_images/712097501176840192/0zfR4tnI_normal.jpg" TargetMode="External" /><Relationship Id="rId252" Type="http://schemas.openxmlformats.org/officeDocument/2006/relationships/hyperlink" Target="http://pbs.twimg.com/profile_images/956437449/FFXT_twitter_iconR_normal.png" TargetMode="External" /><Relationship Id="rId253" Type="http://schemas.openxmlformats.org/officeDocument/2006/relationships/hyperlink" Target="http://pbs.twimg.com/profile_images/553312618421551104/4s5fc4aN_normal.png" TargetMode="External" /><Relationship Id="rId254" Type="http://schemas.openxmlformats.org/officeDocument/2006/relationships/hyperlink" Target="http://pbs.twimg.com/profile_images/1115716354475208704/3lpwlX40_normal.png" TargetMode="External" /><Relationship Id="rId255" Type="http://schemas.openxmlformats.org/officeDocument/2006/relationships/hyperlink" Target="http://pbs.twimg.com/profile_images/1014236271240187909/jHLBJWWx_normal.jpg" TargetMode="External" /><Relationship Id="rId256" Type="http://schemas.openxmlformats.org/officeDocument/2006/relationships/hyperlink" Target="http://pbs.twimg.com/profile_images/1138436484892123136/EbGP9xrI_normal.jpg" TargetMode="External" /><Relationship Id="rId257" Type="http://schemas.openxmlformats.org/officeDocument/2006/relationships/hyperlink" Target="http://pbs.twimg.com/profile_images/913852733240729600/IWJQzt76_normal.jpg" TargetMode="External" /><Relationship Id="rId258" Type="http://schemas.openxmlformats.org/officeDocument/2006/relationships/hyperlink" Target="http://pbs.twimg.com/profile_images/755821841998942208/FWpSKJE2_normal.jpg" TargetMode="External" /><Relationship Id="rId259" Type="http://schemas.openxmlformats.org/officeDocument/2006/relationships/hyperlink" Target="http://pbs.twimg.com/profile_images/897104898113904642/ReGba9fu_normal.jpg" TargetMode="External" /><Relationship Id="rId260" Type="http://schemas.openxmlformats.org/officeDocument/2006/relationships/hyperlink" Target="http://pbs.twimg.com/profile_images/1018836221387264002/MGITXZ8Q_normal.jpg" TargetMode="External" /><Relationship Id="rId261" Type="http://schemas.openxmlformats.org/officeDocument/2006/relationships/hyperlink" Target="http://pbs.twimg.com/profile_images/1013782007317434369/RowV0mpN_normal.jpg" TargetMode="External" /><Relationship Id="rId262" Type="http://schemas.openxmlformats.org/officeDocument/2006/relationships/hyperlink" Target="http://pbs.twimg.com/profile_images/1145693970552565761/zbqI3hC6_normal.png" TargetMode="External" /><Relationship Id="rId263" Type="http://schemas.openxmlformats.org/officeDocument/2006/relationships/hyperlink" Target="http://pbs.twimg.com/profile_images/759020151882682369/1JdrObni_normal.jpg" TargetMode="External" /><Relationship Id="rId264" Type="http://schemas.openxmlformats.org/officeDocument/2006/relationships/hyperlink" Target="http://pbs.twimg.com/profile_images/925007538986405889/HBbq_aAU_normal.jpg" TargetMode="External" /><Relationship Id="rId265" Type="http://schemas.openxmlformats.org/officeDocument/2006/relationships/hyperlink" Target="http://pbs.twimg.com/profile_images/940256612668678144/d_I_iuXN_normal.jpg" TargetMode="External" /><Relationship Id="rId266" Type="http://schemas.openxmlformats.org/officeDocument/2006/relationships/hyperlink" Target="http://pbs.twimg.com/profile_images/1156920874341228545/c3G8uaHk_normal.jpg" TargetMode="External" /><Relationship Id="rId267" Type="http://schemas.openxmlformats.org/officeDocument/2006/relationships/hyperlink" Target="http://pbs.twimg.com/profile_images/1054738973858390017/pAUudplC_normal.jpg" TargetMode="External" /><Relationship Id="rId268" Type="http://schemas.openxmlformats.org/officeDocument/2006/relationships/hyperlink" Target="http://pbs.twimg.com/profile_images/1025028343496957952/lIV-sNTy_normal.jpg" TargetMode="External" /><Relationship Id="rId269" Type="http://schemas.openxmlformats.org/officeDocument/2006/relationships/hyperlink" Target="http://pbs.twimg.com/profile_images/675351738497544192/VCNPJU8J_normal.jpg" TargetMode="External" /><Relationship Id="rId270" Type="http://schemas.openxmlformats.org/officeDocument/2006/relationships/hyperlink" Target="http://pbs.twimg.com/profile_images/1135877548452323328/gu3n1xTW_normal.jpg" TargetMode="External" /><Relationship Id="rId271" Type="http://schemas.openxmlformats.org/officeDocument/2006/relationships/hyperlink" Target="http://pbs.twimg.com/profile_images/1101238730981949442/V-98BRX2_normal.png" TargetMode="External" /><Relationship Id="rId272" Type="http://schemas.openxmlformats.org/officeDocument/2006/relationships/hyperlink" Target="http://pbs.twimg.com/profile_images/1121136445811503104/zIqb3qhX_normal.png" TargetMode="External" /><Relationship Id="rId273" Type="http://schemas.openxmlformats.org/officeDocument/2006/relationships/hyperlink" Target="http://pbs.twimg.com/profile_images/1100470155774226433/-O-yFXTY_normal.png" TargetMode="External" /><Relationship Id="rId274" Type="http://schemas.openxmlformats.org/officeDocument/2006/relationships/hyperlink" Target="http://pbs.twimg.com/profile_images/946078065280593921/MUoR0VJ4_normal.jpg" TargetMode="External" /><Relationship Id="rId275" Type="http://schemas.openxmlformats.org/officeDocument/2006/relationships/hyperlink" Target="http://pbs.twimg.com/profile_images/740988722187886592/Ow6ocgFe_normal.jpg" TargetMode="External" /><Relationship Id="rId276" Type="http://schemas.openxmlformats.org/officeDocument/2006/relationships/hyperlink" Target="http://pbs.twimg.com/profile_images/378800000335820332/4676ccbc9b3e0b32448ea01b4c05ac5a_normal.png" TargetMode="External" /><Relationship Id="rId277" Type="http://schemas.openxmlformats.org/officeDocument/2006/relationships/hyperlink" Target="http://pbs.twimg.com/profile_images/1079779450420711424/ryGbmIB9_normal.jpg" TargetMode="External" /><Relationship Id="rId278" Type="http://schemas.openxmlformats.org/officeDocument/2006/relationships/hyperlink" Target="http://pbs.twimg.com/profile_images/740937134358417413/PSU25shQ_normal.jpg" TargetMode="External" /><Relationship Id="rId279" Type="http://schemas.openxmlformats.org/officeDocument/2006/relationships/hyperlink" Target="http://pbs.twimg.com/profile_images/951499990949662723/wztS44kw_normal.jpg" TargetMode="External" /><Relationship Id="rId280" Type="http://schemas.openxmlformats.org/officeDocument/2006/relationships/hyperlink" Target="http://pbs.twimg.com/profile_images/888412571782578177/fk2VWWyK_normal.jpg" TargetMode="External" /><Relationship Id="rId281" Type="http://schemas.openxmlformats.org/officeDocument/2006/relationships/hyperlink" Target="http://pbs.twimg.com/profile_images/1042898101516742656/FkpCMWJS_normal.jp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991400860193181697/QgNYKMie_normal.jpg" TargetMode="External" /><Relationship Id="rId284" Type="http://schemas.openxmlformats.org/officeDocument/2006/relationships/hyperlink" Target="http://pbs.twimg.com/profile_images/1130154470984298497/mI50xK_X_normal.jpg" TargetMode="External" /><Relationship Id="rId285" Type="http://schemas.openxmlformats.org/officeDocument/2006/relationships/hyperlink" Target="http://pbs.twimg.com/profile_images/1055909657699631104/7QxJU4e2_normal.jpg" TargetMode="External" /><Relationship Id="rId286" Type="http://schemas.openxmlformats.org/officeDocument/2006/relationships/hyperlink" Target="http://pbs.twimg.com/profile_images/684709403413602305/5N0O0_Tr_normal.png" TargetMode="External" /><Relationship Id="rId287" Type="http://schemas.openxmlformats.org/officeDocument/2006/relationships/hyperlink" Target="http://pbs.twimg.com/profile_images/650023149065641985/cYF0clj1_normal.jpg" TargetMode="External" /><Relationship Id="rId288" Type="http://schemas.openxmlformats.org/officeDocument/2006/relationships/hyperlink" Target="http://pbs.twimg.com/profile_images/1146856773955047425/iQYkMnj7_normal.png" TargetMode="External" /><Relationship Id="rId289" Type="http://schemas.openxmlformats.org/officeDocument/2006/relationships/hyperlink" Target="http://pbs.twimg.com/profile_images/997232081859051520/MbtXa27E_normal.jpg" TargetMode="External" /><Relationship Id="rId290" Type="http://schemas.openxmlformats.org/officeDocument/2006/relationships/hyperlink" Target="http://pbs.twimg.com/profile_images/2681030773/c0d1bbf4095c15ae7e130b19bcb57934_normal.jpeg" TargetMode="External" /><Relationship Id="rId291" Type="http://schemas.openxmlformats.org/officeDocument/2006/relationships/hyperlink" Target="http://pbs.twimg.com/profile_images/898262004166782981/oh5dDfw5_normal.jpg" TargetMode="External" /><Relationship Id="rId292" Type="http://schemas.openxmlformats.org/officeDocument/2006/relationships/hyperlink" Target="http://pbs.twimg.com/profile_images/914858677055770625/Cz4qit0U_normal.jpg" TargetMode="External" /><Relationship Id="rId293" Type="http://schemas.openxmlformats.org/officeDocument/2006/relationships/hyperlink" Target="http://pbs.twimg.com/profile_images/999347766672289793/JhbZTHZX_normal.jpg" TargetMode="External" /><Relationship Id="rId294" Type="http://schemas.openxmlformats.org/officeDocument/2006/relationships/hyperlink" Target="http://pbs.twimg.com/profile_images/856581943806365696/QUE07Mzp_normal.jpg" TargetMode="External" /><Relationship Id="rId295" Type="http://schemas.openxmlformats.org/officeDocument/2006/relationships/hyperlink" Target="http://pbs.twimg.com/profile_images/1006893718098665472/Mh3fEzCO_normal.jpg" TargetMode="External" /><Relationship Id="rId296" Type="http://schemas.openxmlformats.org/officeDocument/2006/relationships/hyperlink" Target="http://pbs.twimg.com/profile_images/1000090864243433472/nFgHMY77_normal.jpg" TargetMode="External" /><Relationship Id="rId297" Type="http://schemas.openxmlformats.org/officeDocument/2006/relationships/hyperlink" Target="http://pbs.twimg.com/profile_images/851849919627395073/7hLLtpIU_normal.jpg" TargetMode="External" /><Relationship Id="rId298" Type="http://schemas.openxmlformats.org/officeDocument/2006/relationships/hyperlink" Target="https://twitter.com/ajaysha67582208" TargetMode="External" /><Relationship Id="rId299" Type="http://schemas.openxmlformats.org/officeDocument/2006/relationships/hyperlink" Target="https://twitter.com/hudgov" TargetMode="External" /><Relationship Id="rId300" Type="http://schemas.openxmlformats.org/officeDocument/2006/relationships/hyperlink" Target="https://twitter.com/mwcog" TargetMode="External" /><Relationship Id="rId301" Type="http://schemas.openxmlformats.org/officeDocument/2006/relationships/hyperlink" Target="https://twitter.com/ahc_housing" TargetMode="External" /><Relationship Id="rId302" Type="http://schemas.openxmlformats.org/officeDocument/2006/relationships/hyperlink" Target="https://twitter.com/naahldc" TargetMode="External" /><Relationship Id="rId303" Type="http://schemas.openxmlformats.org/officeDocument/2006/relationships/hyperlink" Target="https://twitter.com/ahfmag" TargetMode="External" /><Relationship Id="rId304" Type="http://schemas.openxmlformats.org/officeDocument/2006/relationships/hyperlink" Target="https://twitter.com/lopez4va" TargetMode="External" /><Relationship Id="rId305" Type="http://schemas.openxmlformats.org/officeDocument/2006/relationships/hyperlink" Target="https://twitter.com/marcussimon" TargetMode="External" /><Relationship Id="rId306" Type="http://schemas.openxmlformats.org/officeDocument/2006/relationships/hyperlink" Target="https://twitter.com/patherrity" TargetMode="External" /><Relationship Id="rId307" Type="http://schemas.openxmlformats.org/officeDocument/2006/relationships/hyperlink" Target="https://twitter.com/fairfaxnewswire" TargetMode="External" /><Relationship Id="rId308" Type="http://schemas.openxmlformats.org/officeDocument/2006/relationships/hyperlink" Target="https://twitter.com/sharonbulova" TargetMode="External" /><Relationship Id="rId309" Type="http://schemas.openxmlformats.org/officeDocument/2006/relationships/hyperlink" Target="https://twitter.com/fairfaxeda" TargetMode="External" /><Relationship Id="rId310" Type="http://schemas.openxmlformats.org/officeDocument/2006/relationships/hyperlink" Target="https://twitter.com/fairfaxcounty" TargetMode="External" /><Relationship Id="rId311" Type="http://schemas.openxmlformats.org/officeDocument/2006/relationships/hyperlink" Target="https://twitter.com/megtross" TargetMode="External" /><Relationship Id="rId312" Type="http://schemas.openxmlformats.org/officeDocument/2006/relationships/hyperlink" Target="https://twitter.com/gordon_us" TargetMode="External" /><Relationship Id="rId313" Type="http://schemas.openxmlformats.org/officeDocument/2006/relationships/hyperlink" Target="https://twitter.com/capitalonejobs" TargetMode="External" /><Relationship Id="rId314" Type="http://schemas.openxmlformats.org/officeDocument/2006/relationships/hyperlink" Target="https://twitter.com/naiopva" TargetMode="External" /><Relationship Id="rId315" Type="http://schemas.openxmlformats.org/officeDocument/2006/relationships/hyperlink" Target="https://twitter.com/1mcfairfax" TargetMode="External" /><Relationship Id="rId316" Type="http://schemas.openxmlformats.org/officeDocument/2006/relationships/hyperlink" Target="https://twitter.com/fairfaxkorea" TargetMode="External" /><Relationship Id="rId317" Type="http://schemas.openxmlformats.org/officeDocument/2006/relationships/hyperlink" Target="https://twitter.com/stephenmoret" TargetMode="External" /><Relationship Id="rId318" Type="http://schemas.openxmlformats.org/officeDocument/2006/relationships/hyperlink" Target="https://twitter.com/gw_partnership" TargetMode="External" /><Relationship Id="rId319" Type="http://schemas.openxmlformats.org/officeDocument/2006/relationships/hyperlink" Target="https://twitter.com/virginiaeda" TargetMode="External" /><Relationship Id="rId320" Type="http://schemas.openxmlformats.org/officeDocument/2006/relationships/hyperlink" Target="https://twitter.com/tysonspartners" TargetMode="External" /><Relationship Id="rId321" Type="http://schemas.openxmlformats.org/officeDocument/2006/relationships/hyperlink" Target="https://twitter.com/sm1else" TargetMode="External" /><Relationship Id="rId322" Type="http://schemas.openxmlformats.org/officeDocument/2006/relationships/hyperlink" Target="https://twitter.com/ncc_comm" TargetMode="External" /><Relationship Id="rId323" Type="http://schemas.openxmlformats.org/officeDocument/2006/relationships/hyperlink" Target="https://twitter.com/1901group" TargetMode="External" /><Relationship Id="rId324" Type="http://schemas.openxmlformats.org/officeDocument/2006/relationships/hyperlink" Target="https://twitter.com/virginiasbdc" TargetMode="External" /><Relationship Id="rId325" Type="http://schemas.openxmlformats.org/officeDocument/2006/relationships/hyperlink" Target="https://twitter.com/thesiliconhill" TargetMode="External" /><Relationship Id="rId326" Type="http://schemas.openxmlformats.org/officeDocument/2006/relationships/hyperlink" Target="https://twitter.com/embark_fund" TargetMode="External" /><Relationship Id="rId327" Type="http://schemas.openxmlformats.org/officeDocument/2006/relationships/hyperlink" Target="https://twitter.com/jeffreycmckay" TargetMode="External" /><Relationship Id="rId328" Type="http://schemas.openxmlformats.org/officeDocument/2006/relationships/hyperlink" Target="https://twitter.com/ssurovell" TargetMode="External" /><Relationship Id="rId329" Type="http://schemas.openxmlformats.org/officeDocument/2006/relationships/hyperlink" Target="https://twitter.com/johnsnowmtainer" TargetMode="External" /><Relationship Id="rId330" Type="http://schemas.openxmlformats.org/officeDocument/2006/relationships/hyperlink" Target="https://twitter.com/washingtonpost" TargetMode="External" /><Relationship Id="rId331" Type="http://schemas.openxmlformats.org/officeDocument/2006/relationships/hyperlink" Target="https://twitter.com/route1corridor" TargetMode="External" /><Relationship Id="rId332" Type="http://schemas.openxmlformats.org/officeDocument/2006/relationships/hyperlink" Target="https://twitter.com/fairfaxtimes" TargetMode="External" /><Relationship Id="rId333" Type="http://schemas.openxmlformats.org/officeDocument/2006/relationships/hyperlink" Target="https://twitter.com/fairfaxdems" TargetMode="External" /><Relationship Id="rId334" Type="http://schemas.openxmlformats.org/officeDocument/2006/relationships/hyperlink" Target="https://twitter.com/governorva" TargetMode="External" /><Relationship Id="rId335" Type="http://schemas.openxmlformats.org/officeDocument/2006/relationships/hyperlink" Target="https://twitter.com/vastatecorpcomm" TargetMode="External" /><Relationship Id="rId336" Type="http://schemas.openxmlformats.org/officeDocument/2006/relationships/hyperlink" Target="https://twitter.com/energyreferralx" TargetMode="External" /><Relationship Id="rId337" Type="http://schemas.openxmlformats.org/officeDocument/2006/relationships/hyperlink" Target="https://twitter.com/koonsauto" TargetMode="External" /><Relationship Id="rId338" Type="http://schemas.openxmlformats.org/officeDocument/2006/relationships/hyperlink" Target="https://twitter.com/technicallydc" TargetMode="External" /><Relationship Id="rId339" Type="http://schemas.openxmlformats.org/officeDocument/2006/relationships/hyperlink" Target="https://twitter.com/usda" TargetMode="External" /><Relationship Id="rId340" Type="http://schemas.openxmlformats.org/officeDocument/2006/relationships/hyperlink" Target="https://twitter.com/fcpsenergyzone" TargetMode="External" /><Relationship Id="rId341" Type="http://schemas.openxmlformats.org/officeDocument/2006/relationships/hyperlink" Target="https://twitter.com/dcairports" TargetMode="External" /><Relationship Id="rId342" Type="http://schemas.openxmlformats.org/officeDocument/2006/relationships/hyperlink" Target="https://twitter.com/dulles_airport" TargetMode="External" /><Relationship Id="rId343" Type="http://schemas.openxmlformats.org/officeDocument/2006/relationships/hyperlink" Target="https://twitter.com/ggwash" TargetMode="External" /><Relationship Id="rId344" Type="http://schemas.openxmlformats.org/officeDocument/2006/relationships/hyperlink" Target="https://twitter.com/gannett" TargetMode="External" /><Relationship Id="rId345" Type="http://schemas.openxmlformats.org/officeDocument/2006/relationships/hyperlink" Target="https://twitter.com/gatehouse_media" TargetMode="External" /><Relationship Id="rId346" Type="http://schemas.openxmlformats.org/officeDocument/2006/relationships/hyperlink" Target="https://twitter.com/knightpoint" TargetMode="External" /><Relationship Id="rId347" Type="http://schemas.openxmlformats.org/officeDocument/2006/relationships/hyperlink" Target="https://twitter.com/perspecta" TargetMode="External" /><Relationship Id="rId348" Type="http://schemas.openxmlformats.org/officeDocument/2006/relationships/hyperlink" Target="https://twitter.com/alionscience" TargetMode="External" /><Relationship Id="rId349" Type="http://schemas.openxmlformats.org/officeDocument/2006/relationships/hyperlink" Target="https://twitter.com/serco_inc" TargetMode="External" /><Relationship Id="rId350" Type="http://schemas.openxmlformats.org/officeDocument/2006/relationships/hyperlink" Target="https://twitter.com/vw" TargetMode="External" /><Relationship Id="rId351" Type="http://schemas.openxmlformats.org/officeDocument/2006/relationships/hyperlink" Target="https://twitter.com/electrifyam" TargetMode="External" /><Relationship Id="rId352" Type="http://schemas.openxmlformats.org/officeDocument/2006/relationships/hyperlink" Target="https://twitter.com/cnbc" TargetMode="External" /><Relationship Id="rId353" Type="http://schemas.openxmlformats.org/officeDocument/2006/relationships/hyperlink" Target="https://twitter.com/tysonsreporter" TargetMode="External" /><Relationship Id="rId354" Type="http://schemas.openxmlformats.org/officeDocument/2006/relationships/hyperlink" Target="https://twitter.com/firstlinetech" TargetMode="External" /><Relationship Id="rId355" Type="http://schemas.openxmlformats.org/officeDocument/2006/relationships/hyperlink" Target="https://twitter.com/hawkeye360" TargetMode="External" /><Relationship Id="rId356" Type="http://schemas.openxmlformats.org/officeDocument/2006/relationships/hyperlink" Target="https://twitter.com/aeenet" TargetMode="External" /><Relationship Id="rId357" Type="http://schemas.openxmlformats.org/officeDocument/2006/relationships/hyperlink" Target="https://twitter.com/postlocal" TargetMode="External" /><Relationship Id="rId358" Type="http://schemas.openxmlformats.org/officeDocument/2006/relationships/hyperlink" Target="https://twitter.com/nga_geoint" TargetMode="External" /><Relationship Id="rId359" Type="http://schemas.openxmlformats.org/officeDocument/2006/relationships/hyperlink" Target="https://twitter.com/mantech" TargetMode="External" /><Relationship Id="rId360" Type="http://schemas.openxmlformats.org/officeDocument/2006/relationships/hyperlink" Target="https://twitter.com/judycostello" TargetMode="External" /><Relationship Id="rId361" Type="http://schemas.openxmlformats.org/officeDocument/2006/relationships/hyperlink" Target="https://twitter.com/moterumtech" TargetMode="External" /><Relationship Id="rId362" Type="http://schemas.openxmlformats.org/officeDocument/2006/relationships/hyperlink" Target="https://twitter.com/fzata1" TargetMode="External" /><Relationship Id="rId363" Type="http://schemas.openxmlformats.org/officeDocument/2006/relationships/hyperlink" Target="https://twitter.com/cohnreznick" TargetMode="External" /><Relationship Id="rId364" Type="http://schemas.openxmlformats.org/officeDocument/2006/relationships/hyperlink" Target="https://twitter.com/georgemasonu" TargetMode="External" /><Relationship Id="rId365" Type="http://schemas.openxmlformats.org/officeDocument/2006/relationships/hyperlink" Target="https://twitter.com/shulmanrogers" TargetMode="External" /><Relationship Id="rId366" Type="http://schemas.openxmlformats.org/officeDocument/2006/relationships/hyperlink" Target="https://twitter.com/novachamber" TargetMode="External" /><Relationship Id="rId367" Type="http://schemas.openxmlformats.org/officeDocument/2006/relationships/hyperlink" Target="https://twitter.com/brazenhq" TargetMode="External" /><Relationship Id="rId368" Type="http://schemas.openxmlformats.org/officeDocument/2006/relationships/hyperlink" Target="https://twitter.com/americangene" TargetMode="External" /><Relationship Id="rId369" Type="http://schemas.openxmlformats.org/officeDocument/2006/relationships/hyperlink" Target="https://twitter.com/geturgently" TargetMode="External" /><Relationship Id="rId370" Type="http://schemas.openxmlformats.org/officeDocument/2006/relationships/hyperlink" Target="https://twitter.com/aurp" TargetMode="External" /><Relationship Id="rId371" Type="http://schemas.openxmlformats.org/officeDocument/2006/relationships/hyperlink" Target="https://twitter.com/nelsonmullins" TargetMode="External" /><Relationship Id="rId372" Type="http://schemas.openxmlformats.org/officeDocument/2006/relationships/hyperlink" Target="https://twitter.com/think_moco" TargetMode="External" /><Relationship Id="rId373" Type="http://schemas.openxmlformats.org/officeDocument/2006/relationships/hyperlink" Target="https://twitter.com/fairfaxeda_nm" TargetMode="External" /><Relationship Id="rId374" Type="http://schemas.openxmlformats.org/officeDocument/2006/relationships/hyperlink" Target="https://twitter.com/cytimmune" TargetMode="External" /><Relationship Id="rId375" Type="http://schemas.openxmlformats.org/officeDocument/2006/relationships/hyperlink" Target="https://twitter.com/capitalone" TargetMode="External" /><Relationship Id="rId376" Type="http://schemas.openxmlformats.org/officeDocument/2006/relationships/hyperlink" Target="https://twitter.com/connectpreneur" TargetMode="External" /><Relationship Id="rId377" Type="http://schemas.openxmlformats.org/officeDocument/2006/relationships/hyperlink" Target="https://twitter.com/biohealthcr" TargetMode="External" /><Relationship Id="rId378" Type="http://schemas.openxmlformats.org/officeDocument/2006/relationships/comments" Target="../comments2.xml" /><Relationship Id="rId379" Type="http://schemas.openxmlformats.org/officeDocument/2006/relationships/vmlDrawing" Target="../drawings/vmlDrawing2.vml" /><Relationship Id="rId380" Type="http://schemas.openxmlformats.org/officeDocument/2006/relationships/table" Target="../tables/table2.xml" /><Relationship Id="rId381" Type="http://schemas.openxmlformats.org/officeDocument/2006/relationships/drawing" Target="../drawings/drawing1.xml" /><Relationship Id="rId3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rib.al/mJ7kF3Q" TargetMode="External" /><Relationship Id="rId2" Type="http://schemas.openxmlformats.org/officeDocument/2006/relationships/hyperlink" Target="https://ggwash.org/view/73261/tysons-ambitous-plan-to-become-a-bona-fide-city" TargetMode="External" /><Relationship Id="rId3" Type="http://schemas.openxmlformats.org/officeDocument/2006/relationships/hyperlink" Target="https://technical.ly/dc/2019/08/05/air-traffic-surveillance-company-aireon-is-expanding-in-fairfax-county/" TargetMode="External" /><Relationship Id="rId4" Type="http://schemas.openxmlformats.org/officeDocument/2006/relationships/hyperlink" Target="https://www.tysonspartnership.org/event/naiop-networking-event-at-city-works-eatery-and-pour-house/" TargetMode="External" /><Relationship Id="rId5" Type="http://schemas.openxmlformats.org/officeDocument/2006/relationships/hyperlink" Target="https://www.fairfaxcounty.gov/news2/county-strategic-plan-moves-forward/" TargetMode="External" /><Relationship Id="rId6" Type="http://schemas.openxmlformats.org/officeDocument/2006/relationships/hyperlink" Target="https://dc.citybizlist.com/article/565719/mantech-acquires-h2m-group?utm_content=98538294&amp;utm_medium=social&amp;utm_source=twitter&amp;hss_channel=tw-19560190" TargetMode="External" /><Relationship Id="rId7" Type="http://schemas.openxmlformats.org/officeDocument/2006/relationships/hyperlink" Target="https://www.virginiamercury.com/blog-va/northern-virginia-continues-to-dominate-advanced-energy-jobs-report-shows/?utm_content=98410621&amp;utm_medium=social&amp;utm_source=twitter&amp;hss_channel=tw-19560190" TargetMode="External" /><Relationship Id="rId8" Type="http://schemas.openxmlformats.org/officeDocument/2006/relationships/hyperlink" Target="https://technical.ly/dc/2019/08/06/hawkeye-360-closed-a-70m-series-b-financing-round-airbus/?utm_content=98254296&amp;utm_medium=social&amp;utm_source=twitter&amp;hss_channel=tw-19560190" TargetMode="External" /><Relationship Id="rId9" Type="http://schemas.openxmlformats.org/officeDocument/2006/relationships/hyperlink" Target="https://www.fairfaxcountyeda.org/media-center/first-line-technology-chantilly-lifesaving-innovations/?utm_content=98327938&amp;utm_medium=social&amp;utm_source=twitter&amp;hss_channel=tw-19560190" TargetMode="External" /><Relationship Id="rId10" Type="http://schemas.openxmlformats.org/officeDocument/2006/relationships/hyperlink" Target="https://www.tysonsreporter.com/2019/08/06/with-merger-tysons-based-gannett-to-become-even-larger/" TargetMode="External" /><Relationship Id="rId11" Type="http://schemas.openxmlformats.org/officeDocument/2006/relationships/hyperlink" Target="https://technical.ly/dc/2019/08/05/air-traffic-surveillance-company-aireon-is-expanding-in-fairfax-county/" TargetMode="External" /><Relationship Id="rId12" Type="http://schemas.openxmlformats.org/officeDocument/2006/relationships/hyperlink" Target="https://ggwash.org/view/73261/tysons-ambitous-plan-to-become-a-bona-fide-city" TargetMode="External" /><Relationship Id="rId13" Type="http://schemas.openxmlformats.org/officeDocument/2006/relationships/hyperlink" Target="https://trib.al/mJ7kF3Q" TargetMode="External" /><Relationship Id="rId14" Type="http://schemas.openxmlformats.org/officeDocument/2006/relationships/hyperlink" Target="https://www.tysonspartnership.org/event/naiop-networking-event-at-city-works-eatery-and-pour-house/" TargetMode="External" /><Relationship Id="rId15" Type="http://schemas.openxmlformats.org/officeDocument/2006/relationships/hyperlink" Target="https://dc.citybizlist.com/article/565719/mantech-acquires-h2m-group?utm_content=98538294&amp;utm_medium=social&amp;utm_source=twitter&amp;hss_channel=tw-19560190" TargetMode="External" /><Relationship Id="rId16" Type="http://schemas.openxmlformats.org/officeDocument/2006/relationships/hyperlink" Target="https://www.bisnow.com/washington-dc/news/capital-markets/minkoff-development-pays-43m-for-5-building-chantilly-business-park-its-first-nova-acquisition-100161?utm_content=98037589&amp;utm_medium=social&amp;utm_source=twitter&amp;hss_channel=tw-19560190" TargetMode="External" /><Relationship Id="rId17" Type="http://schemas.openxmlformats.org/officeDocument/2006/relationships/hyperlink" Target="https://www.fairfaxcounty.gov/news2/county-strategic-plan-moves-forward/" TargetMode="External" /><Relationship Id="rId18" Type="http://schemas.openxmlformats.org/officeDocument/2006/relationships/hyperlink" Target="https://www.bizjournals.com/washington/news/2019/08/01/tysons-cant-quit-car-dealerships-as-koons-plans.html?utm_content=97980471&amp;utm_medium=social&amp;utm_source=twitter&amp;hss_channel=tw-19560190" TargetMode="External" /><Relationship Id="rId19" Type="http://schemas.openxmlformats.org/officeDocument/2006/relationships/hyperlink" Target="http://www.insidenova.com/health/fcps-wins-farm-to-table-grant-from-usda/article_d8b73870-b5f3-11e9-98ff-23a634b35991.html?utm_content=98032417&amp;utm_medium=social&amp;utm_source=twitter&amp;hss_channel=tw-19560190" TargetMode="External" /><Relationship Id="rId20" Type="http://schemas.openxmlformats.org/officeDocument/2006/relationships/hyperlink" Target="https://wtop.com/dc-transit/2019/08/first-potential-opening-date-set-for-silver-line-into-loudoun-county/?utm_content=98131865&amp;utm_medium=social&amp;utm_source=twitter&amp;hss_channel=tw-19560190" TargetMode="External" /><Relationship Id="rId21" Type="http://schemas.openxmlformats.org/officeDocument/2006/relationships/hyperlink" Target="https://www.fairfaxcounty.gov/news2/county-strategic-plan-moves-forward/" TargetMode="External" /><Relationship Id="rId22" Type="http://schemas.openxmlformats.org/officeDocument/2006/relationships/hyperlink" Target="https://pv-magazine-usa.com/2019/08/09/texas-gives-the-locals-an-energy-storage-leg-up/" TargetMode="External" /><Relationship Id="rId23" Type="http://schemas.openxmlformats.org/officeDocument/2006/relationships/hyperlink" Target="https://energynews.us/2019/08/07/northeast/massachusetts-looks-to-follow-california-with-solar-mandate-for-new-homes/" TargetMode="External" /><Relationship Id="rId24" Type="http://schemas.openxmlformats.org/officeDocument/2006/relationships/hyperlink" Target="https://twitter.com/FairfaxEDA/status/1159843168411504640" TargetMode="External" /><Relationship Id="rId25" Type="http://schemas.openxmlformats.org/officeDocument/2006/relationships/hyperlink" Target="https://twitter.com/FairfaxEDA/status/1158439844416282624" TargetMode="External" /><Relationship Id="rId26" Type="http://schemas.openxmlformats.org/officeDocument/2006/relationships/hyperlink" Target="https://twitter.com/FairfaxEDA/status/1158740004576944129" TargetMode="External" /><Relationship Id="rId27" Type="http://schemas.openxmlformats.org/officeDocument/2006/relationships/hyperlink" Target="https://twitter.com/FairfaxEDA/status/1159162768349630464" TargetMode="External" /><Relationship Id="rId28" Type="http://schemas.openxmlformats.org/officeDocument/2006/relationships/hyperlink" Target="https://twitter.com/fairfaxeda/status/1153288381985710080"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1207</v>
      </c>
      <c r="BD2" s="13" t="s">
        <v>1221</v>
      </c>
      <c r="BE2" s="13" t="s">
        <v>1222</v>
      </c>
      <c r="BF2" s="122" t="s">
        <v>1589</v>
      </c>
      <c r="BG2" s="122" t="s">
        <v>1590</v>
      </c>
      <c r="BH2" s="122" t="s">
        <v>1591</v>
      </c>
      <c r="BI2" s="122" t="s">
        <v>1592</v>
      </c>
      <c r="BJ2" s="122" t="s">
        <v>1593</v>
      </c>
      <c r="BK2" s="122" t="s">
        <v>1594</v>
      </c>
      <c r="BL2" s="122" t="s">
        <v>1595</v>
      </c>
      <c r="BM2" s="122" t="s">
        <v>1596</v>
      </c>
      <c r="BN2" s="122" t="s">
        <v>1597</v>
      </c>
    </row>
    <row r="3" spans="1:66" ht="15" customHeight="1">
      <c r="A3" s="64" t="s">
        <v>214</v>
      </c>
      <c r="B3" s="64" t="s">
        <v>236</v>
      </c>
      <c r="C3" s="65" t="s">
        <v>1620</v>
      </c>
      <c r="D3" s="66">
        <v>3</v>
      </c>
      <c r="E3" s="67" t="s">
        <v>132</v>
      </c>
      <c r="F3" s="68">
        <v>32</v>
      </c>
      <c r="G3" s="65"/>
      <c r="H3" s="69"/>
      <c r="I3" s="70"/>
      <c r="J3" s="70"/>
      <c r="K3" s="34" t="s">
        <v>65</v>
      </c>
      <c r="L3" s="71">
        <v>3</v>
      </c>
      <c r="M3" s="71"/>
      <c r="N3" s="72"/>
      <c r="O3" s="78" t="s">
        <v>294</v>
      </c>
      <c r="P3" s="80">
        <v>43681.11528935185</v>
      </c>
      <c r="Q3" s="78" t="s">
        <v>297</v>
      </c>
      <c r="R3" s="78"/>
      <c r="S3" s="78"/>
      <c r="T3" s="78"/>
      <c r="U3" s="83" t="s">
        <v>395</v>
      </c>
      <c r="V3" s="83" t="s">
        <v>395</v>
      </c>
      <c r="W3" s="80">
        <v>43681.11528935185</v>
      </c>
      <c r="X3" s="84">
        <v>43681</v>
      </c>
      <c r="Y3" s="86" t="s">
        <v>418</v>
      </c>
      <c r="Z3" s="83" t="s">
        <v>463</v>
      </c>
      <c r="AA3" s="78"/>
      <c r="AB3" s="78"/>
      <c r="AC3" s="86" t="s">
        <v>509</v>
      </c>
      <c r="AD3" s="78"/>
      <c r="AE3" s="78" t="b">
        <v>0</v>
      </c>
      <c r="AF3" s="78">
        <v>0</v>
      </c>
      <c r="AG3" s="86" t="s">
        <v>555</v>
      </c>
      <c r="AH3" s="78" t="b">
        <v>0</v>
      </c>
      <c r="AI3" s="78" t="s">
        <v>557</v>
      </c>
      <c r="AJ3" s="78"/>
      <c r="AK3" s="86" t="s">
        <v>556</v>
      </c>
      <c r="AL3" s="78" t="b">
        <v>0</v>
      </c>
      <c r="AM3" s="78">
        <v>0</v>
      </c>
      <c r="AN3" s="86" t="s">
        <v>556</v>
      </c>
      <c r="AO3" s="78" t="s">
        <v>559</v>
      </c>
      <c r="AP3" s="78" t="b">
        <v>0</v>
      </c>
      <c r="AQ3" s="86" t="s">
        <v>509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237</v>
      </c>
      <c r="C4" s="65" t="s">
        <v>1620</v>
      </c>
      <c r="D4" s="66">
        <v>3</v>
      </c>
      <c r="E4" s="67" t="s">
        <v>132</v>
      </c>
      <c r="F4" s="68">
        <v>32</v>
      </c>
      <c r="G4" s="65"/>
      <c r="H4" s="69"/>
      <c r="I4" s="70"/>
      <c r="J4" s="70"/>
      <c r="K4" s="34" t="s">
        <v>65</v>
      </c>
      <c r="L4" s="77">
        <v>4</v>
      </c>
      <c r="M4" s="77"/>
      <c r="N4" s="72"/>
      <c r="O4" s="79" t="s">
        <v>294</v>
      </c>
      <c r="P4" s="81">
        <v>43681.11528935185</v>
      </c>
      <c r="Q4" s="79" t="s">
        <v>297</v>
      </c>
      <c r="R4" s="79"/>
      <c r="S4" s="79"/>
      <c r="T4" s="79"/>
      <c r="U4" s="82" t="s">
        <v>395</v>
      </c>
      <c r="V4" s="82" t="s">
        <v>395</v>
      </c>
      <c r="W4" s="81">
        <v>43681.11528935185</v>
      </c>
      <c r="X4" s="85">
        <v>43681</v>
      </c>
      <c r="Y4" s="87" t="s">
        <v>418</v>
      </c>
      <c r="Z4" s="82" t="s">
        <v>463</v>
      </c>
      <c r="AA4" s="79"/>
      <c r="AB4" s="79"/>
      <c r="AC4" s="87" t="s">
        <v>509</v>
      </c>
      <c r="AD4" s="79"/>
      <c r="AE4" s="79" t="b">
        <v>0</v>
      </c>
      <c r="AF4" s="79">
        <v>0</v>
      </c>
      <c r="AG4" s="87" t="s">
        <v>555</v>
      </c>
      <c r="AH4" s="79" t="b">
        <v>0</v>
      </c>
      <c r="AI4" s="79" t="s">
        <v>557</v>
      </c>
      <c r="AJ4" s="79"/>
      <c r="AK4" s="87" t="s">
        <v>556</v>
      </c>
      <c r="AL4" s="79" t="b">
        <v>0</v>
      </c>
      <c r="AM4" s="79">
        <v>0</v>
      </c>
      <c r="AN4" s="87" t="s">
        <v>556</v>
      </c>
      <c r="AO4" s="79" t="s">
        <v>559</v>
      </c>
      <c r="AP4" s="79" t="b">
        <v>0</v>
      </c>
      <c r="AQ4" s="87" t="s">
        <v>509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238</v>
      </c>
      <c r="C5" s="65" t="s">
        <v>1620</v>
      </c>
      <c r="D5" s="66">
        <v>3</v>
      </c>
      <c r="E5" s="67" t="s">
        <v>132</v>
      </c>
      <c r="F5" s="68">
        <v>32</v>
      </c>
      <c r="G5" s="65"/>
      <c r="H5" s="69"/>
      <c r="I5" s="70"/>
      <c r="J5" s="70"/>
      <c r="K5" s="34" t="s">
        <v>65</v>
      </c>
      <c r="L5" s="77">
        <v>5</v>
      </c>
      <c r="M5" s="77"/>
      <c r="N5" s="72"/>
      <c r="O5" s="79" t="s">
        <v>294</v>
      </c>
      <c r="P5" s="81">
        <v>43681.11528935185</v>
      </c>
      <c r="Q5" s="79" t="s">
        <v>297</v>
      </c>
      <c r="R5" s="79"/>
      <c r="S5" s="79"/>
      <c r="T5" s="79"/>
      <c r="U5" s="82" t="s">
        <v>395</v>
      </c>
      <c r="V5" s="82" t="s">
        <v>395</v>
      </c>
      <c r="W5" s="81">
        <v>43681.11528935185</v>
      </c>
      <c r="X5" s="85">
        <v>43681</v>
      </c>
      <c r="Y5" s="87" t="s">
        <v>418</v>
      </c>
      <c r="Z5" s="82" t="s">
        <v>463</v>
      </c>
      <c r="AA5" s="79"/>
      <c r="AB5" s="79"/>
      <c r="AC5" s="87" t="s">
        <v>509</v>
      </c>
      <c r="AD5" s="79"/>
      <c r="AE5" s="79" t="b">
        <v>0</v>
      </c>
      <c r="AF5" s="79">
        <v>0</v>
      </c>
      <c r="AG5" s="87" t="s">
        <v>555</v>
      </c>
      <c r="AH5" s="79" t="b">
        <v>0</v>
      </c>
      <c r="AI5" s="79" t="s">
        <v>557</v>
      </c>
      <c r="AJ5" s="79"/>
      <c r="AK5" s="87" t="s">
        <v>556</v>
      </c>
      <c r="AL5" s="79" t="b">
        <v>0</v>
      </c>
      <c r="AM5" s="79">
        <v>0</v>
      </c>
      <c r="AN5" s="87" t="s">
        <v>556</v>
      </c>
      <c r="AO5" s="79" t="s">
        <v>559</v>
      </c>
      <c r="AP5" s="79" t="b">
        <v>0</v>
      </c>
      <c r="AQ5" s="87" t="s">
        <v>509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214</v>
      </c>
      <c r="B6" s="64" t="s">
        <v>239</v>
      </c>
      <c r="C6" s="65" t="s">
        <v>1620</v>
      </c>
      <c r="D6" s="66">
        <v>3</v>
      </c>
      <c r="E6" s="67" t="s">
        <v>132</v>
      </c>
      <c r="F6" s="68">
        <v>32</v>
      </c>
      <c r="G6" s="65"/>
      <c r="H6" s="69"/>
      <c r="I6" s="70"/>
      <c r="J6" s="70"/>
      <c r="K6" s="34" t="s">
        <v>65</v>
      </c>
      <c r="L6" s="77">
        <v>6</v>
      </c>
      <c r="M6" s="77"/>
      <c r="N6" s="72"/>
      <c r="O6" s="79" t="s">
        <v>294</v>
      </c>
      <c r="P6" s="81">
        <v>43681.11528935185</v>
      </c>
      <c r="Q6" s="79" t="s">
        <v>297</v>
      </c>
      <c r="R6" s="79"/>
      <c r="S6" s="79"/>
      <c r="T6" s="79"/>
      <c r="U6" s="82" t="s">
        <v>395</v>
      </c>
      <c r="V6" s="82" t="s">
        <v>395</v>
      </c>
      <c r="W6" s="81">
        <v>43681.11528935185</v>
      </c>
      <c r="X6" s="85">
        <v>43681</v>
      </c>
      <c r="Y6" s="87" t="s">
        <v>418</v>
      </c>
      <c r="Z6" s="82" t="s">
        <v>463</v>
      </c>
      <c r="AA6" s="79"/>
      <c r="AB6" s="79"/>
      <c r="AC6" s="87" t="s">
        <v>509</v>
      </c>
      <c r="AD6" s="79"/>
      <c r="AE6" s="79" t="b">
        <v>0</v>
      </c>
      <c r="AF6" s="79">
        <v>0</v>
      </c>
      <c r="AG6" s="87" t="s">
        <v>555</v>
      </c>
      <c r="AH6" s="79" t="b">
        <v>0</v>
      </c>
      <c r="AI6" s="79" t="s">
        <v>557</v>
      </c>
      <c r="AJ6" s="79"/>
      <c r="AK6" s="87" t="s">
        <v>556</v>
      </c>
      <c r="AL6" s="79" t="b">
        <v>0</v>
      </c>
      <c r="AM6" s="79">
        <v>0</v>
      </c>
      <c r="AN6" s="87" t="s">
        <v>556</v>
      </c>
      <c r="AO6" s="79" t="s">
        <v>559</v>
      </c>
      <c r="AP6" s="79" t="b">
        <v>0</v>
      </c>
      <c r="AQ6" s="87" t="s">
        <v>509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214</v>
      </c>
      <c r="B7" s="64" t="s">
        <v>240</v>
      </c>
      <c r="C7" s="65" t="s">
        <v>1620</v>
      </c>
      <c r="D7" s="66">
        <v>3</v>
      </c>
      <c r="E7" s="67" t="s">
        <v>132</v>
      </c>
      <c r="F7" s="68">
        <v>32</v>
      </c>
      <c r="G7" s="65"/>
      <c r="H7" s="69"/>
      <c r="I7" s="70"/>
      <c r="J7" s="70"/>
      <c r="K7" s="34" t="s">
        <v>65</v>
      </c>
      <c r="L7" s="77">
        <v>7</v>
      </c>
      <c r="M7" s="77"/>
      <c r="N7" s="72"/>
      <c r="O7" s="79" t="s">
        <v>294</v>
      </c>
      <c r="P7" s="81">
        <v>43681.11528935185</v>
      </c>
      <c r="Q7" s="79" t="s">
        <v>297</v>
      </c>
      <c r="R7" s="79"/>
      <c r="S7" s="79"/>
      <c r="T7" s="79"/>
      <c r="U7" s="82" t="s">
        <v>395</v>
      </c>
      <c r="V7" s="82" t="s">
        <v>395</v>
      </c>
      <c r="W7" s="81">
        <v>43681.11528935185</v>
      </c>
      <c r="X7" s="85">
        <v>43681</v>
      </c>
      <c r="Y7" s="87" t="s">
        <v>418</v>
      </c>
      <c r="Z7" s="82" t="s">
        <v>463</v>
      </c>
      <c r="AA7" s="79"/>
      <c r="AB7" s="79"/>
      <c r="AC7" s="87" t="s">
        <v>509</v>
      </c>
      <c r="AD7" s="79"/>
      <c r="AE7" s="79" t="b">
        <v>0</v>
      </c>
      <c r="AF7" s="79">
        <v>0</v>
      </c>
      <c r="AG7" s="87" t="s">
        <v>555</v>
      </c>
      <c r="AH7" s="79" t="b">
        <v>0</v>
      </c>
      <c r="AI7" s="79" t="s">
        <v>557</v>
      </c>
      <c r="AJ7" s="79"/>
      <c r="AK7" s="87" t="s">
        <v>556</v>
      </c>
      <c r="AL7" s="79" t="b">
        <v>0</v>
      </c>
      <c r="AM7" s="79">
        <v>0</v>
      </c>
      <c r="AN7" s="87" t="s">
        <v>556</v>
      </c>
      <c r="AO7" s="79" t="s">
        <v>559</v>
      </c>
      <c r="AP7" s="79" t="b">
        <v>0</v>
      </c>
      <c r="AQ7" s="87" t="s">
        <v>509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214</v>
      </c>
      <c r="B8" s="64" t="s">
        <v>241</v>
      </c>
      <c r="C8" s="65" t="s">
        <v>1620</v>
      </c>
      <c r="D8" s="66">
        <v>3</v>
      </c>
      <c r="E8" s="67" t="s">
        <v>132</v>
      </c>
      <c r="F8" s="68">
        <v>32</v>
      </c>
      <c r="G8" s="65"/>
      <c r="H8" s="69"/>
      <c r="I8" s="70"/>
      <c r="J8" s="70"/>
      <c r="K8" s="34" t="s">
        <v>65</v>
      </c>
      <c r="L8" s="77">
        <v>8</v>
      </c>
      <c r="M8" s="77"/>
      <c r="N8" s="72"/>
      <c r="O8" s="79" t="s">
        <v>294</v>
      </c>
      <c r="P8" s="81">
        <v>43681.11528935185</v>
      </c>
      <c r="Q8" s="79" t="s">
        <v>297</v>
      </c>
      <c r="R8" s="79"/>
      <c r="S8" s="79"/>
      <c r="T8" s="79"/>
      <c r="U8" s="82" t="s">
        <v>395</v>
      </c>
      <c r="V8" s="82" t="s">
        <v>395</v>
      </c>
      <c r="W8" s="81">
        <v>43681.11528935185</v>
      </c>
      <c r="X8" s="85">
        <v>43681</v>
      </c>
      <c r="Y8" s="87" t="s">
        <v>418</v>
      </c>
      <c r="Z8" s="82" t="s">
        <v>463</v>
      </c>
      <c r="AA8" s="79"/>
      <c r="AB8" s="79"/>
      <c r="AC8" s="87" t="s">
        <v>509</v>
      </c>
      <c r="AD8" s="79"/>
      <c r="AE8" s="79" t="b">
        <v>0</v>
      </c>
      <c r="AF8" s="79">
        <v>0</v>
      </c>
      <c r="AG8" s="87" t="s">
        <v>555</v>
      </c>
      <c r="AH8" s="79" t="b">
        <v>0</v>
      </c>
      <c r="AI8" s="79" t="s">
        <v>557</v>
      </c>
      <c r="AJ8" s="79"/>
      <c r="AK8" s="87" t="s">
        <v>556</v>
      </c>
      <c r="AL8" s="79" t="b">
        <v>0</v>
      </c>
      <c r="AM8" s="79">
        <v>0</v>
      </c>
      <c r="AN8" s="87" t="s">
        <v>556</v>
      </c>
      <c r="AO8" s="79" t="s">
        <v>559</v>
      </c>
      <c r="AP8" s="79" t="b">
        <v>0</v>
      </c>
      <c r="AQ8" s="87" t="s">
        <v>509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214</v>
      </c>
      <c r="B9" s="64" t="s">
        <v>242</v>
      </c>
      <c r="C9" s="65" t="s">
        <v>1620</v>
      </c>
      <c r="D9" s="66">
        <v>3</v>
      </c>
      <c r="E9" s="67" t="s">
        <v>132</v>
      </c>
      <c r="F9" s="68">
        <v>32</v>
      </c>
      <c r="G9" s="65"/>
      <c r="H9" s="69"/>
      <c r="I9" s="70"/>
      <c r="J9" s="70"/>
      <c r="K9" s="34" t="s">
        <v>65</v>
      </c>
      <c r="L9" s="77">
        <v>9</v>
      </c>
      <c r="M9" s="77"/>
      <c r="N9" s="72"/>
      <c r="O9" s="79" t="s">
        <v>294</v>
      </c>
      <c r="P9" s="81">
        <v>43681.11528935185</v>
      </c>
      <c r="Q9" s="79" t="s">
        <v>297</v>
      </c>
      <c r="R9" s="79"/>
      <c r="S9" s="79"/>
      <c r="T9" s="79"/>
      <c r="U9" s="82" t="s">
        <v>395</v>
      </c>
      <c r="V9" s="82" t="s">
        <v>395</v>
      </c>
      <c r="W9" s="81">
        <v>43681.11528935185</v>
      </c>
      <c r="X9" s="85">
        <v>43681</v>
      </c>
      <c r="Y9" s="87" t="s">
        <v>418</v>
      </c>
      <c r="Z9" s="82" t="s">
        <v>463</v>
      </c>
      <c r="AA9" s="79"/>
      <c r="AB9" s="79"/>
      <c r="AC9" s="87" t="s">
        <v>509</v>
      </c>
      <c r="AD9" s="79"/>
      <c r="AE9" s="79" t="b">
        <v>0</v>
      </c>
      <c r="AF9" s="79">
        <v>0</v>
      </c>
      <c r="AG9" s="87" t="s">
        <v>555</v>
      </c>
      <c r="AH9" s="79" t="b">
        <v>0</v>
      </c>
      <c r="AI9" s="79" t="s">
        <v>557</v>
      </c>
      <c r="AJ9" s="79"/>
      <c r="AK9" s="87" t="s">
        <v>556</v>
      </c>
      <c r="AL9" s="79" t="b">
        <v>0</v>
      </c>
      <c r="AM9" s="79">
        <v>0</v>
      </c>
      <c r="AN9" s="87" t="s">
        <v>556</v>
      </c>
      <c r="AO9" s="79" t="s">
        <v>559</v>
      </c>
      <c r="AP9" s="79" t="b">
        <v>0</v>
      </c>
      <c r="AQ9" s="87" t="s">
        <v>509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214</v>
      </c>
      <c r="B10" s="64" t="s">
        <v>243</v>
      </c>
      <c r="C10" s="65" t="s">
        <v>1620</v>
      </c>
      <c r="D10" s="66">
        <v>3</v>
      </c>
      <c r="E10" s="67" t="s">
        <v>132</v>
      </c>
      <c r="F10" s="68">
        <v>32</v>
      </c>
      <c r="G10" s="65"/>
      <c r="H10" s="69"/>
      <c r="I10" s="70"/>
      <c r="J10" s="70"/>
      <c r="K10" s="34" t="s">
        <v>65</v>
      </c>
      <c r="L10" s="77">
        <v>10</v>
      </c>
      <c r="M10" s="77"/>
      <c r="N10" s="72"/>
      <c r="O10" s="79" t="s">
        <v>294</v>
      </c>
      <c r="P10" s="81">
        <v>43681.11528935185</v>
      </c>
      <c r="Q10" s="79" t="s">
        <v>297</v>
      </c>
      <c r="R10" s="79"/>
      <c r="S10" s="79"/>
      <c r="T10" s="79"/>
      <c r="U10" s="82" t="s">
        <v>395</v>
      </c>
      <c r="V10" s="82" t="s">
        <v>395</v>
      </c>
      <c r="W10" s="81">
        <v>43681.11528935185</v>
      </c>
      <c r="X10" s="85">
        <v>43681</v>
      </c>
      <c r="Y10" s="87" t="s">
        <v>418</v>
      </c>
      <c r="Z10" s="82" t="s">
        <v>463</v>
      </c>
      <c r="AA10" s="79"/>
      <c r="AB10" s="79"/>
      <c r="AC10" s="87" t="s">
        <v>509</v>
      </c>
      <c r="AD10" s="79"/>
      <c r="AE10" s="79" t="b">
        <v>0</v>
      </c>
      <c r="AF10" s="79">
        <v>0</v>
      </c>
      <c r="AG10" s="87" t="s">
        <v>555</v>
      </c>
      <c r="AH10" s="79" t="b">
        <v>0</v>
      </c>
      <c r="AI10" s="79" t="s">
        <v>557</v>
      </c>
      <c r="AJ10" s="79"/>
      <c r="AK10" s="87" t="s">
        <v>556</v>
      </c>
      <c r="AL10" s="79" t="b">
        <v>0</v>
      </c>
      <c r="AM10" s="79">
        <v>0</v>
      </c>
      <c r="AN10" s="87" t="s">
        <v>556</v>
      </c>
      <c r="AO10" s="79" t="s">
        <v>559</v>
      </c>
      <c r="AP10" s="79" t="b">
        <v>0</v>
      </c>
      <c r="AQ10" s="87" t="s">
        <v>509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c r="BG10" s="49"/>
      <c r="BH10" s="48"/>
      <c r="BI10" s="49"/>
      <c r="BJ10" s="48"/>
      <c r="BK10" s="49"/>
      <c r="BL10" s="48"/>
      <c r="BM10" s="49"/>
      <c r="BN10" s="48"/>
    </row>
    <row r="11" spans="1:66" ht="15">
      <c r="A11" s="64" t="s">
        <v>214</v>
      </c>
      <c r="B11" s="64" t="s">
        <v>244</v>
      </c>
      <c r="C11" s="65" t="s">
        <v>1620</v>
      </c>
      <c r="D11" s="66">
        <v>3</v>
      </c>
      <c r="E11" s="67" t="s">
        <v>132</v>
      </c>
      <c r="F11" s="68">
        <v>32</v>
      </c>
      <c r="G11" s="65"/>
      <c r="H11" s="69"/>
      <c r="I11" s="70"/>
      <c r="J11" s="70"/>
      <c r="K11" s="34" t="s">
        <v>65</v>
      </c>
      <c r="L11" s="77">
        <v>11</v>
      </c>
      <c r="M11" s="77"/>
      <c r="N11" s="72"/>
      <c r="O11" s="79" t="s">
        <v>294</v>
      </c>
      <c r="P11" s="81">
        <v>43681.11528935185</v>
      </c>
      <c r="Q11" s="79" t="s">
        <v>297</v>
      </c>
      <c r="R11" s="79"/>
      <c r="S11" s="79"/>
      <c r="T11" s="79"/>
      <c r="U11" s="82" t="s">
        <v>395</v>
      </c>
      <c r="V11" s="82" t="s">
        <v>395</v>
      </c>
      <c r="W11" s="81">
        <v>43681.11528935185</v>
      </c>
      <c r="X11" s="85">
        <v>43681</v>
      </c>
      <c r="Y11" s="87" t="s">
        <v>418</v>
      </c>
      <c r="Z11" s="82" t="s">
        <v>463</v>
      </c>
      <c r="AA11" s="79"/>
      <c r="AB11" s="79"/>
      <c r="AC11" s="87" t="s">
        <v>509</v>
      </c>
      <c r="AD11" s="79"/>
      <c r="AE11" s="79" t="b">
        <v>0</v>
      </c>
      <c r="AF11" s="79">
        <v>0</v>
      </c>
      <c r="AG11" s="87" t="s">
        <v>555</v>
      </c>
      <c r="AH11" s="79" t="b">
        <v>0</v>
      </c>
      <c r="AI11" s="79" t="s">
        <v>557</v>
      </c>
      <c r="AJ11" s="79"/>
      <c r="AK11" s="87" t="s">
        <v>556</v>
      </c>
      <c r="AL11" s="79" t="b">
        <v>0</v>
      </c>
      <c r="AM11" s="79">
        <v>0</v>
      </c>
      <c r="AN11" s="87" t="s">
        <v>556</v>
      </c>
      <c r="AO11" s="79" t="s">
        <v>559</v>
      </c>
      <c r="AP11" s="79" t="b">
        <v>0</v>
      </c>
      <c r="AQ11" s="87" t="s">
        <v>509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214</v>
      </c>
      <c r="B12" s="64" t="s">
        <v>245</v>
      </c>
      <c r="C12" s="65" t="s">
        <v>1620</v>
      </c>
      <c r="D12" s="66">
        <v>3</v>
      </c>
      <c r="E12" s="67" t="s">
        <v>132</v>
      </c>
      <c r="F12" s="68">
        <v>32</v>
      </c>
      <c r="G12" s="65"/>
      <c r="H12" s="69"/>
      <c r="I12" s="70"/>
      <c r="J12" s="70"/>
      <c r="K12" s="34" t="s">
        <v>65</v>
      </c>
      <c r="L12" s="77">
        <v>12</v>
      </c>
      <c r="M12" s="77"/>
      <c r="N12" s="72"/>
      <c r="O12" s="79" t="s">
        <v>294</v>
      </c>
      <c r="P12" s="81">
        <v>43681.11528935185</v>
      </c>
      <c r="Q12" s="79" t="s">
        <v>297</v>
      </c>
      <c r="R12" s="79"/>
      <c r="S12" s="79"/>
      <c r="T12" s="79"/>
      <c r="U12" s="82" t="s">
        <v>395</v>
      </c>
      <c r="V12" s="82" t="s">
        <v>395</v>
      </c>
      <c r="W12" s="81">
        <v>43681.11528935185</v>
      </c>
      <c r="X12" s="85">
        <v>43681</v>
      </c>
      <c r="Y12" s="87" t="s">
        <v>418</v>
      </c>
      <c r="Z12" s="82" t="s">
        <v>463</v>
      </c>
      <c r="AA12" s="79"/>
      <c r="AB12" s="79"/>
      <c r="AC12" s="87" t="s">
        <v>509</v>
      </c>
      <c r="AD12" s="79"/>
      <c r="AE12" s="79" t="b">
        <v>0</v>
      </c>
      <c r="AF12" s="79">
        <v>0</v>
      </c>
      <c r="AG12" s="87" t="s">
        <v>555</v>
      </c>
      <c r="AH12" s="79" t="b">
        <v>0</v>
      </c>
      <c r="AI12" s="79" t="s">
        <v>557</v>
      </c>
      <c r="AJ12" s="79"/>
      <c r="AK12" s="87" t="s">
        <v>556</v>
      </c>
      <c r="AL12" s="79" t="b">
        <v>0</v>
      </c>
      <c r="AM12" s="79">
        <v>0</v>
      </c>
      <c r="AN12" s="87" t="s">
        <v>556</v>
      </c>
      <c r="AO12" s="79" t="s">
        <v>559</v>
      </c>
      <c r="AP12" s="79" t="b">
        <v>0</v>
      </c>
      <c r="AQ12" s="87" t="s">
        <v>509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214</v>
      </c>
      <c r="B13" s="64" t="s">
        <v>228</v>
      </c>
      <c r="C13" s="65" t="s">
        <v>1620</v>
      </c>
      <c r="D13" s="66">
        <v>3</v>
      </c>
      <c r="E13" s="67" t="s">
        <v>132</v>
      </c>
      <c r="F13" s="68">
        <v>32</v>
      </c>
      <c r="G13" s="65"/>
      <c r="H13" s="69"/>
      <c r="I13" s="70"/>
      <c r="J13" s="70"/>
      <c r="K13" s="34" t="s">
        <v>65</v>
      </c>
      <c r="L13" s="77">
        <v>13</v>
      </c>
      <c r="M13" s="77"/>
      <c r="N13" s="72"/>
      <c r="O13" s="79" t="s">
        <v>294</v>
      </c>
      <c r="P13" s="81">
        <v>43681.11528935185</v>
      </c>
      <c r="Q13" s="79" t="s">
        <v>297</v>
      </c>
      <c r="R13" s="79"/>
      <c r="S13" s="79"/>
      <c r="T13" s="79"/>
      <c r="U13" s="82" t="s">
        <v>395</v>
      </c>
      <c r="V13" s="82" t="s">
        <v>395</v>
      </c>
      <c r="W13" s="81">
        <v>43681.11528935185</v>
      </c>
      <c r="X13" s="85">
        <v>43681</v>
      </c>
      <c r="Y13" s="87" t="s">
        <v>418</v>
      </c>
      <c r="Z13" s="82" t="s">
        <v>463</v>
      </c>
      <c r="AA13" s="79"/>
      <c r="AB13" s="79"/>
      <c r="AC13" s="87" t="s">
        <v>509</v>
      </c>
      <c r="AD13" s="79"/>
      <c r="AE13" s="79" t="b">
        <v>0</v>
      </c>
      <c r="AF13" s="79">
        <v>0</v>
      </c>
      <c r="AG13" s="87" t="s">
        <v>555</v>
      </c>
      <c r="AH13" s="79" t="b">
        <v>0</v>
      </c>
      <c r="AI13" s="79" t="s">
        <v>557</v>
      </c>
      <c r="AJ13" s="79"/>
      <c r="AK13" s="87" t="s">
        <v>556</v>
      </c>
      <c r="AL13" s="79" t="b">
        <v>0</v>
      </c>
      <c r="AM13" s="79">
        <v>0</v>
      </c>
      <c r="AN13" s="87" t="s">
        <v>556</v>
      </c>
      <c r="AO13" s="79" t="s">
        <v>559</v>
      </c>
      <c r="AP13" s="79" t="b">
        <v>0</v>
      </c>
      <c r="AQ13" s="87" t="s">
        <v>509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8"/>
      <c r="BG13" s="49"/>
      <c r="BH13" s="48"/>
      <c r="BI13" s="49"/>
      <c r="BJ13" s="48"/>
      <c r="BK13" s="49"/>
      <c r="BL13" s="48"/>
      <c r="BM13" s="49"/>
      <c r="BN13" s="48"/>
    </row>
    <row r="14" spans="1:66" ht="15">
      <c r="A14" s="64" t="s">
        <v>214</v>
      </c>
      <c r="B14" s="64" t="s">
        <v>231</v>
      </c>
      <c r="C14" s="65" t="s">
        <v>1620</v>
      </c>
      <c r="D14" s="66">
        <v>3</v>
      </c>
      <c r="E14" s="67" t="s">
        <v>132</v>
      </c>
      <c r="F14" s="68">
        <v>32</v>
      </c>
      <c r="G14" s="65"/>
      <c r="H14" s="69"/>
      <c r="I14" s="70"/>
      <c r="J14" s="70"/>
      <c r="K14" s="34" t="s">
        <v>65</v>
      </c>
      <c r="L14" s="77">
        <v>14</v>
      </c>
      <c r="M14" s="77"/>
      <c r="N14" s="72"/>
      <c r="O14" s="79" t="s">
        <v>295</v>
      </c>
      <c r="P14" s="81">
        <v>43681.11528935185</v>
      </c>
      <c r="Q14" s="79" t="s">
        <v>297</v>
      </c>
      <c r="R14" s="79"/>
      <c r="S14" s="79"/>
      <c r="T14" s="79"/>
      <c r="U14" s="82" t="s">
        <v>395</v>
      </c>
      <c r="V14" s="82" t="s">
        <v>395</v>
      </c>
      <c r="W14" s="81">
        <v>43681.11528935185</v>
      </c>
      <c r="X14" s="85">
        <v>43681</v>
      </c>
      <c r="Y14" s="87" t="s">
        <v>418</v>
      </c>
      <c r="Z14" s="82" t="s">
        <v>463</v>
      </c>
      <c r="AA14" s="79"/>
      <c r="AB14" s="79"/>
      <c r="AC14" s="87" t="s">
        <v>509</v>
      </c>
      <c r="AD14" s="79"/>
      <c r="AE14" s="79" t="b">
        <v>0</v>
      </c>
      <c r="AF14" s="79">
        <v>0</v>
      </c>
      <c r="AG14" s="87" t="s">
        <v>555</v>
      </c>
      <c r="AH14" s="79" t="b">
        <v>0</v>
      </c>
      <c r="AI14" s="79" t="s">
        <v>557</v>
      </c>
      <c r="AJ14" s="79"/>
      <c r="AK14" s="87" t="s">
        <v>556</v>
      </c>
      <c r="AL14" s="79" t="b">
        <v>0</v>
      </c>
      <c r="AM14" s="79">
        <v>0</v>
      </c>
      <c r="AN14" s="87" t="s">
        <v>556</v>
      </c>
      <c r="AO14" s="79" t="s">
        <v>559</v>
      </c>
      <c r="AP14" s="79" t="b">
        <v>0</v>
      </c>
      <c r="AQ14" s="87" t="s">
        <v>509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3</v>
      </c>
      <c r="BF14" s="48">
        <v>1</v>
      </c>
      <c r="BG14" s="49">
        <v>2.7027027027027026</v>
      </c>
      <c r="BH14" s="48">
        <v>1</v>
      </c>
      <c r="BI14" s="49">
        <v>2.7027027027027026</v>
      </c>
      <c r="BJ14" s="48">
        <v>0</v>
      </c>
      <c r="BK14" s="49">
        <v>0</v>
      </c>
      <c r="BL14" s="48">
        <v>35</v>
      </c>
      <c r="BM14" s="49">
        <v>94.5945945945946</v>
      </c>
      <c r="BN14" s="48">
        <v>37</v>
      </c>
    </row>
    <row r="15" spans="1:66" ht="15">
      <c r="A15" s="64" t="s">
        <v>215</v>
      </c>
      <c r="B15" s="64" t="s">
        <v>246</v>
      </c>
      <c r="C15" s="65" t="s">
        <v>1620</v>
      </c>
      <c r="D15" s="66">
        <v>3</v>
      </c>
      <c r="E15" s="67" t="s">
        <v>132</v>
      </c>
      <c r="F15" s="68">
        <v>32</v>
      </c>
      <c r="G15" s="65"/>
      <c r="H15" s="69"/>
      <c r="I15" s="70"/>
      <c r="J15" s="70"/>
      <c r="K15" s="34" t="s">
        <v>65</v>
      </c>
      <c r="L15" s="77">
        <v>15</v>
      </c>
      <c r="M15" s="77"/>
      <c r="N15" s="72"/>
      <c r="O15" s="79" t="s">
        <v>294</v>
      </c>
      <c r="P15" s="81">
        <v>43682.60891203704</v>
      </c>
      <c r="Q15" s="79" t="s">
        <v>298</v>
      </c>
      <c r="R15" s="82" t="s">
        <v>329</v>
      </c>
      <c r="S15" s="79" t="s">
        <v>357</v>
      </c>
      <c r="T15" s="79" t="s">
        <v>379</v>
      </c>
      <c r="U15" s="79"/>
      <c r="V15" s="82" t="s">
        <v>402</v>
      </c>
      <c r="W15" s="81">
        <v>43682.60891203704</v>
      </c>
      <c r="X15" s="85">
        <v>43682</v>
      </c>
      <c r="Y15" s="87" t="s">
        <v>419</v>
      </c>
      <c r="Z15" s="82" t="s">
        <v>464</v>
      </c>
      <c r="AA15" s="79"/>
      <c r="AB15" s="79"/>
      <c r="AC15" s="87" t="s">
        <v>510</v>
      </c>
      <c r="AD15" s="79"/>
      <c r="AE15" s="79" t="b">
        <v>0</v>
      </c>
      <c r="AF15" s="79">
        <v>1</v>
      </c>
      <c r="AG15" s="87" t="s">
        <v>556</v>
      </c>
      <c r="AH15" s="79" t="b">
        <v>0</v>
      </c>
      <c r="AI15" s="79" t="s">
        <v>557</v>
      </c>
      <c r="AJ15" s="79"/>
      <c r="AK15" s="87" t="s">
        <v>556</v>
      </c>
      <c r="AL15" s="79" t="b">
        <v>0</v>
      </c>
      <c r="AM15" s="79">
        <v>0</v>
      </c>
      <c r="AN15" s="87" t="s">
        <v>556</v>
      </c>
      <c r="AO15" s="79" t="s">
        <v>560</v>
      </c>
      <c r="AP15" s="79" t="b">
        <v>0</v>
      </c>
      <c r="AQ15" s="87" t="s">
        <v>510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215</v>
      </c>
      <c r="B16" s="64" t="s">
        <v>247</v>
      </c>
      <c r="C16" s="65" t="s">
        <v>1620</v>
      </c>
      <c r="D16" s="66">
        <v>3</v>
      </c>
      <c r="E16" s="67" t="s">
        <v>132</v>
      </c>
      <c r="F16" s="68">
        <v>32</v>
      </c>
      <c r="G16" s="65"/>
      <c r="H16" s="69"/>
      <c r="I16" s="70"/>
      <c r="J16" s="70"/>
      <c r="K16" s="34" t="s">
        <v>65</v>
      </c>
      <c r="L16" s="77">
        <v>16</v>
      </c>
      <c r="M16" s="77"/>
      <c r="N16" s="72"/>
      <c r="O16" s="79" t="s">
        <v>294</v>
      </c>
      <c r="P16" s="81">
        <v>43682.60891203704</v>
      </c>
      <c r="Q16" s="79" t="s">
        <v>298</v>
      </c>
      <c r="R16" s="82" t="s">
        <v>329</v>
      </c>
      <c r="S16" s="79" t="s">
        <v>357</v>
      </c>
      <c r="T16" s="79" t="s">
        <v>379</v>
      </c>
      <c r="U16" s="79"/>
      <c r="V16" s="82" t="s">
        <v>402</v>
      </c>
      <c r="W16" s="81">
        <v>43682.60891203704</v>
      </c>
      <c r="X16" s="85">
        <v>43682</v>
      </c>
      <c r="Y16" s="87" t="s">
        <v>419</v>
      </c>
      <c r="Z16" s="82" t="s">
        <v>464</v>
      </c>
      <c r="AA16" s="79"/>
      <c r="AB16" s="79"/>
      <c r="AC16" s="87" t="s">
        <v>510</v>
      </c>
      <c r="AD16" s="79"/>
      <c r="AE16" s="79" t="b">
        <v>0</v>
      </c>
      <c r="AF16" s="79">
        <v>1</v>
      </c>
      <c r="AG16" s="87" t="s">
        <v>556</v>
      </c>
      <c r="AH16" s="79" t="b">
        <v>0</v>
      </c>
      <c r="AI16" s="79" t="s">
        <v>557</v>
      </c>
      <c r="AJ16" s="79"/>
      <c r="AK16" s="87" t="s">
        <v>556</v>
      </c>
      <c r="AL16" s="79" t="b">
        <v>0</v>
      </c>
      <c r="AM16" s="79">
        <v>0</v>
      </c>
      <c r="AN16" s="87" t="s">
        <v>556</v>
      </c>
      <c r="AO16" s="79" t="s">
        <v>560</v>
      </c>
      <c r="AP16" s="79" t="b">
        <v>0</v>
      </c>
      <c r="AQ16" s="87" t="s">
        <v>510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215</v>
      </c>
      <c r="B17" s="64" t="s">
        <v>228</v>
      </c>
      <c r="C17" s="65" t="s">
        <v>1620</v>
      </c>
      <c r="D17" s="66">
        <v>3</v>
      </c>
      <c r="E17" s="67" t="s">
        <v>132</v>
      </c>
      <c r="F17" s="68">
        <v>32</v>
      </c>
      <c r="G17" s="65"/>
      <c r="H17" s="69"/>
      <c r="I17" s="70"/>
      <c r="J17" s="70"/>
      <c r="K17" s="34" t="s">
        <v>65</v>
      </c>
      <c r="L17" s="77">
        <v>17</v>
      </c>
      <c r="M17" s="77"/>
      <c r="N17" s="72"/>
      <c r="O17" s="79" t="s">
        <v>294</v>
      </c>
      <c r="P17" s="81">
        <v>43682.60891203704</v>
      </c>
      <c r="Q17" s="79" t="s">
        <v>298</v>
      </c>
      <c r="R17" s="82" t="s">
        <v>329</v>
      </c>
      <c r="S17" s="79" t="s">
        <v>357</v>
      </c>
      <c r="T17" s="79" t="s">
        <v>379</v>
      </c>
      <c r="U17" s="79"/>
      <c r="V17" s="82" t="s">
        <v>402</v>
      </c>
      <c r="W17" s="81">
        <v>43682.60891203704</v>
      </c>
      <c r="X17" s="85">
        <v>43682</v>
      </c>
      <c r="Y17" s="87" t="s">
        <v>419</v>
      </c>
      <c r="Z17" s="82" t="s">
        <v>464</v>
      </c>
      <c r="AA17" s="79"/>
      <c r="AB17" s="79"/>
      <c r="AC17" s="87" t="s">
        <v>510</v>
      </c>
      <c r="AD17" s="79"/>
      <c r="AE17" s="79" t="b">
        <v>0</v>
      </c>
      <c r="AF17" s="79">
        <v>1</v>
      </c>
      <c r="AG17" s="87" t="s">
        <v>556</v>
      </c>
      <c r="AH17" s="79" t="b">
        <v>0</v>
      </c>
      <c r="AI17" s="79" t="s">
        <v>557</v>
      </c>
      <c r="AJ17" s="79"/>
      <c r="AK17" s="87" t="s">
        <v>556</v>
      </c>
      <c r="AL17" s="79" t="b">
        <v>0</v>
      </c>
      <c r="AM17" s="79">
        <v>0</v>
      </c>
      <c r="AN17" s="87" t="s">
        <v>556</v>
      </c>
      <c r="AO17" s="79" t="s">
        <v>560</v>
      </c>
      <c r="AP17" s="79" t="b">
        <v>0</v>
      </c>
      <c r="AQ17" s="87" t="s">
        <v>510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215</v>
      </c>
      <c r="B18" s="64" t="s">
        <v>248</v>
      </c>
      <c r="C18" s="65" t="s">
        <v>1620</v>
      </c>
      <c r="D18" s="66">
        <v>3</v>
      </c>
      <c r="E18" s="67" t="s">
        <v>132</v>
      </c>
      <c r="F18" s="68">
        <v>32</v>
      </c>
      <c r="G18" s="65"/>
      <c r="H18" s="69"/>
      <c r="I18" s="70"/>
      <c r="J18" s="70"/>
      <c r="K18" s="34" t="s">
        <v>65</v>
      </c>
      <c r="L18" s="77">
        <v>18</v>
      </c>
      <c r="M18" s="77"/>
      <c r="N18" s="72"/>
      <c r="O18" s="79" t="s">
        <v>294</v>
      </c>
      <c r="P18" s="81">
        <v>43682.60891203704</v>
      </c>
      <c r="Q18" s="79" t="s">
        <v>298</v>
      </c>
      <c r="R18" s="82" t="s">
        <v>329</v>
      </c>
      <c r="S18" s="79" t="s">
        <v>357</v>
      </c>
      <c r="T18" s="79" t="s">
        <v>379</v>
      </c>
      <c r="U18" s="79"/>
      <c r="V18" s="82" t="s">
        <v>402</v>
      </c>
      <c r="W18" s="81">
        <v>43682.60891203704</v>
      </c>
      <c r="X18" s="85">
        <v>43682</v>
      </c>
      <c r="Y18" s="87" t="s">
        <v>419</v>
      </c>
      <c r="Z18" s="82" t="s">
        <v>464</v>
      </c>
      <c r="AA18" s="79"/>
      <c r="AB18" s="79"/>
      <c r="AC18" s="87" t="s">
        <v>510</v>
      </c>
      <c r="AD18" s="79"/>
      <c r="AE18" s="79" t="b">
        <v>0</v>
      </c>
      <c r="AF18" s="79">
        <v>1</v>
      </c>
      <c r="AG18" s="87" t="s">
        <v>556</v>
      </c>
      <c r="AH18" s="79" t="b">
        <v>0</v>
      </c>
      <c r="AI18" s="79" t="s">
        <v>557</v>
      </c>
      <c r="AJ18" s="79"/>
      <c r="AK18" s="87" t="s">
        <v>556</v>
      </c>
      <c r="AL18" s="79" t="b">
        <v>0</v>
      </c>
      <c r="AM18" s="79">
        <v>0</v>
      </c>
      <c r="AN18" s="87" t="s">
        <v>556</v>
      </c>
      <c r="AO18" s="79" t="s">
        <v>560</v>
      </c>
      <c r="AP18" s="79" t="b">
        <v>0</v>
      </c>
      <c r="AQ18" s="87" t="s">
        <v>510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2</v>
      </c>
      <c r="BG18" s="49">
        <v>6.25</v>
      </c>
      <c r="BH18" s="48">
        <v>0</v>
      </c>
      <c r="BI18" s="49">
        <v>0</v>
      </c>
      <c r="BJ18" s="48">
        <v>0</v>
      </c>
      <c r="BK18" s="49">
        <v>0</v>
      </c>
      <c r="BL18" s="48">
        <v>30</v>
      </c>
      <c r="BM18" s="49">
        <v>93.75</v>
      </c>
      <c r="BN18" s="48">
        <v>32</v>
      </c>
    </row>
    <row r="19" spans="1:66" ht="15">
      <c r="A19" s="64" t="s">
        <v>216</v>
      </c>
      <c r="B19" s="64" t="s">
        <v>228</v>
      </c>
      <c r="C19" s="65" t="s">
        <v>1620</v>
      </c>
      <c r="D19" s="66">
        <v>3</v>
      </c>
      <c r="E19" s="67" t="s">
        <v>132</v>
      </c>
      <c r="F19" s="68">
        <v>32</v>
      </c>
      <c r="G19" s="65"/>
      <c r="H19" s="69"/>
      <c r="I19" s="70"/>
      <c r="J19" s="70"/>
      <c r="K19" s="34" t="s">
        <v>65</v>
      </c>
      <c r="L19" s="77">
        <v>19</v>
      </c>
      <c r="M19" s="77"/>
      <c r="N19" s="72"/>
      <c r="O19" s="79" t="s">
        <v>294</v>
      </c>
      <c r="P19" s="81">
        <v>43676.87069444444</v>
      </c>
      <c r="Q19" s="79" t="s">
        <v>299</v>
      </c>
      <c r="R19" s="79"/>
      <c r="S19" s="79"/>
      <c r="T19" s="79" t="s">
        <v>380</v>
      </c>
      <c r="U19" s="82" t="s">
        <v>396</v>
      </c>
      <c r="V19" s="82" t="s">
        <v>396</v>
      </c>
      <c r="W19" s="81">
        <v>43676.87069444444</v>
      </c>
      <c r="X19" s="85">
        <v>43676</v>
      </c>
      <c r="Y19" s="87" t="s">
        <v>420</v>
      </c>
      <c r="Z19" s="82" t="s">
        <v>465</v>
      </c>
      <c r="AA19" s="79"/>
      <c r="AB19" s="79"/>
      <c r="AC19" s="87" t="s">
        <v>511</v>
      </c>
      <c r="AD19" s="79"/>
      <c r="AE19" s="79" t="b">
        <v>0</v>
      </c>
      <c r="AF19" s="79">
        <v>4</v>
      </c>
      <c r="AG19" s="87" t="s">
        <v>556</v>
      </c>
      <c r="AH19" s="79" t="b">
        <v>0</v>
      </c>
      <c r="AI19" s="79" t="s">
        <v>557</v>
      </c>
      <c r="AJ19" s="79"/>
      <c r="AK19" s="87" t="s">
        <v>556</v>
      </c>
      <c r="AL19" s="79" t="b">
        <v>0</v>
      </c>
      <c r="AM19" s="79">
        <v>3</v>
      </c>
      <c r="AN19" s="87" t="s">
        <v>556</v>
      </c>
      <c r="AO19" s="79" t="s">
        <v>560</v>
      </c>
      <c r="AP19" s="79" t="b">
        <v>0</v>
      </c>
      <c r="AQ19" s="87" t="s">
        <v>511</v>
      </c>
      <c r="AR19" s="79" t="s">
        <v>296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2</v>
      </c>
      <c r="BG19" s="49">
        <v>6.896551724137931</v>
      </c>
      <c r="BH19" s="48">
        <v>0</v>
      </c>
      <c r="BI19" s="49">
        <v>0</v>
      </c>
      <c r="BJ19" s="48">
        <v>0</v>
      </c>
      <c r="BK19" s="49">
        <v>0</v>
      </c>
      <c r="BL19" s="48">
        <v>27</v>
      </c>
      <c r="BM19" s="49">
        <v>93.10344827586206</v>
      </c>
      <c r="BN19" s="48">
        <v>29</v>
      </c>
    </row>
    <row r="20" spans="1:66" ht="15">
      <c r="A20" s="64" t="s">
        <v>217</v>
      </c>
      <c r="B20" s="64" t="s">
        <v>216</v>
      </c>
      <c r="C20" s="65" t="s">
        <v>1620</v>
      </c>
      <c r="D20" s="66">
        <v>3</v>
      </c>
      <c r="E20" s="67" t="s">
        <v>132</v>
      </c>
      <c r="F20" s="68">
        <v>32</v>
      </c>
      <c r="G20" s="65"/>
      <c r="H20" s="69"/>
      <c r="I20" s="70"/>
      <c r="J20" s="70"/>
      <c r="K20" s="34" t="s">
        <v>65</v>
      </c>
      <c r="L20" s="77">
        <v>20</v>
      </c>
      <c r="M20" s="77"/>
      <c r="N20" s="72"/>
      <c r="O20" s="79" t="s">
        <v>296</v>
      </c>
      <c r="P20" s="81">
        <v>43683.63993055555</v>
      </c>
      <c r="Q20" s="79" t="s">
        <v>299</v>
      </c>
      <c r="R20" s="79"/>
      <c r="S20" s="79"/>
      <c r="T20" s="79" t="s">
        <v>381</v>
      </c>
      <c r="U20" s="79"/>
      <c r="V20" s="82" t="s">
        <v>403</v>
      </c>
      <c r="W20" s="81">
        <v>43683.63993055555</v>
      </c>
      <c r="X20" s="85">
        <v>43683</v>
      </c>
      <c r="Y20" s="87" t="s">
        <v>421</v>
      </c>
      <c r="Z20" s="82" t="s">
        <v>466</v>
      </c>
      <c r="AA20" s="79"/>
      <c r="AB20" s="79"/>
      <c r="AC20" s="87" t="s">
        <v>512</v>
      </c>
      <c r="AD20" s="79"/>
      <c r="AE20" s="79" t="b">
        <v>0</v>
      </c>
      <c r="AF20" s="79">
        <v>0</v>
      </c>
      <c r="AG20" s="87" t="s">
        <v>556</v>
      </c>
      <c r="AH20" s="79" t="b">
        <v>0</v>
      </c>
      <c r="AI20" s="79" t="s">
        <v>557</v>
      </c>
      <c r="AJ20" s="79"/>
      <c r="AK20" s="87" t="s">
        <v>556</v>
      </c>
      <c r="AL20" s="79" t="b">
        <v>0</v>
      </c>
      <c r="AM20" s="79">
        <v>3</v>
      </c>
      <c r="AN20" s="87" t="s">
        <v>511</v>
      </c>
      <c r="AO20" s="79" t="s">
        <v>561</v>
      </c>
      <c r="AP20" s="79" t="b">
        <v>0</v>
      </c>
      <c r="AQ20" s="87" t="s">
        <v>511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218</v>
      </c>
      <c r="B21" s="64" t="s">
        <v>249</v>
      </c>
      <c r="C21" s="65" t="s">
        <v>1620</v>
      </c>
      <c r="D21" s="66">
        <v>3</v>
      </c>
      <c r="E21" s="67" t="s">
        <v>132</v>
      </c>
      <c r="F21" s="68">
        <v>32</v>
      </c>
      <c r="G21" s="65"/>
      <c r="H21" s="69"/>
      <c r="I21" s="70"/>
      <c r="J21" s="70"/>
      <c r="K21" s="34" t="s">
        <v>65</v>
      </c>
      <c r="L21" s="77">
        <v>21</v>
      </c>
      <c r="M21" s="77"/>
      <c r="N21" s="72"/>
      <c r="O21" s="79" t="s">
        <v>294</v>
      </c>
      <c r="P21" s="81">
        <v>43679.12501157408</v>
      </c>
      <c r="Q21" s="79" t="s">
        <v>300</v>
      </c>
      <c r="R21" s="82" t="s">
        <v>330</v>
      </c>
      <c r="S21" s="79" t="s">
        <v>358</v>
      </c>
      <c r="T21" s="79"/>
      <c r="U21" s="79"/>
      <c r="V21" s="82" t="s">
        <v>404</v>
      </c>
      <c r="W21" s="81">
        <v>43679.12501157408</v>
      </c>
      <c r="X21" s="85">
        <v>43679</v>
      </c>
      <c r="Y21" s="87" t="s">
        <v>422</v>
      </c>
      <c r="Z21" s="82" t="s">
        <v>467</v>
      </c>
      <c r="AA21" s="79"/>
      <c r="AB21" s="79"/>
      <c r="AC21" s="87" t="s">
        <v>513</v>
      </c>
      <c r="AD21" s="79"/>
      <c r="AE21" s="79" t="b">
        <v>0</v>
      </c>
      <c r="AF21" s="79">
        <v>34</v>
      </c>
      <c r="AG21" s="87" t="s">
        <v>556</v>
      </c>
      <c r="AH21" s="79" t="b">
        <v>0</v>
      </c>
      <c r="AI21" s="79" t="s">
        <v>557</v>
      </c>
      <c r="AJ21" s="79"/>
      <c r="AK21" s="87" t="s">
        <v>556</v>
      </c>
      <c r="AL21" s="79" t="b">
        <v>0</v>
      </c>
      <c r="AM21" s="79">
        <v>7</v>
      </c>
      <c r="AN21" s="87" t="s">
        <v>556</v>
      </c>
      <c r="AO21" s="79" t="s">
        <v>560</v>
      </c>
      <c r="AP21" s="79" t="b">
        <v>0</v>
      </c>
      <c r="AQ21" s="87" t="s">
        <v>513</v>
      </c>
      <c r="AR21" s="79" t="s">
        <v>296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218</v>
      </c>
      <c r="B22" s="64" t="s">
        <v>250</v>
      </c>
      <c r="C22" s="65" t="s">
        <v>1620</v>
      </c>
      <c r="D22" s="66">
        <v>3</v>
      </c>
      <c r="E22" s="67" t="s">
        <v>132</v>
      </c>
      <c r="F22" s="68">
        <v>32</v>
      </c>
      <c r="G22" s="65"/>
      <c r="H22" s="69"/>
      <c r="I22" s="70"/>
      <c r="J22" s="70"/>
      <c r="K22" s="34" t="s">
        <v>65</v>
      </c>
      <c r="L22" s="77">
        <v>22</v>
      </c>
      <c r="M22" s="77"/>
      <c r="N22" s="72"/>
      <c r="O22" s="79" t="s">
        <v>294</v>
      </c>
      <c r="P22" s="81">
        <v>43679.12501157408</v>
      </c>
      <c r="Q22" s="79" t="s">
        <v>300</v>
      </c>
      <c r="R22" s="82" t="s">
        <v>330</v>
      </c>
      <c r="S22" s="79" t="s">
        <v>358</v>
      </c>
      <c r="T22" s="79"/>
      <c r="U22" s="79"/>
      <c r="V22" s="82" t="s">
        <v>404</v>
      </c>
      <c r="W22" s="81">
        <v>43679.12501157408</v>
      </c>
      <c r="X22" s="85">
        <v>43679</v>
      </c>
      <c r="Y22" s="87" t="s">
        <v>422</v>
      </c>
      <c r="Z22" s="82" t="s">
        <v>467</v>
      </c>
      <c r="AA22" s="79"/>
      <c r="AB22" s="79"/>
      <c r="AC22" s="87" t="s">
        <v>513</v>
      </c>
      <c r="AD22" s="79"/>
      <c r="AE22" s="79" t="b">
        <v>0</v>
      </c>
      <c r="AF22" s="79">
        <v>34</v>
      </c>
      <c r="AG22" s="87" t="s">
        <v>556</v>
      </c>
      <c r="AH22" s="79" t="b">
        <v>0</v>
      </c>
      <c r="AI22" s="79" t="s">
        <v>557</v>
      </c>
      <c r="AJ22" s="79"/>
      <c r="AK22" s="87" t="s">
        <v>556</v>
      </c>
      <c r="AL22" s="79" t="b">
        <v>0</v>
      </c>
      <c r="AM22" s="79">
        <v>7</v>
      </c>
      <c r="AN22" s="87" t="s">
        <v>556</v>
      </c>
      <c r="AO22" s="79" t="s">
        <v>560</v>
      </c>
      <c r="AP22" s="79" t="b">
        <v>0</v>
      </c>
      <c r="AQ22" s="87" t="s">
        <v>513</v>
      </c>
      <c r="AR22" s="79" t="s">
        <v>296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3</v>
      </c>
      <c r="BG22" s="49">
        <v>7.894736842105263</v>
      </c>
      <c r="BH22" s="48">
        <v>0</v>
      </c>
      <c r="BI22" s="49">
        <v>0</v>
      </c>
      <c r="BJ22" s="48">
        <v>0</v>
      </c>
      <c r="BK22" s="49">
        <v>0</v>
      </c>
      <c r="BL22" s="48">
        <v>35</v>
      </c>
      <c r="BM22" s="49">
        <v>92.10526315789474</v>
      </c>
      <c r="BN22" s="48">
        <v>38</v>
      </c>
    </row>
    <row r="23" spans="1:66" ht="15">
      <c r="A23" s="64" t="s">
        <v>218</v>
      </c>
      <c r="B23" s="64" t="s">
        <v>228</v>
      </c>
      <c r="C23" s="65" t="s">
        <v>1620</v>
      </c>
      <c r="D23" s="66">
        <v>3</v>
      </c>
      <c r="E23" s="67" t="s">
        <v>132</v>
      </c>
      <c r="F23" s="68">
        <v>32</v>
      </c>
      <c r="G23" s="65"/>
      <c r="H23" s="69"/>
      <c r="I23" s="70"/>
      <c r="J23" s="70"/>
      <c r="K23" s="34" t="s">
        <v>65</v>
      </c>
      <c r="L23" s="77">
        <v>23</v>
      </c>
      <c r="M23" s="77"/>
      <c r="N23" s="72"/>
      <c r="O23" s="79" t="s">
        <v>294</v>
      </c>
      <c r="P23" s="81">
        <v>43679.12501157408</v>
      </c>
      <c r="Q23" s="79" t="s">
        <v>300</v>
      </c>
      <c r="R23" s="82" t="s">
        <v>330</v>
      </c>
      <c r="S23" s="79" t="s">
        <v>358</v>
      </c>
      <c r="T23" s="79"/>
      <c r="U23" s="79"/>
      <c r="V23" s="82" t="s">
        <v>404</v>
      </c>
      <c r="W23" s="81">
        <v>43679.12501157408</v>
      </c>
      <c r="X23" s="85">
        <v>43679</v>
      </c>
      <c r="Y23" s="87" t="s">
        <v>422</v>
      </c>
      <c r="Z23" s="82" t="s">
        <v>467</v>
      </c>
      <c r="AA23" s="79"/>
      <c r="AB23" s="79"/>
      <c r="AC23" s="87" t="s">
        <v>513</v>
      </c>
      <c r="AD23" s="79"/>
      <c r="AE23" s="79" t="b">
        <v>0</v>
      </c>
      <c r="AF23" s="79">
        <v>34</v>
      </c>
      <c r="AG23" s="87" t="s">
        <v>556</v>
      </c>
      <c r="AH23" s="79" t="b">
        <v>0</v>
      </c>
      <c r="AI23" s="79" t="s">
        <v>557</v>
      </c>
      <c r="AJ23" s="79"/>
      <c r="AK23" s="87" t="s">
        <v>556</v>
      </c>
      <c r="AL23" s="79" t="b">
        <v>0</v>
      </c>
      <c r="AM23" s="79">
        <v>7</v>
      </c>
      <c r="AN23" s="87" t="s">
        <v>556</v>
      </c>
      <c r="AO23" s="79" t="s">
        <v>560</v>
      </c>
      <c r="AP23" s="79" t="b">
        <v>0</v>
      </c>
      <c r="AQ23" s="87" t="s">
        <v>513</v>
      </c>
      <c r="AR23" s="79" t="s">
        <v>296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217</v>
      </c>
      <c r="B24" s="64" t="s">
        <v>218</v>
      </c>
      <c r="C24" s="65" t="s">
        <v>1620</v>
      </c>
      <c r="D24" s="66">
        <v>3</v>
      </c>
      <c r="E24" s="67" t="s">
        <v>132</v>
      </c>
      <c r="F24" s="68">
        <v>32</v>
      </c>
      <c r="G24" s="65"/>
      <c r="H24" s="69"/>
      <c r="I24" s="70"/>
      <c r="J24" s="70"/>
      <c r="K24" s="34" t="s">
        <v>65</v>
      </c>
      <c r="L24" s="77">
        <v>24</v>
      </c>
      <c r="M24" s="77"/>
      <c r="N24" s="72"/>
      <c r="O24" s="79" t="s">
        <v>296</v>
      </c>
      <c r="P24" s="81">
        <v>43683.63998842592</v>
      </c>
      <c r="Q24" s="79" t="s">
        <v>300</v>
      </c>
      <c r="R24" s="79"/>
      <c r="S24" s="79"/>
      <c r="T24" s="79"/>
      <c r="U24" s="79"/>
      <c r="V24" s="82" t="s">
        <v>403</v>
      </c>
      <c r="W24" s="81">
        <v>43683.63998842592</v>
      </c>
      <c r="X24" s="85">
        <v>43683</v>
      </c>
      <c r="Y24" s="87" t="s">
        <v>423</v>
      </c>
      <c r="Z24" s="82" t="s">
        <v>468</v>
      </c>
      <c r="AA24" s="79"/>
      <c r="AB24" s="79"/>
      <c r="AC24" s="87" t="s">
        <v>514</v>
      </c>
      <c r="AD24" s="79"/>
      <c r="AE24" s="79" t="b">
        <v>0</v>
      </c>
      <c r="AF24" s="79">
        <v>0</v>
      </c>
      <c r="AG24" s="87" t="s">
        <v>556</v>
      </c>
      <c r="AH24" s="79" t="b">
        <v>0</v>
      </c>
      <c r="AI24" s="79" t="s">
        <v>557</v>
      </c>
      <c r="AJ24" s="79"/>
      <c r="AK24" s="87" t="s">
        <v>556</v>
      </c>
      <c r="AL24" s="79" t="b">
        <v>0</v>
      </c>
      <c r="AM24" s="79">
        <v>7</v>
      </c>
      <c r="AN24" s="87" t="s">
        <v>513</v>
      </c>
      <c r="AO24" s="79" t="s">
        <v>561</v>
      </c>
      <c r="AP24" s="79" t="b">
        <v>0</v>
      </c>
      <c r="AQ24" s="87" t="s">
        <v>513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217</v>
      </c>
      <c r="B25" s="64" t="s">
        <v>249</v>
      </c>
      <c r="C25" s="65" t="s">
        <v>1620</v>
      </c>
      <c r="D25" s="66">
        <v>3</v>
      </c>
      <c r="E25" s="67" t="s">
        <v>132</v>
      </c>
      <c r="F25" s="68">
        <v>32</v>
      </c>
      <c r="G25" s="65"/>
      <c r="H25" s="69"/>
      <c r="I25" s="70"/>
      <c r="J25" s="70"/>
      <c r="K25" s="34" t="s">
        <v>65</v>
      </c>
      <c r="L25" s="77">
        <v>25</v>
      </c>
      <c r="M25" s="77"/>
      <c r="N25" s="72"/>
      <c r="O25" s="79" t="s">
        <v>294</v>
      </c>
      <c r="P25" s="81">
        <v>43683.63998842592</v>
      </c>
      <c r="Q25" s="79" t="s">
        <v>300</v>
      </c>
      <c r="R25" s="79"/>
      <c r="S25" s="79"/>
      <c r="T25" s="79"/>
      <c r="U25" s="79"/>
      <c r="V25" s="82" t="s">
        <v>403</v>
      </c>
      <c r="W25" s="81">
        <v>43683.63998842592</v>
      </c>
      <c r="X25" s="85">
        <v>43683</v>
      </c>
      <c r="Y25" s="87" t="s">
        <v>423</v>
      </c>
      <c r="Z25" s="82" t="s">
        <v>468</v>
      </c>
      <c r="AA25" s="79"/>
      <c r="AB25" s="79"/>
      <c r="AC25" s="87" t="s">
        <v>514</v>
      </c>
      <c r="AD25" s="79"/>
      <c r="AE25" s="79" t="b">
        <v>0</v>
      </c>
      <c r="AF25" s="79">
        <v>0</v>
      </c>
      <c r="AG25" s="87" t="s">
        <v>556</v>
      </c>
      <c r="AH25" s="79" t="b">
        <v>0</v>
      </c>
      <c r="AI25" s="79" t="s">
        <v>557</v>
      </c>
      <c r="AJ25" s="79"/>
      <c r="AK25" s="87" t="s">
        <v>556</v>
      </c>
      <c r="AL25" s="79" t="b">
        <v>0</v>
      </c>
      <c r="AM25" s="79">
        <v>7</v>
      </c>
      <c r="AN25" s="87" t="s">
        <v>513</v>
      </c>
      <c r="AO25" s="79" t="s">
        <v>561</v>
      </c>
      <c r="AP25" s="79" t="b">
        <v>0</v>
      </c>
      <c r="AQ25" s="87" t="s">
        <v>513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217</v>
      </c>
      <c r="B26" s="64" t="s">
        <v>250</v>
      </c>
      <c r="C26" s="65" t="s">
        <v>1620</v>
      </c>
      <c r="D26" s="66">
        <v>3</v>
      </c>
      <c r="E26" s="67" t="s">
        <v>132</v>
      </c>
      <c r="F26" s="68">
        <v>32</v>
      </c>
      <c r="G26" s="65"/>
      <c r="H26" s="69"/>
      <c r="I26" s="70"/>
      <c r="J26" s="70"/>
      <c r="K26" s="34" t="s">
        <v>65</v>
      </c>
      <c r="L26" s="77">
        <v>26</v>
      </c>
      <c r="M26" s="77"/>
      <c r="N26" s="72"/>
      <c r="O26" s="79" t="s">
        <v>294</v>
      </c>
      <c r="P26" s="81">
        <v>43683.63998842592</v>
      </c>
      <c r="Q26" s="79" t="s">
        <v>300</v>
      </c>
      <c r="R26" s="79"/>
      <c r="S26" s="79"/>
      <c r="T26" s="79"/>
      <c r="U26" s="79"/>
      <c r="V26" s="82" t="s">
        <v>403</v>
      </c>
      <c r="W26" s="81">
        <v>43683.63998842592</v>
      </c>
      <c r="X26" s="85">
        <v>43683</v>
      </c>
      <c r="Y26" s="87" t="s">
        <v>423</v>
      </c>
      <c r="Z26" s="82" t="s">
        <v>468</v>
      </c>
      <c r="AA26" s="79"/>
      <c r="AB26" s="79"/>
      <c r="AC26" s="87" t="s">
        <v>514</v>
      </c>
      <c r="AD26" s="79"/>
      <c r="AE26" s="79" t="b">
        <v>0</v>
      </c>
      <c r="AF26" s="79">
        <v>0</v>
      </c>
      <c r="AG26" s="87" t="s">
        <v>556</v>
      </c>
      <c r="AH26" s="79" t="b">
        <v>0</v>
      </c>
      <c r="AI26" s="79" t="s">
        <v>557</v>
      </c>
      <c r="AJ26" s="79"/>
      <c r="AK26" s="87" t="s">
        <v>556</v>
      </c>
      <c r="AL26" s="79" t="b">
        <v>0</v>
      </c>
      <c r="AM26" s="79">
        <v>7</v>
      </c>
      <c r="AN26" s="87" t="s">
        <v>513</v>
      </c>
      <c r="AO26" s="79" t="s">
        <v>561</v>
      </c>
      <c r="AP26" s="79" t="b">
        <v>0</v>
      </c>
      <c r="AQ26" s="87" t="s">
        <v>513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3</v>
      </c>
      <c r="BG26" s="49">
        <v>7.894736842105263</v>
      </c>
      <c r="BH26" s="48">
        <v>0</v>
      </c>
      <c r="BI26" s="49">
        <v>0</v>
      </c>
      <c r="BJ26" s="48">
        <v>0</v>
      </c>
      <c r="BK26" s="49">
        <v>0</v>
      </c>
      <c r="BL26" s="48">
        <v>35</v>
      </c>
      <c r="BM26" s="49">
        <v>92.10526315789474</v>
      </c>
      <c r="BN26" s="48">
        <v>38</v>
      </c>
    </row>
    <row r="27" spans="1:66" ht="15">
      <c r="A27" s="64" t="s">
        <v>217</v>
      </c>
      <c r="B27" s="64" t="s">
        <v>227</v>
      </c>
      <c r="C27" s="65" t="s">
        <v>1620</v>
      </c>
      <c r="D27" s="66">
        <v>3</v>
      </c>
      <c r="E27" s="67" t="s">
        <v>132</v>
      </c>
      <c r="F27" s="68">
        <v>32</v>
      </c>
      <c r="G27" s="65"/>
      <c r="H27" s="69"/>
      <c r="I27" s="70"/>
      <c r="J27" s="70"/>
      <c r="K27" s="34" t="s">
        <v>65</v>
      </c>
      <c r="L27" s="77">
        <v>27</v>
      </c>
      <c r="M27" s="77"/>
      <c r="N27" s="72"/>
      <c r="O27" s="79" t="s">
        <v>296</v>
      </c>
      <c r="P27" s="81">
        <v>43683.63979166667</v>
      </c>
      <c r="Q27" s="79" t="s">
        <v>301</v>
      </c>
      <c r="R27" s="79"/>
      <c r="S27" s="79"/>
      <c r="T27" s="79"/>
      <c r="U27" s="79"/>
      <c r="V27" s="82" t="s">
        <v>403</v>
      </c>
      <c r="W27" s="81">
        <v>43683.63979166667</v>
      </c>
      <c r="X27" s="85">
        <v>43683</v>
      </c>
      <c r="Y27" s="87" t="s">
        <v>424</v>
      </c>
      <c r="Z27" s="82" t="s">
        <v>469</v>
      </c>
      <c r="AA27" s="79"/>
      <c r="AB27" s="79"/>
      <c r="AC27" s="87" t="s">
        <v>515</v>
      </c>
      <c r="AD27" s="79"/>
      <c r="AE27" s="79" t="b">
        <v>0</v>
      </c>
      <c r="AF27" s="79">
        <v>0</v>
      </c>
      <c r="AG27" s="87" t="s">
        <v>556</v>
      </c>
      <c r="AH27" s="79" t="b">
        <v>0</v>
      </c>
      <c r="AI27" s="79" t="s">
        <v>557</v>
      </c>
      <c r="AJ27" s="79"/>
      <c r="AK27" s="87" t="s">
        <v>556</v>
      </c>
      <c r="AL27" s="79" t="b">
        <v>0</v>
      </c>
      <c r="AM27" s="79">
        <v>2</v>
      </c>
      <c r="AN27" s="87" t="s">
        <v>529</v>
      </c>
      <c r="AO27" s="79" t="s">
        <v>561</v>
      </c>
      <c r="AP27" s="79" t="b">
        <v>0</v>
      </c>
      <c r="AQ27" s="87" t="s">
        <v>529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2</v>
      </c>
      <c r="BG27" s="49">
        <v>6.0606060606060606</v>
      </c>
      <c r="BH27" s="48">
        <v>0</v>
      </c>
      <c r="BI27" s="49">
        <v>0</v>
      </c>
      <c r="BJ27" s="48">
        <v>0</v>
      </c>
      <c r="BK27" s="49">
        <v>0</v>
      </c>
      <c r="BL27" s="48">
        <v>31</v>
      </c>
      <c r="BM27" s="49">
        <v>93.93939393939394</v>
      </c>
      <c r="BN27" s="48">
        <v>33</v>
      </c>
    </row>
    <row r="28" spans="1:66" ht="15">
      <c r="A28" s="64" t="s">
        <v>217</v>
      </c>
      <c r="B28" s="64" t="s">
        <v>246</v>
      </c>
      <c r="C28" s="65" t="s">
        <v>1620</v>
      </c>
      <c r="D28" s="66">
        <v>3</v>
      </c>
      <c r="E28" s="67" t="s">
        <v>132</v>
      </c>
      <c r="F28" s="68">
        <v>32</v>
      </c>
      <c r="G28" s="65"/>
      <c r="H28" s="69"/>
      <c r="I28" s="70"/>
      <c r="J28" s="70"/>
      <c r="K28" s="34" t="s">
        <v>65</v>
      </c>
      <c r="L28" s="77">
        <v>28</v>
      </c>
      <c r="M28" s="77"/>
      <c r="N28" s="72"/>
      <c r="O28" s="79" t="s">
        <v>294</v>
      </c>
      <c r="P28" s="81">
        <v>43683.63979166667</v>
      </c>
      <c r="Q28" s="79" t="s">
        <v>301</v>
      </c>
      <c r="R28" s="79"/>
      <c r="S28" s="79"/>
      <c r="T28" s="79"/>
      <c r="U28" s="79"/>
      <c r="V28" s="82" t="s">
        <v>403</v>
      </c>
      <c r="W28" s="81">
        <v>43683.63979166667</v>
      </c>
      <c r="X28" s="85">
        <v>43683</v>
      </c>
      <c r="Y28" s="87" t="s">
        <v>424</v>
      </c>
      <c r="Z28" s="82" t="s">
        <v>469</v>
      </c>
      <c r="AA28" s="79"/>
      <c r="AB28" s="79"/>
      <c r="AC28" s="87" t="s">
        <v>515</v>
      </c>
      <c r="AD28" s="79"/>
      <c r="AE28" s="79" t="b">
        <v>0</v>
      </c>
      <c r="AF28" s="79">
        <v>0</v>
      </c>
      <c r="AG28" s="87" t="s">
        <v>556</v>
      </c>
      <c r="AH28" s="79" t="b">
        <v>0</v>
      </c>
      <c r="AI28" s="79" t="s">
        <v>557</v>
      </c>
      <c r="AJ28" s="79"/>
      <c r="AK28" s="87" t="s">
        <v>556</v>
      </c>
      <c r="AL28" s="79" t="b">
        <v>0</v>
      </c>
      <c r="AM28" s="79">
        <v>2</v>
      </c>
      <c r="AN28" s="87" t="s">
        <v>529</v>
      </c>
      <c r="AO28" s="79" t="s">
        <v>561</v>
      </c>
      <c r="AP28" s="79" t="b">
        <v>0</v>
      </c>
      <c r="AQ28" s="87" t="s">
        <v>529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217</v>
      </c>
      <c r="B29" s="64" t="s">
        <v>247</v>
      </c>
      <c r="C29" s="65" t="s">
        <v>1620</v>
      </c>
      <c r="D29" s="66">
        <v>3</v>
      </c>
      <c r="E29" s="67" t="s">
        <v>132</v>
      </c>
      <c r="F29" s="68">
        <v>32</v>
      </c>
      <c r="G29" s="65"/>
      <c r="H29" s="69"/>
      <c r="I29" s="70"/>
      <c r="J29" s="70"/>
      <c r="K29" s="34" t="s">
        <v>65</v>
      </c>
      <c r="L29" s="77">
        <v>29</v>
      </c>
      <c r="M29" s="77"/>
      <c r="N29" s="72"/>
      <c r="O29" s="79" t="s">
        <v>294</v>
      </c>
      <c r="P29" s="81">
        <v>43683.63979166667</v>
      </c>
      <c r="Q29" s="79" t="s">
        <v>301</v>
      </c>
      <c r="R29" s="79"/>
      <c r="S29" s="79"/>
      <c r="T29" s="79"/>
      <c r="U29" s="79"/>
      <c r="V29" s="82" t="s">
        <v>403</v>
      </c>
      <c r="W29" s="81">
        <v>43683.63979166667</v>
      </c>
      <c r="X29" s="85">
        <v>43683</v>
      </c>
      <c r="Y29" s="87" t="s">
        <v>424</v>
      </c>
      <c r="Z29" s="82" t="s">
        <v>469</v>
      </c>
      <c r="AA29" s="79"/>
      <c r="AB29" s="79"/>
      <c r="AC29" s="87" t="s">
        <v>515</v>
      </c>
      <c r="AD29" s="79"/>
      <c r="AE29" s="79" t="b">
        <v>0</v>
      </c>
      <c r="AF29" s="79">
        <v>0</v>
      </c>
      <c r="AG29" s="87" t="s">
        <v>556</v>
      </c>
      <c r="AH29" s="79" t="b">
        <v>0</v>
      </c>
      <c r="AI29" s="79" t="s">
        <v>557</v>
      </c>
      <c r="AJ29" s="79"/>
      <c r="AK29" s="87" t="s">
        <v>556</v>
      </c>
      <c r="AL29" s="79" t="b">
        <v>0</v>
      </c>
      <c r="AM29" s="79">
        <v>2</v>
      </c>
      <c r="AN29" s="87" t="s">
        <v>529</v>
      </c>
      <c r="AO29" s="79" t="s">
        <v>561</v>
      </c>
      <c r="AP29" s="79" t="b">
        <v>0</v>
      </c>
      <c r="AQ29" s="87" t="s">
        <v>529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217</v>
      </c>
      <c r="B30" s="64" t="s">
        <v>228</v>
      </c>
      <c r="C30" s="65" t="s">
        <v>1621</v>
      </c>
      <c r="D30" s="66">
        <v>3</v>
      </c>
      <c r="E30" s="67" t="s">
        <v>136</v>
      </c>
      <c r="F30" s="68">
        <v>14.666666666666668</v>
      </c>
      <c r="G30" s="65"/>
      <c r="H30" s="69"/>
      <c r="I30" s="70"/>
      <c r="J30" s="70"/>
      <c r="K30" s="34" t="s">
        <v>65</v>
      </c>
      <c r="L30" s="77">
        <v>30</v>
      </c>
      <c r="M30" s="77"/>
      <c r="N30" s="72"/>
      <c r="O30" s="79" t="s">
        <v>294</v>
      </c>
      <c r="P30" s="81">
        <v>43683.63979166667</v>
      </c>
      <c r="Q30" s="79" t="s">
        <v>301</v>
      </c>
      <c r="R30" s="79"/>
      <c r="S30" s="79"/>
      <c r="T30" s="79"/>
      <c r="U30" s="79"/>
      <c r="V30" s="82" t="s">
        <v>403</v>
      </c>
      <c r="W30" s="81">
        <v>43683.63979166667</v>
      </c>
      <c r="X30" s="85">
        <v>43683</v>
      </c>
      <c r="Y30" s="87" t="s">
        <v>424</v>
      </c>
      <c r="Z30" s="82" t="s">
        <v>469</v>
      </c>
      <c r="AA30" s="79"/>
      <c r="AB30" s="79"/>
      <c r="AC30" s="87" t="s">
        <v>515</v>
      </c>
      <c r="AD30" s="79"/>
      <c r="AE30" s="79" t="b">
        <v>0</v>
      </c>
      <c r="AF30" s="79">
        <v>0</v>
      </c>
      <c r="AG30" s="87" t="s">
        <v>556</v>
      </c>
      <c r="AH30" s="79" t="b">
        <v>0</v>
      </c>
      <c r="AI30" s="79" t="s">
        <v>557</v>
      </c>
      <c r="AJ30" s="79"/>
      <c r="AK30" s="87" t="s">
        <v>556</v>
      </c>
      <c r="AL30" s="79" t="b">
        <v>0</v>
      </c>
      <c r="AM30" s="79">
        <v>2</v>
      </c>
      <c r="AN30" s="87" t="s">
        <v>529</v>
      </c>
      <c r="AO30" s="79" t="s">
        <v>561</v>
      </c>
      <c r="AP30" s="79" t="b">
        <v>0</v>
      </c>
      <c r="AQ30" s="87" t="s">
        <v>529</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217</v>
      </c>
      <c r="B31" s="64" t="s">
        <v>248</v>
      </c>
      <c r="C31" s="65" t="s">
        <v>1620</v>
      </c>
      <c r="D31" s="66">
        <v>3</v>
      </c>
      <c r="E31" s="67" t="s">
        <v>132</v>
      </c>
      <c r="F31" s="68">
        <v>32</v>
      </c>
      <c r="G31" s="65"/>
      <c r="H31" s="69"/>
      <c r="I31" s="70"/>
      <c r="J31" s="70"/>
      <c r="K31" s="34" t="s">
        <v>65</v>
      </c>
      <c r="L31" s="77">
        <v>31</v>
      </c>
      <c r="M31" s="77"/>
      <c r="N31" s="72"/>
      <c r="O31" s="79" t="s">
        <v>294</v>
      </c>
      <c r="P31" s="81">
        <v>43683.63979166667</v>
      </c>
      <c r="Q31" s="79" t="s">
        <v>301</v>
      </c>
      <c r="R31" s="79"/>
      <c r="S31" s="79"/>
      <c r="T31" s="79"/>
      <c r="U31" s="79"/>
      <c r="V31" s="82" t="s">
        <v>403</v>
      </c>
      <c r="W31" s="81">
        <v>43683.63979166667</v>
      </c>
      <c r="X31" s="85">
        <v>43683</v>
      </c>
      <c r="Y31" s="87" t="s">
        <v>424</v>
      </c>
      <c r="Z31" s="82" t="s">
        <v>469</v>
      </c>
      <c r="AA31" s="79"/>
      <c r="AB31" s="79"/>
      <c r="AC31" s="87" t="s">
        <v>515</v>
      </c>
      <c r="AD31" s="79"/>
      <c r="AE31" s="79" t="b">
        <v>0</v>
      </c>
      <c r="AF31" s="79">
        <v>0</v>
      </c>
      <c r="AG31" s="87" t="s">
        <v>556</v>
      </c>
      <c r="AH31" s="79" t="b">
        <v>0</v>
      </c>
      <c r="AI31" s="79" t="s">
        <v>557</v>
      </c>
      <c r="AJ31" s="79"/>
      <c r="AK31" s="87" t="s">
        <v>556</v>
      </c>
      <c r="AL31" s="79" t="b">
        <v>0</v>
      </c>
      <c r="AM31" s="79">
        <v>2</v>
      </c>
      <c r="AN31" s="87" t="s">
        <v>529</v>
      </c>
      <c r="AO31" s="79" t="s">
        <v>561</v>
      </c>
      <c r="AP31" s="79" t="b">
        <v>0</v>
      </c>
      <c r="AQ31" s="87" t="s">
        <v>529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217</v>
      </c>
      <c r="B32" s="64" t="s">
        <v>228</v>
      </c>
      <c r="C32" s="65" t="s">
        <v>1621</v>
      </c>
      <c r="D32" s="66">
        <v>3</v>
      </c>
      <c r="E32" s="67" t="s">
        <v>136</v>
      </c>
      <c r="F32" s="68">
        <v>14.666666666666668</v>
      </c>
      <c r="G32" s="65"/>
      <c r="H32" s="69"/>
      <c r="I32" s="70"/>
      <c r="J32" s="70"/>
      <c r="K32" s="34" t="s">
        <v>65</v>
      </c>
      <c r="L32" s="77">
        <v>32</v>
      </c>
      <c r="M32" s="77"/>
      <c r="N32" s="72"/>
      <c r="O32" s="79" t="s">
        <v>294</v>
      </c>
      <c r="P32" s="81">
        <v>43683.63993055555</v>
      </c>
      <c r="Q32" s="79" t="s">
        <v>299</v>
      </c>
      <c r="R32" s="79"/>
      <c r="S32" s="79"/>
      <c r="T32" s="79" t="s">
        <v>381</v>
      </c>
      <c r="U32" s="79"/>
      <c r="V32" s="82" t="s">
        <v>403</v>
      </c>
      <c r="W32" s="81">
        <v>43683.63993055555</v>
      </c>
      <c r="X32" s="85">
        <v>43683</v>
      </c>
      <c r="Y32" s="87" t="s">
        <v>421</v>
      </c>
      <c r="Z32" s="82" t="s">
        <v>466</v>
      </c>
      <c r="AA32" s="79"/>
      <c r="AB32" s="79"/>
      <c r="AC32" s="87" t="s">
        <v>512</v>
      </c>
      <c r="AD32" s="79"/>
      <c r="AE32" s="79" t="b">
        <v>0</v>
      </c>
      <c r="AF32" s="79">
        <v>0</v>
      </c>
      <c r="AG32" s="87" t="s">
        <v>556</v>
      </c>
      <c r="AH32" s="79" t="b">
        <v>0</v>
      </c>
      <c r="AI32" s="79" t="s">
        <v>557</v>
      </c>
      <c r="AJ32" s="79"/>
      <c r="AK32" s="87" t="s">
        <v>556</v>
      </c>
      <c r="AL32" s="79" t="b">
        <v>0</v>
      </c>
      <c r="AM32" s="79">
        <v>3</v>
      </c>
      <c r="AN32" s="87" t="s">
        <v>511</v>
      </c>
      <c r="AO32" s="79" t="s">
        <v>561</v>
      </c>
      <c r="AP32" s="79" t="b">
        <v>0</v>
      </c>
      <c r="AQ32" s="87" t="s">
        <v>511</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8">
        <v>2</v>
      </c>
      <c r="BG32" s="49">
        <v>6.896551724137931</v>
      </c>
      <c r="BH32" s="48">
        <v>0</v>
      </c>
      <c r="BI32" s="49">
        <v>0</v>
      </c>
      <c r="BJ32" s="48">
        <v>0</v>
      </c>
      <c r="BK32" s="49">
        <v>0</v>
      </c>
      <c r="BL32" s="48">
        <v>27</v>
      </c>
      <c r="BM32" s="49">
        <v>93.10344827586206</v>
      </c>
      <c r="BN32" s="48">
        <v>29</v>
      </c>
    </row>
    <row r="33" spans="1:66" ht="15">
      <c r="A33" s="64" t="s">
        <v>217</v>
      </c>
      <c r="B33" s="64" t="s">
        <v>228</v>
      </c>
      <c r="C33" s="65" t="s">
        <v>1621</v>
      </c>
      <c r="D33" s="66">
        <v>3</v>
      </c>
      <c r="E33" s="67" t="s">
        <v>136</v>
      </c>
      <c r="F33" s="68">
        <v>14.666666666666668</v>
      </c>
      <c r="G33" s="65"/>
      <c r="H33" s="69"/>
      <c r="I33" s="70"/>
      <c r="J33" s="70"/>
      <c r="K33" s="34" t="s">
        <v>65</v>
      </c>
      <c r="L33" s="77">
        <v>33</v>
      </c>
      <c r="M33" s="77"/>
      <c r="N33" s="72"/>
      <c r="O33" s="79" t="s">
        <v>294</v>
      </c>
      <c r="P33" s="81">
        <v>43683.63998842592</v>
      </c>
      <c r="Q33" s="79" t="s">
        <v>300</v>
      </c>
      <c r="R33" s="79"/>
      <c r="S33" s="79"/>
      <c r="T33" s="79"/>
      <c r="U33" s="79"/>
      <c r="V33" s="82" t="s">
        <v>403</v>
      </c>
      <c r="W33" s="81">
        <v>43683.63998842592</v>
      </c>
      <c r="X33" s="85">
        <v>43683</v>
      </c>
      <c r="Y33" s="87" t="s">
        <v>423</v>
      </c>
      <c r="Z33" s="82" t="s">
        <v>468</v>
      </c>
      <c r="AA33" s="79"/>
      <c r="AB33" s="79"/>
      <c r="AC33" s="87" t="s">
        <v>514</v>
      </c>
      <c r="AD33" s="79"/>
      <c r="AE33" s="79" t="b">
        <v>0</v>
      </c>
      <c r="AF33" s="79">
        <v>0</v>
      </c>
      <c r="AG33" s="87" t="s">
        <v>556</v>
      </c>
      <c r="AH33" s="79" t="b">
        <v>0</v>
      </c>
      <c r="AI33" s="79" t="s">
        <v>557</v>
      </c>
      <c r="AJ33" s="79"/>
      <c r="AK33" s="87" t="s">
        <v>556</v>
      </c>
      <c r="AL33" s="79" t="b">
        <v>0</v>
      </c>
      <c r="AM33" s="79">
        <v>7</v>
      </c>
      <c r="AN33" s="87" t="s">
        <v>513</v>
      </c>
      <c r="AO33" s="79" t="s">
        <v>561</v>
      </c>
      <c r="AP33" s="79" t="b">
        <v>0</v>
      </c>
      <c r="AQ33" s="87" t="s">
        <v>513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219</v>
      </c>
      <c r="B34" s="64" t="s">
        <v>219</v>
      </c>
      <c r="C34" s="65" t="s">
        <v>1620</v>
      </c>
      <c r="D34" s="66">
        <v>3</v>
      </c>
      <c r="E34" s="67" t="s">
        <v>132</v>
      </c>
      <c r="F34" s="68">
        <v>32</v>
      </c>
      <c r="G34" s="65"/>
      <c r="H34" s="69"/>
      <c r="I34" s="70"/>
      <c r="J34" s="70"/>
      <c r="K34" s="34" t="s">
        <v>65</v>
      </c>
      <c r="L34" s="77">
        <v>34</v>
      </c>
      <c r="M34" s="77"/>
      <c r="N34" s="72"/>
      <c r="O34" s="79" t="s">
        <v>176</v>
      </c>
      <c r="P34" s="81">
        <v>43684.87106481481</v>
      </c>
      <c r="Q34" s="79" t="s">
        <v>302</v>
      </c>
      <c r="R34" s="82" t="s">
        <v>331</v>
      </c>
      <c r="S34" s="79" t="s">
        <v>359</v>
      </c>
      <c r="T34" s="79"/>
      <c r="U34" s="79"/>
      <c r="V34" s="82" t="s">
        <v>405</v>
      </c>
      <c r="W34" s="81">
        <v>43684.87106481481</v>
      </c>
      <c r="X34" s="85">
        <v>43684</v>
      </c>
      <c r="Y34" s="87" t="s">
        <v>425</v>
      </c>
      <c r="Z34" s="82" t="s">
        <v>470</v>
      </c>
      <c r="AA34" s="79"/>
      <c r="AB34" s="79"/>
      <c r="AC34" s="87" t="s">
        <v>516</v>
      </c>
      <c r="AD34" s="79"/>
      <c r="AE34" s="79" t="b">
        <v>0</v>
      </c>
      <c r="AF34" s="79">
        <v>1</v>
      </c>
      <c r="AG34" s="87" t="s">
        <v>556</v>
      </c>
      <c r="AH34" s="79" t="b">
        <v>1</v>
      </c>
      <c r="AI34" s="79" t="s">
        <v>557</v>
      </c>
      <c r="AJ34" s="79"/>
      <c r="AK34" s="87" t="s">
        <v>558</v>
      </c>
      <c r="AL34" s="79" t="b">
        <v>0</v>
      </c>
      <c r="AM34" s="79">
        <v>0</v>
      </c>
      <c r="AN34" s="87" t="s">
        <v>556</v>
      </c>
      <c r="AO34" s="79" t="s">
        <v>559</v>
      </c>
      <c r="AP34" s="79" t="b">
        <v>0</v>
      </c>
      <c r="AQ34" s="87" t="s">
        <v>516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0</v>
      </c>
      <c r="BG34" s="49">
        <v>0</v>
      </c>
      <c r="BH34" s="48">
        <v>0</v>
      </c>
      <c r="BI34" s="49">
        <v>0</v>
      </c>
      <c r="BJ34" s="48">
        <v>0</v>
      </c>
      <c r="BK34" s="49">
        <v>0</v>
      </c>
      <c r="BL34" s="48">
        <v>12</v>
      </c>
      <c r="BM34" s="49">
        <v>100</v>
      </c>
      <c r="BN34" s="48">
        <v>12</v>
      </c>
    </row>
    <row r="35" spans="1:66" ht="15">
      <c r="A35" s="64" t="s">
        <v>220</v>
      </c>
      <c r="B35" s="64" t="s">
        <v>228</v>
      </c>
      <c r="C35" s="65" t="s">
        <v>1620</v>
      </c>
      <c r="D35" s="66">
        <v>3</v>
      </c>
      <c r="E35" s="67" t="s">
        <v>132</v>
      </c>
      <c r="F35" s="68">
        <v>32</v>
      </c>
      <c r="G35" s="65"/>
      <c r="H35" s="69"/>
      <c r="I35" s="70"/>
      <c r="J35" s="70"/>
      <c r="K35" s="34" t="s">
        <v>65</v>
      </c>
      <c r="L35" s="77">
        <v>35</v>
      </c>
      <c r="M35" s="77"/>
      <c r="N35" s="72"/>
      <c r="O35" s="79" t="s">
        <v>294</v>
      </c>
      <c r="P35" s="81">
        <v>43685.62768518519</v>
      </c>
      <c r="Q35" s="79" t="s">
        <v>303</v>
      </c>
      <c r="R35" s="82" t="s">
        <v>332</v>
      </c>
      <c r="S35" s="79" t="s">
        <v>360</v>
      </c>
      <c r="T35" s="79" t="s">
        <v>382</v>
      </c>
      <c r="U35" s="79"/>
      <c r="V35" s="82" t="s">
        <v>406</v>
      </c>
      <c r="W35" s="81">
        <v>43685.62768518519</v>
      </c>
      <c r="X35" s="85">
        <v>43685</v>
      </c>
      <c r="Y35" s="87" t="s">
        <v>426</v>
      </c>
      <c r="Z35" s="82" t="s">
        <v>471</v>
      </c>
      <c r="AA35" s="79"/>
      <c r="AB35" s="79"/>
      <c r="AC35" s="87" t="s">
        <v>517</v>
      </c>
      <c r="AD35" s="79"/>
      <c r="AE35" s="79" t="b">
        <v>0</v>
      </c>
      <c r="AF35" s="79">
        <v>1</v>
      </c>
      <c r="AG35" s="87" t="s">
        <v>556</v>
      </c>
      <c r="AH35" s="79" t="b">
        <v>0</v>
      </c>
      <c r="AI35" s="79" t="s">
        <v>557</v>
      </c>
      <c r="AJ35" s="79"/>
      <c r="AK35" s="87" t="s">
        <v>556</v>
      </c>
      <c r="AL35" s="79" t="b">
        <v>0</v>
      </c>
      <c r="AM35" s="79">
        <v>0</v>
      </c>
      <c r="AN35" s="87" t="s">
        <v>556</v>
      </c>
      <c r="AO35" s="79" t="s">
        <v>560</v>
      </c>
      <c r="AP35" s="79" t="b">
        <v>0</v>
      </c>
      <c r="AQ35" s="87" t="s">
        <v>517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3.0303030303030303</v>
      </c>
      <c r="BH35" s="48">
        <v>0</v>
      </c>
      <c r="BI35" s="49">
        <v>0</v>
      </c>
      <c r="BJ35" s="48">
        <v>0</v>
      </c>
      <c r="BK35" s="49">
        <v>0</v>
      </c>
      <c r="BL35" s="48">
        <v>32</v>
      </c>
      <c r="BM35" s="49">
        <v>96.96969696969697</v>
      </c>
      <c r="BN35" s="48">
        <v>33</v>
      </c>
    </row>
    <row r="36" spans="1:66" ht="15">
      <c r="A36" s="64" t="s">
        <v>221</v>
      </c>
      <c r="B36" s="64" t="s">
        <v>228</v>
      </c>
      <c r="C36" s="65" t="s">
        <v>1620</v>
      </c>
      <c r="D36" s="66">
        <v>3</v>
      </c>
      <c r="E36" s="67" t="s">
        <v>132</v>
      </c>
      <c r="F36" s="68">
        <v>32</v>
      </c>
      <c r="G36" s="65"/>
      <c r="H36" s="69"/>
      <c r="I36" s="70"/>
      <c r="J36" s="70"/>
      <c r="K36" s="34" t="s">
        <v>65</v>
      </c>
      <c r="L36" s="77">
        <v>36</v>
      </c>
      <c r="M36" s="77"/>
      <c r="N36" s="72"/>
      <c r="O36" s="79" t="s">
        <v>294</v>
      </c>
      <c r="P36" s="81">
        <v>43685.75366898148</v>
      </c>
      <c r="Q36" s="79" t="s">
        <v>304</v>
      </c>
      <c r="R36" s="82" t="s">
        <v>333</v>
      </c>
      <c r="S36" s="79" t="s">
        <v>361</v>
      </c>
      <c r="T36" s="79" t="s">
        <v>231</v>
      </c>
      <c r="U36" s="82" t="s">
        <v>397</v>
      </c>
      <c r="V36" s="82" t="s">
        <v>397</v>
      </c>
      <c r="W36" s="81">
        <v>43685.75366898148</v>
      </c>
      <c r="X36" s="85">
        <v>43685</v>
      </c>
      <c r="Y36" s="87" t="s">
        <v>427</v>
      </c>
      <c r="Z36" s="82" t="s">
        <v>472</v>
      </c>
      <c r="AA36" s="79"/>
      <c r="AB36" s="79"/>
      <c r="AC36" s="87" t="s">
        <v>518</v>
      </c>
      <c r="AD36" s="79"/>
      <c r="AE36" s="79" t="b">
        <v>0</v>
      </c>
      <c r="AF36" s="79">
        <v>2</v>
      </c>
      <c r="AG36" s="87" t="s">
        <v>556</v>
      </c>
      <c r="AH36" s="79" t="b">
        <v>0</v>
      </c>
      <c r="AI36" s="79" t="s">
        <v>557</v>
      </c>
      <c r="AJ36" s="79"/>
      <c r="AK36" s="87" t="s">
        <v>556</v>
      </c>
      <c r="AL36" s="79" t="b">
        <v>0</v>
      </c>
      <c r="AM36" s="79">
        <v>0</v>
      </c>
      <c r="AN36" s="87" t="s">
        <v>556</v>
      </c>
      <c r="AO36" s="79" t="s">
        <v>562</v>
      </c>
      <c r="AP36" s="79" t="b">
        <v>0</v>
      </c>
      <c r="AQ36" s="87" t="s">
        <v>518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2</v>
      </c>
      <c r="BG36" s="49">
        <v>5.882352941176471</v>
      </c>
      <c r="BH36" s="48">
        <v>0</v>
      </c>
      <c r="BI36" s="49">
        <v>0</v>
      </c>
      <c r="BJ36" s="48">
        <v>0</v>
      </c>
      <c r="BK36" s="49">
        <v>0</v>
      </c>
      <c r="BL36" s="48">
        <v>32</v>
      </c>
      <c r="BM36" s="49">
        <v>94.11764705882354</v>
      </c>
      <c r="BN36" s="48">
        <v>34</v>
      </c>
    </row>
    <row r="37" spans="1:66" ht="15">
      <c r="A37" s="64" t="s">
        <v>222</v>
      </c>
      <c r="B37" s="64" t="s">
        <v>222</v>
      </c>
      <c r="C37" s="65" t="s">
        <v>1622</v>
      </c>
      <c r="D37" s="66">
        <v>3</v>
      </c>
      <c r="E37" s="67" t="s">
        <v>136</v>
      </c>
      <c r="F37" s="68">
        <v>6</v>
      </c>
      <c r="G37" s="65"/>
      <c r="H37" s="69"/>
      <c r="I37" s="70"/>
      <c r="J37" s="70"/>
      <c r="K37" s="34" t="s">
        <v>65</v>
      </c>
      <c r="L37" s="77">
        <v>37</v>
      </c>
      <c r="M37" s="77"/>
      <c r="N37" s="72"/>
      <c r="O37" s="79" t="s">
        <v>176</v>
      </c>
      <c r="P37" s="81">
        <v>43682.99561342593</v>
      </c>
      <c r="Q37" s="79" t="s">
        <v>305</v>
      </c>
      <c r="R37" s="82" t="s">
        <v>334</v>
      </c>
      <c r="S37" s="79" t="s">
        <v>359</v>
      </c>
      <c r="T37" s="79" t="s">
        <v>383</v>
      </c>
      <c r="U37" s="79"/>
      <c r="V37" s="82" t="s">
        <v>407</v>
      </c>
      <c r="W37" s="81">
        <v>43682.99561342593</v>
      </c>
      <c r="X37" s="85">
        <v>43682</v>
      </c>
      <c r="Y37" s="87" t="s">
        <v>428</v>
      </c>
      <c r="Z37" s="82" t="s">
        <v>473</v>
      </c>
      <c r="AA37" s="79"/>
      <c r="AB37" s="79"/>
      <c r="AC37" s="87" t="s">
        <v>519</v>
      </c>
      <c r="AD37" s="79"/>
      <c r="AE37" s="79" t="b">
        <v>0</v>
      </c>
      <c r="AF37" s="79">
        <v>0</v>
      </c>
      <c r="AG37" s="87" t="s">
        <v>556</v>
      </c>
      <c r="AH37" s="79" t="b">
        <v>1</v>
      </c>
      <c r="AI37" s="79" t="s">
        <v>557</v>
      </c>
      <c r="AJ37" s="79"/>
      <c r="AK37" s="87" t="s">
        <v>534</v>
      </c>
      <c r="AL37" s="79" t="b">
        <v>0</v>
      </c>
      <c r="AM37" s="79">
        <v>0</v>
      </c>
      <c r="AN37" s="87" t="s">
        <v>556</v>
      </c>
      <c r="AO37" s="79" t="s">
        <v>560</v>
      </c>
      <c r="AP37" s="79" t="b">
        <v>0</v>
      </c>
      <c r="AQ37" s="87" t="s">
        <v>519</v>
      </c>
      <c r="AR37" s="79" t="s">
        <v>176</v>
      </c>
      <c r="AS37" s="79">
        <v>0</v>
      </c>
      <c r="AT37" s="79">
        <v>0</v>
      </c>
      <c r="AU37" s="79"/>
      <c r="AV37" s="79"/>
      <c r="AW37" s="79"/>
      <c r="AX37" s="79"/>
      <c r="AY37" s="79"/>
      <c r="AZ37" s="79"/>
      <c r="BA37" s="79"/>
      <c r="BB37" s="79"/>
      <c r="BC37">
        <v>4</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8</v>
      </c>
      <c r="BM37" s="49">
        <v>100</v>
      </c>
      <c r="BN37" s="48">
        <v>8</v>
      </c>
    </row>
    <row r="38" spans="1:66" ht="15">
      <c r="A38" s="64" t="s">
        <v>222</v>
      </c>
      <c r="B38" s="64" t="s">
        <v>222</v>
      </c>
      <c r="C38" s="65" t="s">
        <v>1622</v>
      </c>
      <c r="D38" s="66">
        <v>3</v>
      </c>
      <c r="E38" s="67" t="s">
        <v>136</v>
      </c>
      <c r="F38" s="68">
        <v>6</v>
      </c>
      <c r="G38" s="65"/>
      <c r="H38" s="69"/>
      <c r="I38" s="70"/>
      <c r="J38" s="70"/>
      <c r="K38" s="34" t="s">
        <v>65</v>
      </c>
      <c r="L38" s="77">
        <v>38</v>
      </c>
      <c r="M38" s="77"/>
      <c r="N38" s="72"/>
      <c r="O38" s="79" t="s">
        <v>176</v>
      </c>
      <c r="P38" s="81">
        <v>43683.615208333336</v>
      </c>
      <c r="Q38" s="79" t="s">
        <v>306</v>
      </c>
      <c r="R38" s="82" t="s">
        <v>335</v>
      </c>
      <c r="S38" s="79" t="s">
        <v>359</v>
      </c>
      <c r="T38" s="79" t="s">
        <v>384</v>
      </c>
      <c r="U38" s="79"/>
      <c r="V38" s="82" t="s">
        <v>407</v>
      </c>
      <c r="W38" s="81">
        <v>43683.615208333336</v>
      </c>
      <c r="X38" s="85">
        <v>43683</v>
      </c>
      <c r="Y38" s="87" t="s">
        <v>429</v>
      </c>
      <c r="Z38" s="82" t="s">
        <v>474</v>
      </c>
      <c r="AA38" s="79"/>
      <c r="AB38" s="79"/>
      <c r="AC38" s="87" t="s">
        <v>520</v>
      </c>
      <c r="AD38" s="79"/>
      <c r="AE38" s="79" t="b">
        <v>0</v>
      </c>
      <c r="AF38" s="79">
        <v>0</v>
      </c>
      <c r="AG38" s="87" t="s">
        <v>556</v>
      </c>
      <c r="AH38" s="79" t="b">
        <v>1</v>
      </c>
      <c r="AI38" s="79" t="s">
        <v>557</v>
      </c>
      <c r="AJ38" s="79"/>
      <c r="AK38" s="87" t="s">
        <v>535</v>
      </c>
      <c r="AL38" s="79" t="b">
        <v>0</v>
      </c>
      <c r="AM38" s="79">
        <v>0</v>
      </c>
      <c r="AN38" s="87" t="s">
        <v>556</v>
      </c>
      <c r="AO38" s="79" t="s">
        <v>560</v>
      </c>
      <c r="AP38" s="79" t="b">
        <v>0</v>
      </c>
      <c r="AQ38" s="87" t="s">
        <v>520</v>
      </c>
      <c r="AR38" s="79" t="s">
        <v>176</v>
      </c>
      <c r="AS38" s="79">
        <v>0</v>
      </c>
      <c r="AT38" s="79">
        <v>0</v>
      </c>
      <c r="AU38" s="79"/>
      <c r="AV38" s="79"/>
      <c r="AW38" s="79"/>
      <c r="AX38" s="79"/>
      <c r="AY38" s="79"/>
      <c r="AZ38" s="79"/>
      <c r="BA38" s="79"/>
      <c r="BB38" s="79"/>
      <c r="BC38">
        <v>4</v>
      </c>
      <c r="BD38" s="78" t="str">
        <f>REPLACE(INDEX(GroupVertices[Group],MATCH(Edges[[#This Row],[Vertex 1]],GroupVertices[Vertex],0)),1,1,"")</f>
        <v>5</v>
      </c>
      <c r="BE38" s="78" t="str">
        <f>REPLACE(INDEX(GroupVertices[Group],MATCH(Edges[[#This Row],[Vertex 2]],GroupVertices[Vertex],0)),1,1,"")</f>
        <v>5</v>
      </c>
      <c r="BF38" s="48">
        <v>0</v>
      </c>
      <c r="BG38" s="49">
        <v>0</v>
      </c>
      <c r="BH38" s="48">
        <v>0</v>
      </c>
      <c r="BI38" s="49">
        <v>0</v>
      </c>
      <c r="BJ38" s="48">
        <v>0</v>
      </c>
      <c r="BK38" s="49">
        <v>0</v>
      </c>
      <c r="BL38" s="48">
        <v>9</v>
      </c>
      <c r="BM38" s="49">
        <v>100</v>
      </c>
      <c r="BN38" s="48">
        <v>9</v>
      </c>
    </row>
    <row r="39" spans="1:66" ht="15">
      <c r="A39" s="64" t="s">
        <v>222</v>
      </c>
      <c r="B39" s="64" t="s">
        <v>222</v>
      </c>
      <c r="C39" s="65" t="s">
        <v>1622</v>
      </c>
      <c r="D39" s="66">
        <v>3</v>
      </c>
      <c r="E39" s="67" t="s">
        <v>136</v>
      </c>
      <c r="F39" s="68">
        <v>6</v>
      </c>
      <c r="G39" s="65"/>
      <c r="H39" s="69"/>
      <c r="I39" s="70"/>
      <c r="J39" s="70"/>
      <c r="K39" s="34" t="s">
        <v>65</v>
      </c>
      <c r="L39" s="77">
        <v>39</v>
      </c>
      <c r="M39" s="77"/>
      <c r="N39" s="72"/>
      <c r="O39" s="79" t="s">
        <v>176</v>
      </c>
      <c r="P39" s="81">
        <v>43684.763715277775</v>
      </c>
      <c r="Q39" s="79" t="s">
        <v>307</v>
      </c>
      <c r="R39" s="82" t="s">
        <v>336</v>
      </c>
      <c r="S39" s="79" t="s">
        <v>359</v>
      </c>
      <c r="T39" s="79" t="s">
        <v>385</v>
      </c>
      <c r="U39" s="79"/>
      <c r="V39" s="82" t="s">
        <v>407</v>
      </c>
      <c r="W39" s="81">
        <v>43684.763715277775</v>
      </c>
      <c r="X39" s="85">
        <v>43684</v>
      </c>
      <c r="Y39" s="87" t="s">
        <v>430</v>
      </c>
      <c r="Z39" s="82" t="s">
        <v>475</v>
      </c>
      <c r="AA39" s="79"/>
      <c r="AB39" s="79"/>
      <c r="AC39" s="87" t="s">
        <v>521</v>
      </c>
      <c r="AD39" s="79"/>
      <c r="AE39" s="79" t="b">
        <v>0</v>
      </c>
      <c r="AF39" s="79">
        <v>4</v>
      </c>
      <c r="AG39" s="87" t="s">
        <v>556</v>
      </c>
      <c r="AH39" s="79" t="b">
        <v>1</v>
      </c>
      <c r="AI39" s="79" t="s">
        <v>557</v>
      </c>
      <c r="AJ39" s="79"/>
      <c r="AK39" s="87" t="s">
        <v>543</v>
      </c>
      <c r="AL39" s="79" t="b">
        <v>0</v>
      </c>
      <c r="AM39" s="79">
        <v>1</v>
      </c>
      <c r="AN39" s="87" t="s">
        <v>556</v>
      </c>
      <c r="AO39" s="79" t="s">
        <v>560</v>
      </c>
      <c r="AP39" s="79" t="b">
        <v>0</v>
      </c>
      <c r="AQ39" s="87" t="s">
        <v>521</v>
      </c>
      <c r="AR39" s="79" t="s">
        <v>176</v>
      </c>
      <c r="AS39" s="79">
        <v>0</v>
      </c>
      <c r="AT39" s="79">
        <v>0</v>
      </c>
      <c r="AU39" s="79"/>
      <c r="AV39" s="79"/>
      <c r="AW39" s="79"/>
      <c r="AX39" s="79"/>
      <c r="AY39" s="79"/>
      <c r="AZ39" s="79"/>
      <c r="BA39" s="79"/>
      <c r="BB39" s="79"/>
      <c r="BC39">
        <v>4</v>
      </c>
      <c r="BD39" s="78" t="str">
        <f>REPLACE(INDEX(GroupVertices[Group],MATCH(Edges[[#This Row],[Vertex 1]],GroupVertices[Vertex],0)),1,1,"")</f>
        <v>5</v>
      </c>
      <c r="BE39" s="78" t="str">
        <f>REPLACE(INDEX(GroupVertices[Group],MATCH(Edges[[#This Row],[Vertex 2]],GroupVertices[Vertex],0)),1,1,"")</f>
        <v>5</v>
      </c>
      <c r="BF39" s="48">
        <v>0</v>
      </c>
      <c r="BG39" s="49">
        <v>0</v>
      </c>
      <c r="BH39" s="48">
        <v>0</v>
      </c>
      <c r="BI39" s="49">
        <v>0</v>
      </c>
      <c r="BJ39" s="48">
        <v>0</v>
      </c>
      <c r="BK39" s="49">
        <v>0</v>
      </c>
      <c r="BL39" s="48">
        <v>10</v>
      </c>
      <c r="BM39" s="49">
        <v>100</v>
      </c>
      <c r="BN39" s="48">
        <v>10</v>
      </c>
    </row>
    <row r="40" spans="1:66" ht="15">
      <c r="A40" s="64" t="s">
        <v>222</v>
      </c>
      <c r="B40" s="64" t="s">
        <v>222</v>
      </c>
      <c r="C40" s="65" t="s">
        <v>1622</v>
      </c>
      <c r="D40" s="66">
        <v>3</v>
      </c>
      <c r="E40" s="67" t="s">
        <v>136</v>
      </c>
      <c r="F40" s="68">
        <v>6</v>
      </c>
      <c r="G40" s="65"/>
      <c r="H40" s="69"/>
      <c r="I40" s="70"/>
      <c r="J40" s="70"/>
      <c r="K40" s="34" t="s">
        <v>65</v>
      </c>
      <c r="L40" s="77">
        <v>40</v>
      </c>
      <c r="M40" s="77"/>
      <c r="N40" s="72"/>
      <c r="O40" s="79" t="s">
        <v>176</v>
      </c>
      <c r="P40" s="81">
        <v>43686.67322916666</v>
      </c>
      <c r="Q40" s="79" t="s">
        <v>308</v>
      </c>
      <c r="R40" s="82" t="s">
        <v>337</v>
      </c>
      <c r="S40" s="79" t="s">
        <v>359</v>
      </c>
      <c r="T40" s="79" t="s">
        <v>386</v>
      </c>
      <c r="U40" s="79"/>
      <c r="V40" s="82" t="s">
        <v>407</v>
      </c>
      <c r="W40" s="81">
        <v>43686.67322916666</v>
      </c>
      <c r="X40" s="85">
        <v>43686</v>
      </c>
      <c r="Y40" s="87" t="s">
        <v>431</v>
      </c>
      <c r="Z40" s="82" t="s">
        <v>476</v>
      </c>
      <c r="AA40" s="79"/>
      <c r="AB40" s="79"/>
      <c r="AC40" s="87" t="s">
        <v>522</v>
      </c>
      <c r="AD40" s="79"/>
      <c r="AE40" s="79" t="b">
        <v>0</v>
      </c>
      <c r="AF40" s="79">
        <v>2</v>
      </c>
      <c r="AG40" s="87" t="s">
        <v>556</v>
      </c>
      <c r="AH40" s="79" t="b">
        <v>1</v>
      </c>
      <c r="AI40" s="79" t="s">
        <v>557</v>
      </c>
      <c r="AJ40" s="79"/>
      <c r="AK40" s="87" t="s">
        <v>547</v>
      </c>
      <c r="AL40" s="79" t="b">
        <v>0</v>
      </c>
      <c r="AM40" s="79">
        <v>1</v>
      </c>
      <c r="AN40" s="87" t="s">
        <v>556</v>
      </c>
      <c r="AO40" s="79" t="s">
        <v>560</v>
      </c>
      <c r="AP40" s="79" t="b">
        <v>0</v>
      </c>
      <c r="AQ40" s="87" t="s">
        <v>522</v>
      </c>
      <c r="AR40" s="79" t="s">
        <v>176</v>
      </c>
      <c r="AS40" s="79">
        <v>0</v>
      </c>
      <c r="AT40" s="79">
        <v>0</v>
      </c>
      <c r="AU40" s="79"/>
      <c r="AV40" s="79"/>
      <c r="AW40" s="79"/>
      <c r="AX40" s="79"/>
      <c r="AY40" s="79"/>
      <c r="AZ40" s="79"/>
      <c r="BA40" s="79"/>
      <c r="BB40" s="79"/>
      <c r="BC40">
        <v>4</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12</v>
      </c>
      <c r="BM40" s="49">
        <v>100</v>
      </c>
      <c r="BN40" s="48">
        <v>12</v>
      </c>
    </row>
    <row r="41" spans="1:66" ht="15">
      <c r="A41" s="64" t="s">
        <v>223</v>
      </c>
      <c r="B41" s="64" t="s">
        <v>222</v>
      </c>
      <c r="C41" s="65" t="s">
        <v>1623</v>
      </c>
      <c r="D41" s="66">
        <v>3</v>
      </c>
      <c r="E41" s="67" t="s">
        <v>136</v>
      </c>
      <c r="F41" s="68">
        <v>23.333333333333336</v>
      </c>
      <c r="G41" s="65"/>
      <c r="H41" s="69"/>
      <c r="I41" s="70"/>
      <c r="J41" s="70"/>
      <c r="K41" s="34" t="s">
        <v>65</v>
      </c>
      <c r="L41" s="77">
        <v>41</v>
      </c>
      <c r="M41" s="77"/>
      <c r="N41" s="72"/>
      <c r="O41" s="79" t="s">
        <v>296</v>
      </c>
      <c r="P41" s="81">
        <v>43684.76383101852</v>
      </c>
      <c r="Q41" s="79" t="s">
        <v>307</v>
      </c>
      <c r="R41" s="79"/>
      <c r="S41" s="79"/>
      <c r="T41" s="79" t="s">
        <v>385</v>
      </c>
      <c r="U41" s="79"/>
      <c r="V41" s="82" t="s">
        <v>408</v>
      </c>
      <c r="W41" s="81">
        <v>43684.76383101852</v>
      </c>
      <c r="X41" s="85">
        <v>43684</v>
      </c>
      <c r="Y41" s="87" t="s">
        <v>432</v>
      </c>
      <c r="Z41" s="82" t="s">
        <v>477</v>
      </c>
      <c r="AA41" s="79"/>
      <c r="AB41" s="79"/>
      <c r="AC41" s="87" t="s">
        <v>523</v>
      </c>
      <c r="AD41" s="79"/>
      <c r="AE41" s="79" t="b">
        <v>0</v>
      </c>
      <c r="AF41" s="79">
        <v>0</v>
      </c>
      <c r="AG41" s="87" t="s">
        <v>556</v>
      </c>
      <c r="AH41" s="79" t="b">
        <v>1</v>
      </c>
      <c r="AI41" s="79" t="s">
        <v>557</v>
      </c>
      <c r="AJ41" s="79"/>
      <c r="AK41" s="87" t="s">
        <v>543</v>
      </c>
      <c r="AL41" s="79" t="b">
        <v>0</v>
      </c>
      <c r="AM41" s="79">
        <v>1</v>
      </c>
      <c r="AN41" s="87" t="s">
        <v>521</v>
      </c>
      <c r="AO41" s="79" t="s">
        <v>559</v>
      </c>
      <c r="AP41" s="79" t="b">
        <v>0</v>
      </c>
      <c r="AQ41" s="87" t="s">
        <v>521</v>
      </c>
      <c r="AR41" s="79" t="s">
        <v>176</v>
      </c>
      <c r="AS41" s="79">
        <v>0</v>
      </c>
      <c r="AT41" s="79">
        <v>0</v>
      </c>
      <c r="AU41" s="79"/>
      <c r="AV41" s="79"/>
      <c r="AW41" s="79"/>
      <c r="AX41" s="79"/>
      <c r="AY41" s="79"/>
      <c r="AZ41" s="79"/>
      <c r="BA41" s="79"/>
      <c r="BB41" s="79"/>
      <c r="BC41">
        <v>2</v>
      </c>
      <c r="BD41" s="78" t="str">
        <f>REPLACE(INDEX(GroupVertices[Group],MATCH(Edges[[#This Row],[Vertex 1]],GroupVertices[Vertex],0)),1,1,"")</f>
        <v>5</v>
      </c>
      <c r="BE41" s="78" t="str">
        <f>REPLACE(INDEX(GroupVertices[Group],MATCH(Edges[[#This Row],[Vertex 2]],GroupVertices[Vertex],0)),1,1,"")</f>
        <v>5</v>
      </c>
      <c r="BF41" s="48">
        <v>0</v>
      </c>
      <c r="BG41" s="49">
        <v>0</v>
      </c>
      <c r="BH41" s="48">
        <v>0</v>
      </c>
      <c r="BI41" s="49">
        <v>0</v>
      </c>
      <c r="BJ41" s="48">
        <v>0</v>
      </c>
      <c r="BK41" s="49">
        <v>0</v>
      </c>
      <c r="BL41" s="48">
        <v>10</v>
      </c>
      <c r="BM41" s="49">
        <v>100</v>
      </c>
      <c r="BN41" s="48">
        <v>10</v>
      </c>
    </row>
    <row r="42" spans="1:66" ht="15">
      <c r="A42" s="64" t="s">
        <v>223</v>
      </c>
      <c r="B42" s="64" t="s">
        <v>222</v>
      </c>
      <c r="C42" s="65" t="s">
        <v>1623</v>
      </c>
      <c r="D42" s="66">
        <v>3</v>
      </c>
      <c r="E42" s="67" t="s">
        <v>136</v>
      </c>
      <c r="F42" s="68">
        <v>23.333333333333336</v>
      </c>
      <c r="G42" s="65"/>
      <c r="H42" s="69"/>
      <c r="I42" s="70"/>
      <c r="J42" s="70"/>
      <c r="K42" s="34" t="s">
        <v>65</v>
      </c>
      <c r="L42" s="77">
        <v>42</v>
      </c>
      <c r="M42" s="77"/>
      <c r="N42" s="72"/>
      <c r="O42" s="79" t="s">
        <v>296</v>
      </c>
      <c r="P42" s="81">
        <v>43686.76081018519</v>
      </c>
      <c r="Q42" s="79" t="s">
        <v>308</v>
      </c>
      <c r="R42" s="79"/>
      <c r="S42" s="79"/>
      <c r="T42" s="79" t="s">
        <v>386</v>
      </c>
      <c r="U42" s="79"/>
      <c r="V42" s="82" t="s">
        <v>408</v>
      </c>
      <c r="W42" s="81">
        <v>43686.76081018519</v>
      </c>
      <c r="X42" s="85">
        <v>43686</v>
      </c>
      <c r="Y42" s="87" t="s">
        <v>433</v>
      </c>
      <c r="Z42" s="82" t="s">
        <v>478</v>
      </c>
      <c r="AA42" s="79"/>
      <c r="AB42" s="79"/>
      <c r="AC42" s="87" t="s">
        <v>524</v>
      </c>
      <c r="AD42" s="79"/>
      <c r="AE42" s="79" t="b">
        <v>0</v>
      </c>
      <c r="AF42" s="79">
        <v>0</v>
      </c>
      <c r="AG42" s="87" t="s">
        <v>556</v>
      </c>
      <c r="AH42" s="79" t="b">
        <v>1</v>
      </c>
      <c r="AI42" s="79" t="s">
        <v>557</v>
      </c>
      <c r="AJ42" s="79"/>
      <c r="AK42" s="87" t="s">
        <v>547</v>
      </c>
      <c r="AL42" s="79" t="b">
        <v>0</v>
      </c>
      <c r="AM42" s="79">
        <v>1</v>
      </c>
      <c r="AN42" s="87" t="s">
        <v>522</v>
      </c>
      <c r="AO42" s="79" t="s">
        <v>559</v>
      </c>
      <c r="AP42" s="79" t="b">
        <v>0</v>
      </c>
      <c r="AQ42" s="87" t="s">
        <v>522</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12</v>
      </c>
      <c r="BM42" s="49">
        <v>100</v>
      </c>
      <c r="BN42" s="48">
        <v>12</v>
      </c>
    </row>
    <row r="43" spans="1:66" ht="15">
      <c r="A43" s="64" t="s">
        <v>224</v>
      </c>
      <c r="B43" s="64" t="s">
        <v>251</v>
      </c>
      <c r="C43" s="65" t="s">
        <v>1620</v>
      </c>
      <c r="D43" s="66">
        <v>3</v>
      </c>
      <c r="E43" s="67" t="s">
        <v>132</v>
      </c>
      <c r="F43" s="68">
        <v>32</v>
      </c>
      <c r="G43" s="65"/>
      <c r="H43" s="69"/>
      <c r="I43" s="70"/>
      <c r="J43" s="70"/>
      <c r="K43" s="34" t="s">
        <v>65</v>
      </c>
      <c r="L43" s="77">
        <v>43</v>
      </c>
      <c r="M43" s="77"/>
      <c r="N43" s="72"/>
      <c r="O43" s="79" t="s">
        <v>294</v>
      </c>
      <c r="P43" s="81">
        <v>43684.85152777778</v>
      </c>
      <c r="Q43" s="79" t="s">
        <v>309</v>
      </c>
      <c r="R43" s="82" t="s">
        <v>338</v>
      </c>
      <c r="S43" s="79" t="s">
        <v>362</v>
      </c>
      <c r="T43" s="79" t="s">
        <v>387</v>
      </c>
      <c r="U43" s="79"/>
      <c r="V43" s="82" t="s">
        <v>409</v>
      </c>
      <c r="W43" s="81">
        <v>43684.85152777778</v>
      </c>
      <c r="X43" s="85">
        <v>43684</v>
      </c>
      <c r="Y43" s="87" t="s">
        <v>434</v>
      </c>
      <c r="Z43" s="82" t="s">
        <v>479</v>
      </c>
      <c r="AA43" s="79"/>
      <c r="AB43" s="79"/>
      <c r="AC43" s="87" t="s">
        <v>525</v>
      </c>
      <c r="AD43" s="79"/>
      <c r="AE43" s="79" t="b">
        <v>0</v>
      </c>
      <c r="AF43" s="79">
        <v>0</v>
      </c>
      <c r="AG43" s="87" t="s">
        <v>556</v>
      </c>
      <c r="AH43" s="79" t="b">
        <v>0</v>
      </c>
      <c r="AI43" s="79" t="s">
        <v>557</v>
      </c>
      <c r="AJ43" s="79"/>
      <c r="AK43" s="87" t="s">
        <v>556</v>
      </c>
      <c r="AL43" s="79" t="b">
        <v>0</v>
      </c>
      <c r="AM43" s="79">
        <v>0</v>
      </c>
      <c r="AN43" s="87" t="s">
        <v>556</v>
      </c>
      <c r="AO43" s="79" t="s">
        <v>561</v>
      </c>
      <c r="AP43" s="79" t="b">
        <v>0</v>
      </c>
      <c r="AQ43" s="87" t="s">
        <v>525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224</v>
      </c>
      <c r="B44" s="64" t="s">
        <v>252</v>
      </c>
      <c r="C44" s="65" t="s">
        <v>1620</v>
      </c>
      <c r="D44" s="66">
        <v>3</v>
      </c>
      <c r="E44" s="67" t="s">
        <v>132</v>
      </c>
      <c r="F44" s="68">
        <v>32</v>
      </c>
      <c r="G44" s="65"/>
      <c r="H44" s="69"/>
      <c r="I44" s="70"/>
      <c r="J44" s="70"/>
      <c r="K44" s="34" t="s">
        <v>65</v>
      </c>
      <c r="L44" s="77">
        <v>44</v>
      </c>
      <c r="M44" s="77"/>
      <c r="N44" s="72"/>
      <c r="O44" s="79" t="s">
        <v>294</v>
      </c>
      <c r="P44" s="81">
        <v>43684.85152777778</v>
      </c>
      <c r="Q44" s="79" t="s">
        <v>309</v>
      </c>
      <c r="R44" s="82" t="s">
        <v>338</v>
      </c>
      <c r="S44" s="79" t="s">
        <v>362</v>
      </c>
      <c r="T44" s="79" t="s">
        <v>387</v>
      </c>
      <c r="U44" s="79"/>
      <c r="V44" s="82" t="s">
        <v>409</v>
      </c>
      <c r="W44" s="81">
        <v>43684.85152777778</v>
      </c>
      <c r="X44" s="85">
        <v>43684</v>
      </c>
      <c r="Y44" s="87" t="s">
        <v>434</v>
      </c>
      <c r="Z44" s="82" t="s">
        <v>479</v>
      </c>
      <c r="AA44" s="79"/>
      <c r="AB44" s="79"/>
      <c r="AC44" s="87" t="s">
        <v>525</v>
      </c>
      <c r="AD44" s="79"/>
      <c r="AE44" s="79" t="b">
        <v>0</v>
      </c>
      <c r="AF44" s="79">
        <v>0</v>
      </c>
      <c r="AG44" s="87" t="s">
        <v>556</v>
      </c>
      <c r="AH44" s="79" t="b">
        <v>0</v>
      </c>
      <c r="AI44" s="79" t="s">
        <v>557</v>
      </c>
      <c r="AJ44" s="79"/>
      <c r="AK44" s="87" t="s">
        <v>556</v>
      </c>
      <c r="AL44" s="79" t="b">
        <v>0</v>
      </c>
      <c r="AM44" s="79">
        <v>0</v>
      </c>
      <c r="AN44" s="87" t="s">
        <v>556</v>
      </c>
      <c r="AO44" s="79" t="s">
        <v>561</v>
      </c>
      <c r="AP44" s="79" t="b">
        <v>0</v>
      </c>
      <c r="AQ44" s="87" t="s">
        <v>525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225</v>
      </c>
      <c r="B45" s="64" t="s">
        <v>224</v>
      </c>
      <c r="C45" s="65" t="s">
        <v>1620</v>
      </c>
      <c r="D45" s="66">
        <v>3</v>
      </c>
      <c r="E45" s="67" t="s">
        <v>132</v>
      </c>
      <c r="F45" s="68">
        <v>32</v>
      </c>
      <c r="G45" s="65"/>
      <c r="H45" s="69"/>
      <c r="I45" s="70"/>
      <c r="J45" s="70"/>
      <c r="K45" s="34" t="s">
        <v>65</v>
      </c>
      <c r="L45" s="77">
        <v>45</v>
      </c>
      <c r="M45" s="77"/>
      <c r="N45" s="72"/>
      <c r="O45" s="79" t="s">
        <v>296</v>
      </c>
      <c r="P45" s="81">
        <v>43686.79997685185</v>
      </c>
      <c r="Q45" s="79" t="s">
        <v>310</v>
      </c>
      <c r="R45" s="79"/>
      <c r="S45" s="79"/>
      <c r="T45" s="79"/>
      <c r="U45" s="79"/>
      <c r="V45" s="82" t="s">
        <v>410</v>
      </c>
      <c r="W45" s="81">
        <v>43686.79997685185</v>
      </c>
      <c r="X45" s="85">
        <v>43686</v>
      </c>
      <c r="Y45" s="87" t="s">
        <v>435</v>
      </c>
      <c r="Z45" s="82" t="s">
        <v>480</v>
      </c>
      <c r="AA45" s="79"/>
      <c r="AB45" s="79"/>
      <c r="AC45" s="87" t="s">
        <v>526</v>
      </c>
      <c r="AD45" s="79"/>
      <c r="AE45" s="79" t="b">
        <v>0</v>
      </c>
      <c r="AF45" s="79">
        <v>0</v>
      </c>
      <c r="AG45" s="87" t="s">
        <v>556</v>
      </c>
      <c r="AH45" s="79" t="b">
        <v>0</v>
      </c>
      <c r="AI45" s="79" t="s">
        <v>557</v>
      </c>
      <c r="AJ45" s="79"/>
      <c r="AK45" s="87" t="s">
        <v>556</v>
      </c>
      <c r="AL45" s="79" t="b">
        <v>0</v>
      </c>
      <c r="AM45" s="79">
        <v>2</v>
      </c>
      <c r="AN45" s="87" t="s">
        <v>527</v>
      </c>
      <c r="AO45" s="79" t="s">
        <v>563</v>
      </c>
      <c r="AP45" s="79" t="b">
        <v>0</v>
      </c>
      <c r="AQ45" s="87" t="s">
        <v>527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225</v>
      </c>
      <c r="B46" s="64" t="s">
        <v>253</v>
      </c>
      <c r="C46" s="65" t="s">
        <v>1620</v>
      </c>
      <c r="D46" s="66">
        <v>3</v>
      </c>
      <c r="E46" s="67" t="s">
        <v>132</v>
      </c>
      <c r="F46" s="68">
        <v>32</v>
      </c>
      <c r="G46" s="65"/>
      <c r="H46" s="69"/>
      <c r="I46" s="70"/>
      <c r="J46" s="70"/>
      <c r="K46" s="34" t="s">
        <v>65</v>
      </c>
      <c r="L46" s="77">
        <v>46</v>
      </c>
      <c r="M46" s="77"/>
      <c r="N46" s="72"/>
      <c r="O46" s="79" t="s">
        <v>294</v>
      </c>
      <c r="P46" s="81">
        <v>43686.79997685185</v>
      </c>
      <c r="Q46" s="79" t="s">
        <v>310</v>
      </c>
      <c r="R46" s="79"/>
      <c r="S46" s="79"/>
      <c r="T46" s="79"/>
      <c r="U46" s="79"/>
      <c r="V46" s="82" t="s">
        <v>410</v>
      </c>
      <c r="W46" s="81">
        <v>43686.79997685185</v>
      </c>
      <c r="X46" s="85">
        <v>43686</v>
      </c>
      <c r="Y46" s="87" t="s">
        <v>435</v>
      </c>
      <c r="Z46" s="82" t="s">
        <v>480</v>
      </c>
      <c r="AA46" s="79"/>
      <c r="AB46" s="79"/>
      <c r="AC46" s="87" t="s">
        <v>526</v>
      </c>
      <c r="AD46" s="79"/>
      <c r="AE46" s="79" t="b">
        <v>0</v>
      </c>
      <c r="AF46" s="79">
        <v>0</v>
      </c>
      <c r="AG46" s="87" t="s">
        <v>556</v>
      </c>
      <c r="AH46" s="79" t="b">
        <v>0</v>
      </c>
      <c r="AI46" s="79" t="s">
        <v>557</v>
      </c>
      <c r="AJ46" s="79"/>
      <c r="AK46" s="87" t="s">
        <v>556</v>
      </c>
      <c r="AL46" s="79" t="b">
        <v>0</v>
      </c>
      <c r="AM46" s="79">
        <v>2</v>
      </c>
      <c r="AN46" s="87" t="s">
        <v>527</v>
      </c>
      <c r="AO46" s="79" t="s">
        <v>563</v>
      </c>
      <c r="AP46" s="79" t="b">
        <v>0</v>
      </c>
      <c r="AQ46" s="87" t="s">
        <v>527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225</v>
      </c>
      <c r="B47" s="64" t="s">
        <v>254</v>
      </c>
      <c r="C47" s="65" t="s">
        <v>1620</v>
      </c>
      <c r="D47" s="66">
        <v>3</v>
      </c>
      <c r="E47" s="67" t="s">
        <v>132</v>
      </c>
      <c r="F47" s="68">
        <v>32</v>
      </c>
      <c r="G47" s="65"/>
      <c r="H47" s="69"/>
      <c r="I47" s="70"/>
      <c r="J47" s="70"/>
      <c r="K47" s="34" t="s">
        <v>65</v>
      </c>
      <c r="L47" s="77">
        <v>47</v>
      </c>
      <c r="M47" s="77"/>
      <c r="N47" s="72"/>
      <c r="O47" s="79" t="s">
        <v>294</v>
      </c>
      <c r="P47" s="81">
        <v>43686.79997685185</v>
      </c>
      <c r="Q47" s="79" t="s">
        <v>310</v>
      </c>
      <c r="R47" s="79"/>
      <c r="S47" s="79"/>
      <c r="T47" s="79"/>
      <c r="U47" s="79"/>
      <c r="V47" s="82" t="s">
        <v>410</v>
      </c>
      <c r="W47" s="81">
        <v>43686.79997685185</v>
      </c>
      <c r="X47" s="85">
        <v>43686</v>
      </c>
      <c r="Y47" s="87" t="s">
        <v>435</v>
      </c>
      <c r="Z47" s="82" t="s">
        <v>480</v>
      </c>
      <c r="AA47" s="79"/>
      <c r="AB47" s="79"/>
      <c r="AC47" s="87" t="s">
        <v>526</v>
      </c>
      <c r="AD47" s="79"/>
      <c r="AE47" s="79" t="b">
        <v>0</v>
      </c>
      <c r="AF47" s="79">
        <v>0</v>
      </c>
      <c r="AG47" s="87" t="s">
        <v>556</v>
      </c>
      <c r="AH47" s="79" t="b">
        <v>0</v>
      </c>
      <c r="AI47" s="79" t="s">
        <v>557</v>
      </c>
      <c r="AJ47" s="79"/>
      <c r="AK47" s="87" t="s">
        <v>556</v>
      </c>
      <c r="AL47" s="79" t="b">
        <v>0</v>
      </c>
      <c r="AM47" s="79">
        <v>2</v>
      </c>
      <c r="AN47" s="87" t="s">
        <v>527</v>
      </c>
      <c r="AO47" s="79" t="s">
        <v>563</v>
      </c>
      <c r="AP47" s="79" t="b">
        <v>0</v>
      </c>
      <c r="AQ47" s="87" t="s">
        <v>527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225</v>
      </c>
      <c r="B48" s="64" t="s">
        <v>255</v>
      </c>
      <c r="C48" s="65" t="s">
        <v>1620</v>
      </c>
      <c r="D48" s="66">
        <v>3</v>
      </c>
      <c r="E48" s="67" t="s">
        <v>132</v>
      </c>
      <c r="F48" s="68">
        <v>32</v>
      </c>
      <c r="G48" s="65"/>
      <c r="H48" s="69"/>
      <c r="I48" s="70"/>
      <c r="J48" s="70"/>
      <c r="K48" s="34" t="s">
        <v>65</v>
      </c>
      <c r="L48" s="77">
        <v>48</v>
      </c>
      <c r="M48" s="77"/>
      <c r="N48" s="72"/>
      <c r="O48" s="79" t="s">
        <v>294</v>
      </c>
      <c r="P48" s="81">
        <v>43686.79997685185</v>
      </c>
      <c r="Q48" s="79" t="s">
        <v>310</v>
      </c>
      <c r="R48" s="79"/>
      <c r="S48" s="79"/>
      <c r="T48" s="79"/>
      <c r="U48" s="79"/>
      <c r="V48" s="82" t="s">
        <v>410</v>
      </c>
      <c r="W48" s="81">
        <v>43686.79997685185</v>
      </c>
      <c r="X48" s="85">
        <v>43686</v>
      </c>
      <c r="Y48" s="87" t="s">
        <v>435</v>
      </c>
      <c r="Z48" s="82" t="s">
        <v>480</v>
      </c>
      <c r="AA48" s="79"/>
      <c r="AB48" s="79"/>
      <c r="AC48" s="87" t="s">
        <v>526</v>
      </c>
      <c r="AD48" s="79"/>
      <c r="AE48" s="79" t="b">
        <v>0</v>
      </c>
      <c r="AF48" s="79">
        <v>0</v>
      </c>
      <c r="AG48" s="87" t="s">
        <v>556</v>
      </c>
      <c r="AH48" s="79" t="b">
        <v>0</v>
      </c>
      <c r="AI48" s="79" t="s">
        <v>557</v>
      </c>
      <c r="AJ48" s="79"/>
      <c r="AK48" s="87" t="s">
        <v>556</v>
      </c>
      <c r="AL48" s="79" t="b">
        <v>0</v>
      </c>
      <c r="AM48" s="79">
        <v>2</v>
      </c>
      <c r="AN48" s="87" t="s">
        <v>527</v>
      </c>
      <c r="AO48" s="79" t="s">
        <v>563</v>
      </c>
      <c r="AP48" s="79" t="b">
        <v>0</v>
      </c>
      <c r="AQ48" s="87" t="s">
        <v>527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225</v>
      </c>
      <c r="B49" s="64" t="s">
        <v>256</v>
      </c>
      <c r="C49" s="65" t="s">
        <v>1620</v>
      </c>
      <c r="D49" s="66">
        <v>3</v>
      </c>
      <c r="E49" s="67" t="s">
        <v>132</v>
      </c>
      <c r="F49" s="68">
        <v>32</v>
      </c>
      <c r="G49" s="65"/>
      <c r="H49" s="69"/>
      <c r="I49" s="70"/>
      <c r="J49" s="70"/>
      <c r="K49" s="34" t="s">
        <v>65</v>
      </c>
      <c r="L49" s="77">
        <v>49</v>
      </c>
      <c r="M49" s="77"/>
      <c r="N49" s="72"/>
      <c r="O49" s="79" t="s">
        <v>294</v>
      </c>
      <c r="P49" s="81">
        <v>43686.79997685185</v>
      </c>
      <c r="Q49" s="79" t="s">
        <v>310</v>
      </c>
      <c r="R49" s="79"/>
      <c r="S49" s="79"/>
      <c r="T49" s="79"/>
      <c r="U49" s="79"/>
      <c r="V49" s="82" t="s">
        <v>410</v>
      </c>
      <c r="W49" s="81">
        <v>43686.79997685185</v>
      </c>
      <c r="X49" s="85">
        <v>43686</v>
      </c>
      <c r="Y49" s="87" t="s">
        <v>435</v>
      </c>
      <c r="Z49" s="82" t="s">
        <v>480</v>
      </c>
      <c r="AA49" s="79"/>
      <c r="AB49" s="79"/>
      <c r="AC49" s="87" t="s">
        <v>526</v>
      </c>
      <c r="AD49" s="79"/>
      <c r="AE49" s="79" t="b">
        <v>0</v>
      </c>
      <c r="AF49" s="79">
        <v>0</v>
      </c>
      <c r="AG49" s="87" t="s">
        <v>556</v>
      </c>
      <c r="AH49" s="79" t="b">
        <v>0</v>
      </c>
      <c r="AI49" s="79" t="s">
        <v>557</v>
      </c>
      <c r="AJ49" s="79"/>
      <c r="AK49" s="87" t="s">
        <v>556</v>
      </c>
      <c r="AL49" s="79" t="b">
        <v>0</v>
      </c>
      <c r="AM49" s="79">
        <v>2</v>
      </c>
      <c r="AN49" s="87" t="s">
        <v>527</v>
      </c>
      <c r="AO49" s="79" t="s">
        <v>563</v>
      </c>
      <c r="AP49" s="79" t="b">
        <v>0</v>
      </c>
      <c r="AQ49" s="87" t="s">
        <v>527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225</v>
      </c>
      <c r="B50" s="64" t="s">
        <v>231</v>
      </c>
      <c r="C50" s="65" t="s">
        <v>1620</v>
      </c>
      <c r="D50" s="66">
        <v>3</v>
      </c>
      <c r="E50" s="67" t="s">
        <v>132</v>
      </c>
      <c r="F50" s="68">
        <v>32</v>
      </c>
      <c r="G50" s="65"/>
      <c r="H50" s="69"/>
      <c r="I50" s="70"/>
      <c r="J50" s="70"/>
      <c r="K50" s="34" t="s">
        <v>65</v>
      </c>
      <c r="L50" s="77">
        <v>50</v>
      </c>
      <c r="M50" s="77"/>
      <c r="N50" s="72"/>
      <c r="O50" s="79" t="s">
        <v>294</v>
      </c>
      <c r="P50" s="81">
        <v>43686.79997685185</v>
      </c>
      <c r="Q50" s="79" t="s">
        <v>310</v>
      </c>
      <c r="R50" s="79"/>
      <c r="S50" s="79"/>
      <c r="T50" s="79"/>
      <c r="U50" s="79"/>
      <c r="V50" s="82" t="s">
        <v>410</v>
      </c>
      <c r="W50" s="81">
        <v>43686.79997685185</v>
      </c>
      <c r="X50" s="85">
        <v>43686</v>
      </c>
      <c r="Y50" s="87" t="s">
        <v>435</v>
      </c>
      <c r="Z50" s="82" t="s">
        <v>480</v>
      </c>
      <c r="AA50" s="79"/>
      <c r="AB50" s="79"/>
      <c r="AC50" s="87" t="s">
        <v>526</v>
      </c>
      <c r="AD50" s="79"/>
      <c r="AE50" s="79" t="b">
        <v>0</v>
      </c>
      <c r="AF50" s="79">
        <v>0</v>
      </c>
      <c r="AG50" s="87" t="s">
        <v>556</v>
      </c>
      <c r="AH50" s="79" t="b">
        <v>0</v>
      </c>
      <c r="AI50" s="79" t="s">
        <v>557</v>
      </c>
      <c r="AJ50" s="79"/>
      <c r="AK50" s="87" t="s">
        <v>556</v>
      </c>
      <c r="AL50" s="79" t="b">
        <v>0</v>
      </c>
      <c r="AM50" s="79">
        <v>2</v>
      </c>
      <c r="AN50" s="87" t="s">
        <v>527</v>
      </c>
      <c r="AO50" s="79" t="s">
        <v>563</v>
      </c>
      <c r="AP50" s="79" t="b">
        <v>0</v>
      </c>
      <c r="AQ50" s="87" t="s">
        <v>527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225</v>
      </c>
      <c r="B51" s="64" t="s">
        <v>228</v>
      </c>
      <c r="C51" s="65" t="s">
        <v>1620</v>
      </c>
      <c r="D51" s="66">
        <v>3</v>
      </c>
      <c r="E51" s="67" t="s">
        <v>132</v>
      </c>
      <c r="F51" s="68">
        <v>32</v>
      </c>
      <c r="G51" s="65"/>
      <c r="H51" s="69"/>
      <c r="I51" s="70"/>
      <c r="J51" s="70"/>
      <c r="K51" s="34" t="s">
        <v>65</v>
      </c>
      <c r="L51" s="77">
        <v>51</v>
      </c>
      <c r="M51" s="77"/>
      <c r="N51" s="72"/>
      <c r="O51" s="79" t="s">
        <v>294</v>
      </c>
      <c r="P51" s="81">
        <v>43686.79997685185</v>
      </c>
      <c r="Q51" s="79" t="s">
        <v>310</v>
      </c>
      <c r="R51" s="79"/>
      <c r="S51" s="79"/>
      <c r="T51" s="79"/>
      <c r="U51" s="79"/>
      <c r="V51" s="82" t="s">
        <v>410</v>
      </c>
      <c r="W51" s="81">
        <v>43686.79997685185</v>
      </c>
      <c r="X51" s="85">
        <v>43686</v>
      </c>
      <c r="Y51" s="87" t="s">
        <v>435</v>
      </c>
      <c r="Z51" s="82" t="s">
        <v>480</v>
      </c>
      <c r="AA51" s="79"/>
      <c r="AB51" s="79"/>
      <c r="AC51" s="87" t="s">
        <v>526</v>
      </c>
      <c r="AD51" s="79"/>
      <c r="AE51" s="79" t="b">
        <v>0</v>
      </c>
      <c r="AF51" s="79">
        <v>0</v>
      </c>
      <c r="AG51" s="87" t="s">
        <v>556</v>
      </c>
      <c r="AH51" s="79" t="b">
        <v>0</v>
      </c>
      <c r="AI51" s="79" t="s">
        <v>557</v>
      </c>
      <c r="AJ51" s="79"/>
      <c r="AK51" s="87" t="s">
        <v>556</v>
      </c>
      <c r="AL51" s="79" t="b">
        <v>0</v>
      </c>
      <c r="AM51" s="79">
        <v>2</v>
      </c>
      <c r="AN51" s="87" t="s">
        <v>527</v>
      </c>
      <c r="AO51" s="79" t="s">
        <v>563</v>
      </c>
      <c r="AP51" s="79" t="b">
        <v>0</v>
      </c>
      <c r="AQ51" s="87" t="s">
        <v>527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8"/>
      <c r="BG51" s="49"/>
      <c r="BH51" s="48"/>
      <c r="BI51" s="49"/>
      <c r="BJ51" s="48"/>
      <c r="BK51" s="49"/>
      <c r="BL51" s="48"/>
      <c r="BM51" s="49"/>
      <c r="BN51" s="48"/>
    </row>
    <row r="52" spans="1:66" ht="15">
      <c r="A52" s="64" t="s">
        <v>225</v>
      </c>
      <c r="B52" s="64" t="s">
        <v>257</v>
      </c>
      <c r="C52" s="65" t="s">
        <v>1620</v>
      </c>
      <c r="D52" s="66">
        <v>3</v>
      </c>
      <c r="E52" s="67" t="s">
        <v>132</v>
      </c>
      <c r="F52" s="68">
        <v>32</v>
      </c>
      <c r="G52" s="65"/>
      <c r="H52" s="69"/>
      <c r="I52" s="70"/>
      <c r="J52" s="70"/>
      <c r="K52" s="34" t="s">
        <v>65</v>
      </c>
      <c r="L52" s="77">
        <v>52</v>
      </c>
      <c r="M52" s="77"/>
      <c r="N52" s="72"/>
      <c r="O52" s="79" t="s">
        <v>294</v>
      </c>
      <c r="P52" s="81">
        <v>43686.79997685185</v>
      </c>
      <c r="Q52" s="79" t="s">
        <v>310</v>
      </c>
      <c r="R52" s="79"/>
      <c r="S52" s="79"/>
      <c r="T52" s="79"/>
      <c r="U52" s="79"/>
      <c r="V52" s="82" t="s">
        <v>410</v>
      </c>
      <c r="W52" s="81">
        <v>43686.79997685185</v>
      </c>
      <c r="X52" s="85">
        <v>43686</v>
      </c>
      <c r="Y52" s="87" t="s">
        <v>435</v>
      </c>
      <c r="Z52" s="82" t="s">
        <v>480</v>
      </c>
      <c r="AA52" s="79"/>
      <c r="AB52" s="79"/>
      <c r="AC52" s="87" t="s">
        <v>526</v>
      </c>
      <c r="AD52" s="79"/>
      <c r="AE52" s="79" t="b">
        <v>0</v>
      </c>
      <c r="AF52" s="79">
        <v>0</v>
      </c>
      <c r="AG52" s="87" t="s">
        <v>556</v>
      </c>
      <c r="AH52" s="79" t="b">
        <v>0</v>
      </c>
      <c r="AI52" s="79" t="s">
        <v>557</v>
      </c>
      <c r="AJ52" s="79"/>
      <c r="AK52" s="87" t="s">
        <v>556</v>
      </c>
      <c r="AL52" s="79" t="b">
        <v>0</v>
      </c>
      <c r="AM52" s="79">
        <v>2</v>
      </c>
      <c r="AN52" s="87" t="s">
        <v>527</v>
      </c>
      <c r="AO52" s="79" t="s">
        <v>563</v>
      </c>
      <c r="AP52" s="79" t="b">
        <v>0</v>
      </c>
      <c r="AQ52" s="87" t="s">
        <v>527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225</v>
      </c>
      <c r="B53" s="64" t="s">
        <v>258</v>
      </c>
      <c r="C53" s="65" t="s">
        <v>1620</v>
      </c>
      <c r="D53" s="66">
        <v>3</v>
      </c>
      <c r="E53" s="67" t="s">
        <v>132</v>
      </c>
      <c r="F53" s="68">
        <v>32</v>
      </c>
      <c r="G53" s="65"/>
      <c r="H53" s="69"/>
      <c r="I53" s="70"/>
      <c r="J53" s="70"/>
      <c r="K53" s="34" t="s">
        <v>65</v>
      </c>
      <c r="L53" s="77">
        <v>53</v>
      </c>
      <c r="M53" s="77"/>
      <c r="N53" s="72"/>
      <c r="O53" s="79" t="s">
        <v>294</v>
      </c>
      <c r="P53" s="81">
        <v>43686.79997685185</v>
      </c>
      <c r="Q53" s="79" t="s">
        <v>310</v>
      </c>
      <c r="R53" s="79"/>
      <c r="S53" s="79"/>
      <c r="T53" s="79"/>
      <c r="U53" s="79"/>
      <c r="V53" s="82" t="s">
        <v>410</v>
      </c>
      <c r="W53" s="81">
        <v>43686.79997685185</v>
      </c>
      <c r="X53" s="85">
        <v>43686</v>
      </c>
      <c r="Y53" s="87" t="s">
        <v>435</v>
      </c>
      <c r="Z53" s="82" t="s">
        <v>480</v>
      </c>
      <c r="AA53" s="79"/>
      <c r="AB53" s="79"/>
      <c r="AC53" s="87" t="s">
        <v>526</v>
      </c>
      <c r="AD53" s="79"/>
      <c r="AE53" s="79" t="b">
        <v>0</v>
      </c>
      <c r="AF53" s="79">
        <v>0</v>
      </c>
      <c r="AG53" s="87" t="s">
        <v>556</v>
      </c>
      <c r="AH53" s="79" t="b">
        <v>0</v>
      </c>
      <c r="AI53" s="79" t="s">
        <v>557</v>
      </c>
      <c r="AJ53" s="79"/>
      <c r="AK53" s="87" t="s">
        <v>556</v>
      </c>
      <c r="AL53" s="79" t="b">
        <v>0</v>
      </c>
      <c r="AM53" s="79">
        <v>2</v>
      </c>
      <c r="AN53" s="87" t="s">
        <v>527</v>
      </c>
      <c r="AO53" s="79" t="s">
        <v>563</v>
      </c>
      <c r="AP53" s="79" t="b">
        <v>0</v>
      </c>
      <c r="AQ53" s="87" t="s">
        <v>527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2</v>
      </c>
      <c r="BG53" s="49">
        <v>8</v>
      </c>
      <c r="BH53" s="48">
        <v>0</v>
      </c>
      <c r="BI53" s="49">
        <v>0</v>
      </c>
      <c r="BJ53" s="48">
        <v>0</v>
      </c>
      <c r="BK53" s="49">
        <v>0</v>
      </c>
      <c r="BL53" s="48">
        <v>23</v>
      </c>
      <c r="BM53" s="49">
        <v>92</v>
      </c>
      <c r="BN53" s="48">
        <v>25</v>
      </c>
    </row>
    <row r="54" spans="1:66" ht="15">
      <c r="A54" s="64" t="s">
        <v>224</v>
      </c>
      <c r="B54" s="64" t="s">
        <v>253</v>
      </c>
      <c r="C54" s="65" t="s">
        <v>1623</v>
      </c>
      <c r="D54" s="66">
        <v>3</v>
      </c>
      <c r="E54" s="67" t="s">
        <v>136</v>
      </c>
      <c r="F54" s="68">
        <v>23.333333333333336</v>
      </c>
      <c r="G54" s="65"/>
      <c r="H54" s="69"/>
      <c r="I54" s="70"/>
      <c r="J54" s="70"/>
      <c r="K54" s="34" t="s">
        <v>65</v>
      </c>
      <c r="L54" s="77">
        <v>54</v>
      </c>
      <c r="M54" s="77"/>
      <c r="N54" s="72"/>
      <c r="O54" s="79" t="s">
        <v>294</v>
      </c>
      <c r="P54" s="81">
        <v>43684.85152777778</v>
      </c>
      <c r="Q54" s="79" t="s">
        <v>309</v>
      </c>
      <c r="R54" s="82" t="s">
        <v>338</v>
      </c>
      <c r="S54" s="79" t="s">
        <v>362</v>
      </c>
      <c r="T54" s="79" t="s">
        <v>387</v>
      </c>
      <c r="U54" s="79"/>
      <c r="V54" s="82" t="s">
        <v>409</v>
      </c>
      <c r="W54" s="81">
        <v>43684.85152777778</v>
      </c>
      <c r="X54" s="85">
        <v>43684</v>
      </c>
      <c r="Y54" s="87" t="s">
        <v>434</v>
      </c>
      <c r="Z54" s="82" t="s">
        <v>479</v>
      </c>
      <c r="AA54" s="79"/>
      <c r="AB54" s="79"/>
      <c r="AC54" s="87" t="s">
        <v>525</v>
      </c>
      <c r="AD54" s="79"/>
      <c r="AE54" s="79" t="b">
        <v>0</v>
      </c>
      <c r="AF54" s="79">
        <v>0</v>
      </c>
      <c r="AG54" s="87" t="s">
        <v>556</v>
      </c>
      <c r="AH54" s="79" t="b">
        <v>0</v>
      </c>
      <c r="AI54" s="79" t="s">
        <v>557</v>
      </c>
      <c r="AJ54" s="79"/>
      <c r="AK54" s="87" t="s">
        <v>556</v>
      </c>
      <c r="AL54" s="79" t="b">
        <v>0</v>
      </c>
      <c r="AM54" s="79">
        <v>0</v>
      </c>
      <c r="AN54" s="87" t="s">
        <v>556</v>
      </c>
      <c r="AO54" s="79" t="s">
        <v>561</v>
      </c>
      <c r="AP54" s="79" t="b">
        <v>0</v>
      </c>
      <c r="AQ54" s="87" t="s">
        <v>525</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224</v>
      </c>
      <c r="B55" s="64" t="s">
        <v>255</v>
      </c>
      <c r="C55" s="65" t="s">
        <v>1623</v>
      </c>
      <c r="D55" s="66">
        <v>3</v>
      </c>
      <c r="E55" s="67" t="s">
        <v>136</v>
      </c>
      <c r="F55" s="68">
        <v>23.333333333333336</v>
      </c>
      <c r="G55" s="65"/>
      <c r="H55" s="69"/>
      <c r="I55" s="70"/>
      <c r="J55" s="70"/>
      <c r="K55" s="34" t="s">
        <v>65</v>
      </c>
      <c r="L55" s="77">
        <v>55</v>
      </c>
      <c r="M55" s="77"/>
      <c r="N55" s="72"/>
      <c r="O55" s="79" t="s">
        <v>294</v>
      </c>
      <c r="P55" s="81">
        <v>43684.85152777778</v>
      </c>
      <c r="Q55" s="79" t="s">
        <v>309</v>
      </c>
      <c r="R55" s="82" t="s">
        <v>338</v>
      </c>
      <c r="S55" s="79" t="s">
        <v>362</v>
      </c>
      <c r="T55" s="79" t="s">
        <v>387</v>
      </c>
      <c r="U55" s="79"/>
      <c r="V55" s="82" t="s">
        <v>409</v>
      </c>
      <c r="W55" s="81">
        <v>43684.85152777778</v>
      </c>
      <c r="X55" s="85">
        <v>43684</v>
      </c>
      <c r="Y55" s="87" t="s">
        <v>434</v>
      </c>
      <c r="Z55" s="82" t="s">
        <v>479</v>
      </c>
      <c r="AA55" s="79"/>
      <c r="AB55" s="79"/>
      <c r="AC55" s="87" t="s">
        <v>525</v>
      </c>
      <c r="AD55" s="79"/>
      <c r="AE55" s="79" t="b">
        <v>0</v>
      </c>
      <c r="AF55" s="79">
        <v>0</v>
      </c>
      <c r="AG55" s="87" t="s">
        <v>556</v>
      </c>
      <c r="AH55" s="79" t="b">
        <v>0</v>
      </c>
      <c r="AI55" s="79" t="s">
        <v>557</v>
      </c>
      <c r="AJ55" s="79"/>
      <c r="AK55" s="87" t="s">
        <v>556</v>
      </c>
      <c r="AL55" s="79" t="b">
        <v>0</v>
      </c>
      <c r="AM55" s="79">
        <v>0</v>
      </c>
      <c r="AN55" s="87" t="s">
        <v>556</v>
      </c>
      <c r="AO55" s="79" t="s">
        <v>561</v>
      </c>
      <c r="AP55" s="79" t="b">
        <v>0</v>
      </c>
      <c r="AQ55" s="87" t="s">
        <v>525</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224</v>
      </c>
      <c r="B56" s="64" t="s">
        <v>228</v>
      </c>
      <c r="C56" s="65" t="s">
        <v>1623</v>
      </c>
      <c r="D56" s="66">
        <v>3</v>
      </c>
      <c r="E56" s="67" t="s">
        <v>136</v>
      </c>
      <c r="F56" s="68">
        <v>23.333333333333336</v>
      </c>
      <c r="G56" s="65"/>
      <c r="H56" s="69"/>
      <c r="I56" s="70"/>
      <c r="J56" s="70"/>
      <c r="K56" s="34" t="s">
        <v>65</v>
      </c>
      <c r="L56" s="77">
        <v>56</v>
      </c>
      <c r="M56" s="77"/>
      <c r="N56" s="72"/>
      <c r="O56" s="79" t="s">
        <v>294</v>
      </c>
      <c r="P56" s="81">
        <v>43684.85152777778</v>
      </c>
      <c r="Q56" s="79" t="s">
        <v>309</v>
      </c>
      <c r="R56" s="82" t="s">
        <v>338</v>
      </c>
      <c r="S56" s="79" t="s">
        <v>362</v>
      </c>
      <c r="T56" s="79" t="s">
        <v>387</v>
      </c>
      <c r="U56" s="79"/>
      <c r="V56" s="82" t="s">
        <v>409</v>
      </c>
      <c r="W56" s="81">
        <v>43684.85152777778</v>
      </c>
      <c r="X56" s="85">
        <v>43684</v>
      </c>
      <c r="Y56" s="87" t="s">
        <v>434</v>
      </c>
      <c r="Z56" s="82" t="s">
        <v>479</v>
      </c>
      <c r="AA56" s="79"/>
      <c r="AB56" s="79"/>
      <c r="AC56" s="87" t="s">
        <v>525</v>
      </c>
      <c r="AD56" s="79"/>
      <c r="AE56" s="79" t="b">
        <v>0</v>
      </c>
      <c r="AF56" s="79">
        <v>0</v>
      </c>
      <c r="AG56" s="87" t="s">
        <v>556</v>
      </c>
      <c r="AH56" s="79" t="b">
        <v>0</v>
      </c>
      <c r="AI56" s="79" t="s">
        <v>557</v>
      </c>
      <c r="AJ56" s="79"/>
      <c r="AK56" s="87" t="s">
        <v>556</v>
      </c>
      <c r="AL56" s="79" t="b">
        <v>0</v>
      </c>
      <c r="AM56" s="79">
        <v>0</v>
      </c>
      <c r="AN56" s="87" t="s">
        <v>556</v>
      </c>
      <c r="AO56" s="79" t="s">
        <v>561</v>
      </c>
      <c r="AP56" s="79" t="b">
        <v>0</v>
      </c>
      <c r="AQ56" s="87" t="s">
        <v>525</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1</v>
      </c>
      <c r="BF56" s="48"/>
      <c r="BG56" s="49"/>
      <c r="BH56" s="48"/>
      <c r="BI56" s="49"/>
      <c r="BJ56" s="48"/>
      <c r="BK56" s="49"/>
      <c r="BL56" s="48"/>
      <c r="BM56" s="49"/>
      <c r="BN56" s="48"/>
    </row>
    <row r="57" spans="1:66" ht="15">
      <c r="A57" s="64" t="s">
        <v>224</v>
      </c>
      <c r="B57" s="64" t="s">
        <v>231</v>
      </c>
      <c r="C57" s="65" t="s">
        <v>1623</v>
      </c>
      <c r="D57" s="66">
        <v>3</v>
      </c>
      <c r="E57" s="67" t="s">
        <v>136</v>
      </c>
      <c r="F57" s="68">
        <v>23.333333333333336</v>
      </c>
      <c r="G57" s="65"/>
      <c r="H57" s="69"/>
      <c r="I57" s="70"/>
      <c r="J57" s="70"/>
      <c r="K57" s="34" t="s">
        <v>65</v>
      </c>
      <c r="L57" s="77">
        <v>57</v>
      </c>
      <c r="M57" s="77"/>
      <c r="N57" s="72"/>
      <c r="O57" s="79" t="s">
        <v>294</v>
      </c>
      <c r="P57" s="81">
        <v>43684.85152777778</v>
      </c>
      <c r="Q57" s="79" t="s">
        <v>309</v>
      </c>
      <c r="R57" s="82" t="s">
        <v>338</v>
      </c>
      <c r="S57" s="79" t="s">
        <v>362</v>
      </c>
      <c r="T57" s="79" t="s">
        <v>387</v>
      </c>
      <c r="U57" s="79"/>
      <c r="V57" s="82" t="s">
        <v>409</v>
      </c>
      <c r="W57" s="81">
        <v>43684.85152777778</v>
      </c>
      <c r="X57" s="85">
        <v>43684</v>
      </c>
      <c r="Y57" s="87" t="s">
        <v>434</v>
      </c>
      <c r="Z57" s="82" t="s">
        <v>479</v>
      </c>
      <c r="AA57" s="79"/>
      <c r="AB57" s="79"/>
      <c r="AC57" s="87" t="s">
        <v>525</v>
      </c>
      <c r="AD57" s="79"/>
      <c r="AE57" s="79" t="b">
        <v>0</v>
      </c>
      <c r="AF57" s="79">
        <v>0</v>
      </c>
      <c r="AG57" s="87" t="s">
        <v>556</v>
      </c>
      <c r="AH57" s="79" t="b">
        <v>0</v>
      </c>
      <c r="AI57" s="79" t="s">
        <v>557</v>
      </c>
      <c r="AJ57" s="79"/>
      <c r="AK57" s="87" t="s">
        <v>556</v>
      </c>
      <c r="AL57" s="79" t="b">
        <v>0</v>
      </c>
      <c r="AM57" s="79">
        <v>0</v>
      </c>
      <c r="AN57" s="87" t="s">
        <v>556</v>
      </c>
      <c r="AO57" s="79" t="s">
        <v>561</v>
      </c>
      <c r="AP57" s="79" t="b">
        <v>0</v>
      </c>
      <c r="AQ57" s="87" t="s">
        <v>525</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224</v>
      </c>
      <c r="B58" s="64" t="s">
        <v>256</v>
      </c>
      <c r="C58" s="65" t="s">
        <v>1623</v>
      </c>
      <c r="D58" s="66">
        <v>3</v>
      </c>
      <c r="E58" s="67" t="s">
        <v>136</v>
      </c>
      <c r="F58" s="68">
        <v>23.333333333333336</v>
      </c>
      <c r="G58" s="65"/>
      <c r="H58" s="69"/>
      <c r="I58" s="70"/>
      <c r="J58" s="70"/>
      <c r="K58" s="34" t="s">
        <v>65</v>
      </c>
      <c r="L58" s="77">
        <v>58</v>
      </c>
      <c r="M58" s="77"/>
      <c r="N58" s="72"/>
      <c r="O58" s="79" t="s">
        <v>294</v>
      </c>
      <c r="P58" s="81">
        <v>43684.85152777778</v>
      </c>
      <c r="Q58" s="79" t="s">
        <v>309</v>
      </c>
      <c r="R58" s="82" t="s">
        <v>338</v>
      </c>
      <c r="S58" s="79" t="s">
        <v>362</v>
      </c>
      <c r="T58" s="79" t="s">
        <v>387</v>
      </c>
      <c r="U58" s="79"/>
      <c r="V58" s="82" t="s">
        <v>409</v>
      </c>
      <c r="W58" s="81">
        <v>43684.85152777778</v>
      </c>
      <c r="X58" s="85">
        <v>43684</v>
      </c>
      <c r="Y58" s="87" t="s">
        <v>434</v>
      </c>
      <c r="Z58" s="82" t="s">
        <v>479</v>
      </c>
      <c r="AA58" s="79"/>
      <c r="AB58" s="79"/>
      <c r="AC58" s="87" t="s">
        <v>525</v>
      </c>
      <c r="AD58" s="79"/>
      <c r="AE58" s="79" t="b">
        <v>0</v>
      </c>
      <c r="AF58" s="79">
        <v>0</v>
      </c>
      <c r="AG58" s="87" t="s">
        <v>556</v>
      </c>
      <c r="AH58" s="79" t="b">
        <v>0</v>
      </c>
      <c r="AI58" s="79" t="s">
        <v>557</v>
      </c>
      <c r="AJ58" s="79"/>
      <c r="AK58" s="87" t="s">
        <v>556</v>
      </c>
      <c r="AL58" s="79" t="b">
        <v>0</v>
      </c>
      <c r="AM58" s="79">
        <v>0</v>
      </c>
      <c r="AN58" s="87" t="s">
        <v>556</v>
      </c>
      <c r="AO58" s="79" t="s">
        <v>561</v>
      </c>
      <c r="AP58" s="79" t="b">
        <v>0</v>
      </c>
      <c r="AQ58" s="87" t="s">
        <v>525</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224</v>
      </c>
      <c r="B59" s="64" t="s">
        <v>257</v>
      </c>
      <c r="C59" s="65" t="s">
        <v>1623</v>
      </c>
      <c r="D59" s="66">
        <v>3</v>
      </c>
      <c r="E59" s="67" t="s">
        <v>136</v>
      </c>
      <c r="F59" s="68">
        <v>23.333333333333336</v>
      </c>
      <c r="G59" s="65"/>
      <c r="H59" s="69"/>
      <c r="I59" s="70"/>
      <c r="J59" s="70"/>
      <c r="K59" s="34" t="s">
        <v>65</v>
      </c>
      <c r="L59" s="77">
        <v>59</v>
      </c>
      <c r="M59" s="77"/>
      <c r="N59" s="72"/>
      <c r="O59" s="79" t="s">
        <v>294</v>
      </c>
      <c r="P59" s="81">
        <v>43684.85152777778</v>
      </c>
      <c r="Q59" s="79" t="s">
        <v>309</v>
      </c>
      <c r="R59" s="82" t="s">
        <v>338</v>
      </c>
      <c r="S59" s="79" t="s">
        <v>362</v>
      </c>
      <c r="T59" s="79" t="s">
        <v>387</v>
      </c>
      <c r="U59" s="79"/>
      <c r="V59" s="82" t="s">
        <v>409</v>
      </c>
      <c r="W59" s="81">
        <v>43684.85152777778</v>
      </c>
      <c r="X59" s="85">
        <v>43684</v>
      </c>
      <c r="Y59" s="87" t="s">
        <v>434</v>
      </c>
      <c r="Z59" s="82" t="s">
        <v>479</v>
      </c>
      <c r="AA59" s="79"/>
      <c r="AB59" s="79"/>
      <c r="AC59" s="87" t="s">
        <v>525</v>
      </c>
      <c r="AD59" s="79"/>
      <c r="AE59" s="79" t="b">
        <v>0</v>
      </c>
      <c r="AF59" s="79">
        <v>0</v>
      </c>
      <c r="AG59" s="87" t="s">
        <v>556</v>
      </c>
      <c r="AH59" s="79" t="b">
        <v>0</v>
      </c>
      <c r="AI59" s="79" t="s">
        <v>557</v>
      </c>
      <c r="AJ59" s="79"/>
      <c r="AK59" s="87" t="s">
        <v>556</v>
      </c>
      <c r="AL59" s="79" t="b">
        <v>0</v>
      </c>
      <c r="AM59" s="79">
        <v>0</v>
      </c>
      <c r="AN59" s="87" t="s">
        <v>556</v>
      </c>
      <c r="AO59" s="79" t="s">
        <v>561</v>
      </c>
      <c r="AP59" s="79" t="b">
        <v>0</v>
      </c>
      <c r="AQ59" s="87" t="s">
        <v>525</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224</v>
      </c>
      <c r="B60" s="64" t="s">
        <v>258</v>
      </c>
      <c r="C60" s="65" t="s">
        <v>1623</v>
      </c>
      <c r="D60" s="66">
        <v>3</v>
      </c>
      <c r="E60" s="67" t="s">
        <v>136</v>
      </c>
      <c r="F60" s="68">
        <v>23.333333333333336</v>
      </c>
      <c r="G60" s="65"/>
      <c r="H60" s="69"/>
      <c r="I60" s="70"/>
      <c r="J60" s="70"/>
      <c r="K60" s="34" t="s">
        <v>65</v>
      </c>
      <c r="L60" s="77">
        <v>60</v>
      </c>
      <c r="M60" s="77"/>
      <c r="N60" s="72"/>
      <c r="O60" s="79" t="s">
        <v>294</v>
      </c>
      <c r="P60" s="81">
        <v>43684.85152777778</v>
      </c>
      <c r="Q60" s="79" t="s">
        <v>309</v>
      </c>
      <c r="R60" s="82" t="s">
        <v>338</v>
      </c>
      <c r="S60" s="79" t="s">
        <v>362</v>
      </c>
      <c r="T60" s="79" t="s">
        <v>387</v>
      </c>
      <c r="U60" s="79"/>
      <c r="V60" s="82" t="s">
        <v>409</v>
      </c>
      <c r="W60" s="81">
        <v>43684.85152777778</v>
      </c>
      <c r="X60" s="85">
        <v>43684</v>
      </c>
      <c r="Y60" s="87" t="s">
        <v>434</v>
      </c>
      <c r="Z60" s="82" t="s">
        <v>479</v>
      </c>
      <c r="AA60" s="79"/>
      <c r="AB60" s="79"/>
      <c r="AC60" s="87" t="s">
        <v>525</v>
      </c>
      <c r="AD60" s="79"/>
      <c r="AE60" s="79" t="b">
        <v>0</v>
      </c>
      <c r="AF60" s="79">
        <v>0</v>
      </c>
      <c r="AG60" s="87" t="s">
        <v>556</v>
      </c>
      <c r="AH60" s="79" t="b">
        <v>0</v>
      </c>
      <c r="AI60" s="79" t="s">
        <v>557</v>
      </c>
      <c r="AJ60" s="79"/>
      <c r="AK60" s="87" t="s">
        <v>556</v>
      </c>
      <c r="AL60" s="79" t="b">
        <v>0</v>
      </c>
      <c r="AM60" s="79">
        <v>0</v>
      </c>
      <c r="AN60" s="87" t="s">
        <v>556</v>
      </c>
      <c r="AO60" s="79" t="s">
        <v>561</v>
      </c>
      <c r="AP60" s="79" t="b">
        <v>0</v>
      </c>
      <c r="AQ60" s="87" t="s">
        <v>525</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8">
        <v>1</v>
      </c>
      <c r="BG60" s="49">
        <v>3.0303030303030303</v>
      </c>
      <c r="BH60" s="48">
        <v>1</v>
      </c>
      <c r="BI60" s="49">
        <v>3.0303030303030303</v>
      </c>
      <c r="BJ60" s="48">
        <v>0</v>
      </c>
      <c r="BK60" s="49">
        <v>0</v>
      </c>
      <c r="BL60" s="48">
        <v>31</v>
      </c>
      <c r="BM60" s="49">
        <v>93.93939393939394</v>
      </c>
      <c r="BN60" s="48">
        <v>33</v>
      </c>
    </row>
    <row r="61" spans="1:66" ht="15">
      <c r="A61" s="64" t="s">
        <v>224</v>
      </c>
      <c r="B61" s="64" t="s">
        <v>253</v>
      </c>
      <c r="C61" s="65" t="s">
        <v>1623</v>
      </c>
      <c r="D61" s="66">
        <v>3</v>
      </c>
      <c r="E61" s="67" t="s">
        <v>136</v>
      </c>
      <c r="F61" s="68">
        <v>23.333333333333336</v>
      </c>
      <c r="G61" s="65"/>
      <c r="H61" s="69"/>
      <c r="I61" s="70"/>
      <c r="J61" s="70"/>
      <c r="K61" s="34" t="s">
        <v>65</v>
      </c>
      <c r="L61" s="77">
        <v>61</v>
      </c>
      <c r="M61" s="77"/>
      <c r="N61" s="72"/>
      <c r="O61" s="79" t="s">
        <v>294</v>
      </c>
      <c r="P61" s="81">
        <v>43686.78586805556</v>
      </c>
      <c r="Q61" s="79" t="s">
        <v>310</v>
      </c>
      <c r="R61" s="82" t="s">
        <v>339</v>
      </c>
      <c r="S61" s="79" t="s">
        <v>363</v>
      </c>
      <c r="T61" s="79" t="s">
        <v>388</v>
      </c>
      <c r="U61" s="79"/>
      <c r="V61" s="82" t="s">
        <v>409</v>
      </c>
      <c r="W61" s="81">
        <v>43686.78586805556</v>
      </c>
      <c r="X61" s="85">
        <v>43686</v>
      </c>
      <c r="Y61" s="87" t="s">
        <v>436</v>
      </c>
      <c r="Z61" s="82" t="s">
        <v>481</v>
      </c>
      <c r="AA61" s="79"/>
      <c r="AB61" s="79"/>
      <c r="AC61" s="87" t="s">
        <v>527</v>
      </c>
      <c r="AD61" s="79"/>
      <c r="AE61" s="79" t="b">
        <v>0</v>
      </c>
      <c r="AF61" s="79">
        <v>3</v>
      </c>
      <c r="AG61" s="87" t="s">
        <v>556</v>
      </c>
      <c r="AH61" s="79" t="b">
        <v>0</v>
      </c>
      <c r="AI61" s="79" t="s">
        <v>557</v>
      </c>
      <c r="AJ61" s="79"/>
      <c r="AK61" s="87" t="s">
        <v>556</v>
      </c>
      <c r="AL61" s="79" t="b">
        <v>0</v>
      </c>
      <c r="AM61" s="79">
        <v>2</v>
      </c>
      <c r="AN61" s="87" t="s">
        <v>556</v>
      </c>
      <c r="AO61" s="79" t="s">
        <v>561</v>
      </c>
      <c r="AP61" s="79" t="b">
        <v>0</v>
      </c>
      <c r="AQ61" s="87" t="s">
        <v>527</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224</v>
      </c>
      <c r="B62" s="64" t="s">
        <v>254</v>
      </c>
      <c r="C62" s="65" t="s">
        <v>1620</v>
      </c>
      <c r="D62" s="66">
        <v>3</v>
      </c>
      <c r="E62" s="67" t="s">
        <v>132</v>
      </c>
      <c r="F62" s="68">
        <v>32</v>
      </c>
      <c r="G62" s="65"/>
      <c r="H62" s="69"/>
      <c r="I62" s="70"/>
      <c r="J62" s="70"/>
      <c r="K62" s="34" t="s">
        <v>65</v>
      </c>
      <c r="L62" s="77">
        <v>62</v>
      </c>
      <c r="M62" s="77"/>
      <c r="N62" s="72"/>
      <c r="O62" s="79" t="s">
        <v>294</v>
      </c>
      <c r="P62" s="81">
        <v>43686.78586805556</v>
      </c>
      <c r="Q62" s="79" t="s">
        <v>310</v>
      </c>
      <c r="R62" s="82" t="s">
        <v>339</v>
      </c>
      <c r="S62" s="79" t="s">
        <v>363</v>
      </c>
      <c r="T62" s="79" t="s">
        <v>388</v>
      </c>
      <c r="U62" s="79"/>
      <c r="V62" s="82" t="s">
        <v>409</v>
      </c>
      <c r="W62" s="81">
        <v>43686.78586805556</v>
      </c>
      <c r="X62" s="85">
        <v>43686</v>
      </c>
      <c r="Y62" s="87" t="s">
        <v>436</v>
      </c>
      <c r="Z62" s="82" t="s">
        <v>481</v>
      </c>
      <c r="AA62" s="79"/>
      <c r="AB62" s="79"/>
      <c r="AC62" s="87" t="s">
        <v>527</v>
      </c>
      <c r="AD62" s="79"/>
      <c r="AE62" s="79" t="b">
        <v>0</v>
      </c>
      <c r="AF62" s="79">
        <v>3</v>
      </c>
      <c r="AG62" s="87" t="s">
        <v>556</v>
      </c>
      <c r="AH62" s="79" t="b">
        <v>0</v>
      </c>
      <c r="AI62" s="79" t="s">
        <v>557</v>
      </c>
      <c r="AJ62" s="79"/>
      <c r="AK62" s="87" t="s">
        <v>556</v>
      </c>
      <c r="AL62" s="79" t="b">
        <v>0</v>
      </c>
      <c r="AM62" s="79">
        <v>2</v>
      </c>
      <c r="AN62" s="87" t="s">
        <v>556</v>
      </c>
      <c r="AO62" s="79" t="s">
        <v>561</v>
      </c>
      <c r="AP62" s="79" t="b">
        <v>0</v>
      </c>
      <c r="AQ62" s="87" t="s">
        <v>527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224</v>
      </c>
      <c r="B63" s="64" t="s">
        <v>255</v>
      </c>
      <c r="C63" s="65" t="s">
        <v>1623</v>
      </c>
      <c r="D63" s="66">
        <v>3</v>
      </c>
      <c r="E63" s="67" t="s">
        <v>136</v>
      </c>
      <c r="F63" s="68">
        <v>23.333333333333336</v>
      </c>
      <c r="G63" s="65"/>
      <c r="H63" s="69"/>
      <c r="I63" s="70"/>
      <c r="J63" s="70"/>
      <c r="K63" s="34" t="s">
        <v>65</v>
      </c>
      <c r="L63" s="77">
        <v>63</v>
      </c>
      <c r="M63" s="77"/>
      <c r="N63" s="72"/>
      <c r="O63" s="79" t="s">
        <v>294</v>
      </c>
      <c r="P63" s="81">
        <v>43686.78586805556</v>
      </c>
      <c r="Q63" s="79" t="s">
        <v>310</v>
      </c>
      <c r="R63" s="82" t="s">
        <v>339</v>
      </c>
      <c r="S63" s="79" t="s">
        <v>363</v>
      </c>
      <c r="T63" s="79" t="s">
        <v>388</v>
      </c>
      <c r="U63" s="79"/>
      <c r="V63" s="82" t="s">
        <v>409</v>
      </c>
      <c r="W63" s="81">
        <v>43686.78586805556</v>
      </c>
      <c r="X63" s="85">
        <v>43686</v>
      </c>
      <c r="Y63" s="87" t="s">
        <v>436</v>
      </c>
      <c r="Z63" s="82" t="s">
        <v>481</v>
      </c>
      <c r="AA63" s="79"/>
      <c r="AB63" s="79"/>
      <c r="AC63" s="87" t="s">
        <v>527</v>
      </c>
      <c r="AD63" s="79"/>
      <c r="AE63" s="79" t="b">
        <v>0</v>
      </c>
      <c r="AF63" s="79">
        <v>3</v>
      </c>
      <c r="AG63" s="87" t="s">
        <v>556</v>
      </c>
      <c r="AH63" s="79" t="b">
        <v>0</v>
      </c>
      <c r="AI63" s="79" t="s">
        <v>557</v>
      </c>
      <c r="AJ63" s="79"/>
      <c r="AK63" s="87" t="s">
        <v>556</v>
      </c>
      <c r="AL63" s="79" t="b">
        <v>0</v>
      </c>
      <c r="AM63" s="79">
        <v>2</v>
      </c>
      <c r="AN63" s="87" t="s">
        <v>556</v>
      </c>
      <c r="AO63" s="79" t="s">
        <v>561</v>
      </c>
      <c r="AP63" s="79" t="b">
        <v>0</v>
      </c>
      <c r="AQ63" s="87" t="s">
        <v>527</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224</v>
      </c>
      <c r="B64" s="64" t="s">
        <v>256</v>
      </c>
      <c r="C64" s="65" t="s">
        <v>1623</v>
      </c>
      <c r="D64" s="66">
        <v>3</v>
      </c>
      <c r="E64" s="67" t="s">
        <v>136</v>
      </c>
      <c r="F64" s="68">
        <v>23.333333333333336</v>
      </c>
      <c r="G64" s="65"/>
      <c r="H64" s="69"/>
      <c r="I64" s="70"/>
      <c r="J64" s="70"/>
      <c r="K64" s="34" t="s">
        <v>65</v>
      </c>
      <c r="L64" s="77">
        <v>64</v>
      </c>
      <c r="M64" s="77"/>
      <c r="N64" s="72"/>
      <c r="O64" s="79" t="s">
        <v>294</v>
      </c>
      <c r="P64" s="81">
        <v>43686.78586805556</v>
      </c>
      <c r="Q64" s="79" t="s">
        <v>310</v>
      </c>
      <c r="R64" s="82" t="s">
        <v>339</v>
      </c>
      <c r="S64" s="79" t="s">
        <v>363</v>
      </c>
      <c r="T64" s="79" t="s">
        <v>388</v>
      </c>
      <c r="U64" s="79"/>
      <c r="V64" s="82" t="s">
        <v>409</v>
      </c>
      <c r="W64" s="81">
        <v>43686.78586805556</v>
      </c>
      <c r="X64" s="85">
        <v>43686</v>
      </c>
      <c r="Y64" s="87" t="s">
        <v>436</v>
      </c>
      <c r="Z64" s="82" t="s">
        <v>481</v>
      </c>
      <c r="AA64" s="79"/>
      <c r="AB64" s="79"/>
      <c r="AC64" s="87" t="s">
        <v>527</v>
      </c>
      <c r="AD64" s="79"/>
      <c r="AE64" s="79" t="b">
        <v>0</v>
      </c>
      <c r="AF64" s="79">
        <v>3</v>
      </c>
      <c r="AG64" s="87" t="s">
        <v>556</v>
      </c>
      <c r="AH64" s="79" t="b">
        <v>0</v>
      </c>
      <c r="AI64" s="79" t="s">
        <v>557</v>
      </c>
      <c r="AJ64" s="79"/>
      <c r="AK64" s="87" t="s">
        <v>556</v>
      </c>
      <c r="AL64" s="79" t="b">
        <v>0</v>
      </c>
      <c r="AM64" s="79">
        <v>2</v>
      </c>
      <c r="AN64" s="87" t="s">
        <v>556</v>
      </c>
      <c r="AO64" s="79" t="s">
        <v>561</v>
      </c>
      <c r="AP64" s="79" t="b">
        <v>0</v>
      </c>
      <c r="AQ64" s="87" t="s">
        <v>527</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224</v>
      </c>
      <c r="B65" s="64" t="s">
        <v>231</v>
      </c>
      <c r="C65" s="65" t="s">
        <v>1623</v>
      </c>
      <c r="D65" s="66">
        <v>3</v>
      </c>
      <c r="E65" s="67" t="s">
        <v>136</v>
      </c>
      <c r="F65" s="68">
        <v>23.333333333333336</v>
      </c>
      <c r="G65" s="65"/>
      <c r="H65" s="69"/>
      <c r="I65" s="70"/>
      <c r="J65" s="70"/>
      <c r="K65" s="34" t="s">
        <v>65</v>
      </c>
      <c r="L65" s="77">
        <v>65</v>
      </c>
      <c r="M65" s="77"/>
      <c r="N65" s="72"/>
      <c r="O65" s="79" t="s">
        <v>294</v>
      </c>
      <c r="P65" s="81">
        <v>43686.78586805556</v>
      </c>
      <c r="Q65" s="79" t="s">
        <v>310</v>
      </c>
      <c r="R65" s="82" t="s">
        <v>339</v>
      </c>
      <c r="S65" s="79" t="s">
        <v>363</v>
      </c>
      <c r="T65" s="79" t="s">
        <v>388</v>
      </c>
      <c r="U65" s="79"/>
      <c r="V65" s="82" t="s">
        <v>409</v>
      </c>
      <c r="W65" s="81">
        <v>43686.78586805556</v>
      </c>
      <c r="X65" s="85">
        <v>43686</v>
      </c>
      <c r="Y65" s="87" t="s">
        <v>436</v>
      </c>
      <c r="Z65" s="82" t="s">
        <v>481</v>
      </c>
      <c r="AA65" s="79"/>
      <c r="AB65" s="79"/>
      <c r="AC65" s="87" t="s">
        <v>527</v>
      </c>
      <c r="AD65" s="79"/>
      <c r="AE65" s="79" t="b">
        <v>0</v>
      </c>
      <c r="AF65" s="79">
        <v>3</v>
      </c>
      <c r="AG65" s="87" t="s">
        <v>556</v>
      </c>
      <c r="AH65" s="79" t="b">
        <v>0</v>
      </c>
      <c r="AI65" s="79" t="s">
        <v>557</v>
      </c>
      <c r="AJ65" s="79"/>
      <c r="AK65" s="87" t="s">
        <v>556</v>
      </c>
      <c r="AL65" s="79" t="b">
        <v>0</v>
      </c>
      <c r="AM65" s="79">
        <v>2</v>
      </c>
      <c r="AN65" s="87" t="s">
        <v>556</v>
      </c>
      <c r="AO65" s="79" t="s">
        <v>561</v>
      </c>
      <c r="AP65" s="79" t="b">
        <v>0</v>
      </c>
      <c r="AQ65" s="87" t="s">
        <v>527</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224</v>
      </c>
      <c r="B66" s="64" t="s">
        <v>228</v>
      </c>
      <c r="C66" s="65" t="s">
        <v>1623</v>
      </c>
      <c r="D66" s="66">
        <v>3</v>
      </c>
      <c r="E66" s="67" t="s">
        <v>136</v>
      </c>
      <c r="F66" s="68">
        <v>23.333333333333336</v>
      </c>
      <c r="G66" s="65"/>
      <c r="H66" s="69"/>
      <c r="I66" s="70"/>
      <c r="J66" s="70"/>
      <c r="K66" s="34" t="s">
        <v>65</v>
      </c>
      <c r="L66" s="77">
        <v>66</v>
      </c>
      <c r="M66" s="77"/>
      <c r="N66" s="72"/>
      <c r="O66" s="79" t="s">
        <v>294</v>
      </c>
      <c r="P66" s="81">
        <v>43686.78586805556</v>
      </c>
      <c r="Q66" s="79" t="s">
        <v>310</v>
      </c>
      <c r="R66" s="82" t="s">
        <v>339</v>
      </c>
      <c r="S66" s="79" t="s">
        <v>363</v>
      </c>
      <c r="T66" s="79" t="s">
        <v>388</v>
      </c>
      <c r="U66" s="79"/>
      <c r="V66" s="82" t="s">
        <v>409</v>
      </c>
      <c r="W66" s="81">
        <v>43686.78586805556</v>
      </c>
      <c r="X66" s="85">
        <v>43686</v>
      </c>
      <c r="Y66" s="87" t="s">
        <v>436</v>
      </c>
      <c r="Z66" s="82" t="s">
        <v>481</v>
      </c>
      <c r="AA66" s="79"/>
      <c r="AB66" s="79"/>
      <c r="AC66" s="87" t="s">
        <v>527</v>
      </c>
      <c r="AD66" s="79"/>
      <c r="AE66" s="79" t="b">
        <v>0</v>
      </c>
      <c r="AF66" s="79">
        <v>3</v>
      </c>
      <c r="AG66" s="87" t="s">
        <v>556</v>
      </c>
      <c r="AH66" s="79" t="b">
        <v>0</v>
      </c>
      <c r="AI66" s="79" t="s">
        <v>557</v>
      </c>
      <c r="AJ66" s="79"/>
      <c r="AK66" s="87" t="s">
        <v>556</v>
      </c>
      <c r="AL66" s="79" t="b">
        <v>0</v>
      </c>
      <c r="AM66" s="79">
        <v>2</v>
      </c>
      <c r="AN66" s="87" t="s">
        <v>556</v>
      </c>
      <c r="AO66" s="79" t="s">
        <v>561</v>
      </c>
      <c r="AP66" s="79" t="b">
        <v>0</v>
      </c>
      <c r="AQ66" s="87" t="s">
        <v>527</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8"/>
      <c r="BG66" s="49"/>
      <c r="BH66" s="48"/>
      <c r="BI66" s="49"/>
      <c r="BJ66" s="48"/>
      <c r="BK66" s="49"/>
      <c r="BL66" s="48"/>
      <c r="BM66" s="49"/>
      <c r="BN66" s="48"/>
    </row>
    <row r="67" spans="1:66" ht="15">
      <c r="A67" s="64" t="s">
        <v>224</v>
      </c>
      <c r="B67" s="64" t="s">
        <v>257</v>
      </c>
      <c r="C67" s="65" t="s">
        <v>1623</v>
      </c>
      <c r="D67" s="66">
        <v>3</v>
      </c>
      <c r="E67" s="67" t="s">
        <v>136</v>
      </c>
      <c r="F67" s="68">
        <v>23.333333333333336</v>
      </c>
      <c r="G67" s="65"/>
      <c r="H67" s="69"/>
      <c r="I67" s="70"/>
      <c r="J67" s="70"/>
      <c r="K67" s="34" t="s">
        <v>65</v>
      </c>
      <c r="L67" s="77">
        <v>67</v>
      </c>
      <c r="M67" s="77"/>
      <c r="N67" s="72"/>
      <c r="O67" s="79" t="s">
        <v>294</v>
      </c>
      <c r="P67" s="81">
        <v>43686.78586805556</v>
      </c>
      <c r="Q67" s="79" t="s">
        <v>310</v>
      </c>
      <c r="R67" s="82" t="s">
        <v>339</v>
      </c>
      <c r="S67" s="79" t="s">
        <v>363</v>
      </c>
      <c r="T67" s="79" t="s">
        <v>388</v>
      </c>
      <c r="U67" s="79"/>
      <c r="V67" s="82" t="s">
        <v>409</v>
      </c>
      <c r="W67" s="81">
        <v>43686.78586805556</v>
      </c>
      <c r="X67" s="85">
        <v>43686</v>
      </c>
      <c r="Y67" s="87" t="s">
        <v>436</v>
      </c>
      <c r="Z67" s="82" t="s">
        <v>481</v>
      </c>
      <c r="AA67" s="79"/>
      <c r="AB67" s="79"/>
      <c r="AC67" s="87" t="s">
        <v>527</v>
      </c>
      <c r="AD67" s="79"/>
      <c r="AE67" s="79" t="b">
        <v>0</v>
      </c>
      <c r="AF67" s="79">
        <v>3</v>
      </c>
      <c r="AG67" s="87" t="s">
        <v>556</v>
      </c>
      <c r="AH67" s="79" t="b">
        <v>0</v>
      </c>
      <c r="AI67" s="79" t="s">
        <v>557</v>
      </c>
      <c r="AJ67" s="79"/>
      <c r="AK67" s="87" t="s">
        <v>556</v>
      </c>
      <c r="AL67" s="79" t="b">
        <v>0</v>
      </c>
      <c r="AM67" s="79">
        <v>2</v>
      </c>
      <c r="AN67" s="87" t="s">
        <v>556</v>
      </c>
      <c r="AO67" s="79" t="s">
        <v>561</v>
      </c>
      <c r="AP67" s="79" t="b">
        <v>0</v>
      </c>
      <c r="AQ67" s="87" t="s">
        <v>527</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224</v>
      </c>
      <c r="B68" s="64" t="s">
        <v>258</v>
      </c>
      <c r="C68" s="65" t="s">
        <v>1623</v>
      </c>
      <c r="D68" s="66">
        <v>3</v>
      </c>
      <c r="E68" s="67" t="s">
        <v>136</v>
      </c>
      <c r="F68" s="68">
        <v>23.333333333333336</v>
      </c>
      <c r="G68" s="65"/>
      <c r="H68" s="69"/>
      <c r="I68" s="70"/>
      <c r="J68" s="70"/>
      <c r="K68" s="34" t="s">
        <v>65</v>
      </c>
      <c r="L68" s="77">
        <v>68</v>
      </c>
      <c r="M68" s="77"/>
      <c r="N68" s="72"/>
      <c r="O68" s="79" t="s">
        <v>294</v>
      </c>
      <c r="P68" s="81">
        <v>43686.78586805556</v>
      </c>
      <c r="Q68" s="79" t="s">
        <v>310</v>
      </c>
      <c r="R68" s="82" t="s">
        <v>339</v>
      </c>
      <c r="S68" s="79" t="s">
        <v>363</v>
      </c>
      <c r="T68" s="79" t="s">
        <v>388</v>
      </c>
      <c r="U68" s="79"/>
      <c r="V68" s="82" t="s">
        <v>409</v>
      </c>
      <c r="W68" s="81">
        <v>43686.78586805556</v>
      </c>
      <c r="X68" s="85">
        <v>43686</v>
      </c>
      <c r="Y68" s="87" t="s">
        <v>436</v>
      </c>
      <c r="Z68" s="82" t="s">
        <v>481</v>
      </c>
      <c r="AA68" s="79"/>
      <c r="AB68" s="79"/>
      <c r="AC68" s="87" t="s">
        <v>527</v>
      </c>
      <c r="AD68" s="79"/>
      <c r="AE68" s="79" t="b">
        <v>0</v>
      </c>
      <c r="AF68" s="79">
        <v>3</v>
      </c>
      <c r="AG68" s="87" t="s">
        <v>556</v>
      </c>
      <c r="AH68" s="79" t="b">
        <v>0</v>
      </c>
      <c r="AI68" s="79" t="s">
        <v>557</v>
      </c>
      <c r="AJ68" s="79"/>
      <c r="AK68" s="87" t="s">
        <v>556</v>
      </c>
      <c r="AL68" s="79" t="b">
        <v>0</v>
      </c>
      <c r="AM68" s="79">
        <v>2</v>
      </c>
      <c r="AN68" s="87" t="s">
        <v>556</v>
      </c>
      <c r="AO68" s="79" t="s">
        <v>561</v>
      </c>
      <c r="AP68" s="79" t="b">
        <v>0</v>
      </c>
      <c r="AQ68" s="87" t="s">
        <v>527</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8">
        <v>2</v>
      </c>
      <c r="BG68" s="49">
        <v>8</v>
      </c>
      <c r="BH68" s="48">
        <v>0</v>
      </c>
      <c r="BI68" s="49">
        <v>0</v>
      </c>
      <c r="BJ68" s="48">
        <v>0</v>
      </c>
      <c r="BK68" s="49">
        <v>0</v>
      </c>
      <c r="BL68" s="48">
        <v>23</v>
      </c>
      <c r="BM68" s="49">
        <v>92</v>
      </c>
      <c r="BN68" s="48">
        <v>25</v>
      </c>
    </row>
    <row r="69" spans="1:66" ht="15">
      <c r="A69" s="64" t="s">
        <v>226</v>
      </c>
      <c r="B69" s="64" t="s">
        <v>224</v>
      </c>
      <c r="C69" s="65" t="s">
        <v>1620</v>
      </c>
      <c r="D69" s="66">
        <v>3</v>
      </c>
      <c r="E69" s="67" t="s">
        <v>132</v>
      </c>
      <c r="F69" s="68">
        <v>32</v>
      </c>
      <c r="G69" s="65"/>
      <c r="H69" s="69"/>
      <c r="I69" s="70"/>
      <c r="J69" s="70"/>
      <c r="K69" s="34" t="s">
        <v>65</v>
      </c>
      <c r="L69" s="77">
        <v>69</v>
      </c>
      <c r="M69" s="77"/>
      <c r="N69" s="72"/>
      <c r="O69" s="79" t="s">
        <v>296</v>
      </c>
      <c r="P69" s="81">
        <v>43686.800578703704</v>
      </c>
      <c r="Q69" s="79" t="s">
        <v>310</v>
      </c>
      <c r="R69" s="79"/>
      <c r="S69" s="79"/>
      <c r="T69" s="79"/>
      <c r="U69" s="79"/>
      <c r="V69" s="82" t="s">
        <v>411</v>
      </c>
      <c r="W69" s="81">
        <v>43686.800578703704</v>
      </c>
      <c r="X69" s="85">
        <v>43686</v>
      </c>
      <c r="Y69" s="87" t="s">
        <v>437</v>
      </c>
      <c r="Z69" s="82" t="s">
        <v>482</v>
      </c>
      <c r="AA69" s="79"/>
      <c r="AB69" s="79"/>
      <c r="AC69" s="87" t="s">
        <v>528</v>
      </c>
      <c r="AD69" s="79"/>
      <c r="AE69" s="79" t="b">
        <v>0</v>
      </c>
      <c r="AF69" s="79">
        <v>0</v>
      </c>
      <c r="AG69" s="87" t="s">
        <v>556</v>
      </c>
      <c r="AH69" s="79" t="b">
        <v>0</v>
      </c>
      <c r="AI69" s="79" t="s">
        <v>557</v>
      </c>
      <c r="AJ69" s="79"/>
      <c r="AK69" s="87" t="s">
        <v>556</v>
      </c>
      <c r="AL69" s="79" t="b">
        <v>0</v>
      </c>
      <c r="AM69" s="79">
        <v>2</v>
      </c>
      <c r="AN69" s="87" t="s">
        <v>527</v>
      </c>
      <c r="AO69" s="79" t="s">
        <v>564</v>
      </c>
      <c r="AP69" s="79" t="b">
        <v>0</v>
      </c>
      <c r="AQ69" s="87" t="s">
        <v>527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226</v>
      </c>
      <c r="B70" s="64" t="s">
        <v>253</v>
      </c>
      <c r="C70" s="65" t="s">
        <v>1620</v>
      </c>
      <c r="D70" s="66">
        <v>3</v>
      </c>
      <c r="E70" s="67" t="s">
        <v>132</v>
      </c>
      <c r="F70" s="68">
        <v>32</v>
      </c>
      <c r="G70" s="65"/>
      <c r="H70" s="69"/>
      <c r="I70" s="70"/>
      <c r="J70" s="70"/>
      <c r="K70" s="34" t="s">
        <v>65</v>
      </c>
      <c r="L70" s="77">
        <v>70</v>
      </c>
      <c r="M70" s="77"/>
      <c r="N70" s="72"/>
      <c r="O70" s="79" t="s">
        <v>294</v>
      </c>
      <c r="P70" s="81">
        <v>43686.800578703704</v>
      </c>
      <c r="Q70" s="79" t="s">
        <v>310</v>
      </c>
      <c r="R70" s="79"/>
      <c r="S70" s="79"/>
      <c r="T70" s="79"/>
      <c r="U70" s="79"/>
      <c r="V70" s="82" t="s">
        <v>411</v>
      </c>
      <c r="W70" s="81">
        <v>43686.800578703704</v>
      </c>
      <c r="X70" s="85">
        <v>43686</v>
      </c>
      <c r="Y70" s="87" t="s">
        <v>437</v>
      </c>
      <c r="Z70" s="82" t="s">
        <v>482</v>
      </c>
      <c r="AA70" s="79"/>
      <c r="AB70" s="79"/>
      <c r="AC70" s="87" t="s">
        <v>528</v>
      </c>
      <c r="AD70" s="79"/>
      <c r="AE70" s="79" t="b">
        <v>0</v>
      </c>
      <c r="AF70" s="79">
        <v>0</v>
      </c>
      <c r="AG70" s="87" t="s">
        <v>556</v>
      </c>
      <c r="AH70" s="79" t="b">
        <v>0</v>
      </c>
      <c r="AI70" s="79" t="s">
        <v>557</v>
      </c>
      <c r="AJ70" s="79"/>
      <c r="AK70" s="87" t="s">
        <v>556</v>
      </c>
      <c r="AL70" s="79" t="b">
        <v>0</v>
      </c>
      <c r="AM70" s="79">
        <v>2</v>
      </c>
      <c r="AN70" s="87" t="s">
        <v>527</v>
      </c>
      <c r="AO70" s="79" t="s">
        <v>564</v>
      </c>
      <c r="AP70" s="79" t="b">
        <v>0</v>
      </c>
      <c r="AQ70" s="87" t="s">
        <v>527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226</v>
      </c>
      <c r="B71" s="64" t="s">
        <v>254</v>
      </c>
      <c r="C71" s="65" t="s">
        <v>1620</v>
      </c>
      <c r="D71" s="66">
        <v>3</v>
      </c>
      <c r="E71" s="67" t="s">
        <v>132</v>
      </c>
      <c r="F71" s="68">
        <v>32</v>
      </c>
      <c r="G71" s="65"/>
      <c r="H71" s="69"/>
      <c r="I71" s="70"/>
      <c r="J71" s="70"/>
      <c r="K71" s="34" t="s">
        <v>65</v>
      </c>
      <c r="L71" s="77">
        <v>71</v>
      </c>
      <c r="M71" s="77"/>
      <c r="N71" s="72"/>
      <c r="O71" s="79" t="s">
        <v>294</v>
      </c>
      <c r="P71" s="81">
        <v>43686.800578703704</v>
      </c>
      <c r="Q71" s="79" t="s">
        <v>310</v>
      </c>
      <c r="R71" s="79"/>
      <c r="S71" s="79"/>
      <c r="T71" s="79"/>
      <c r="U71" s="79"/>
      <c r="V71" s="82" t="s">
        <v>411</v>
      </c>
      <c r="W71" s="81">
        <v>43686.800578703704</v>
      </c>
      <c r="X71" s="85">
        <v>43686</v>
      </c>
      <c r="Y71" s="87" t="s">
        <v>437</v>
      </c>
      <c r="Z71" s="82" t="s">
        <v>482</v>
      </c>
      <c r="AA71" s="79"/>
      <c r="AB71" s="79"/>
      <c r="AC71" s="87" t="s">
        <v>528</v>
      </c>
      <c r="AD71" s="79"/>
      <c r="AE71" s="79" t="b">
        <v>0</v>
      </c>
      <c r="AF71" s="79">
        <v>0</v>
      </c>
      <c r="AG71" s="87" t="s">
        <v>556</v>
      </c>
      <c r="AH71" s="79" t="b">
        <v>0</v>
      </c>
      <c r="AI71" s="79" t="s">
        <v>557</v>
      </c>
      <c r="AJ71" s="79"/>
      <c r="AK71" s="87" t="s">
        <v>556</v>
      </c>
      <c r="AL71" s="79" t="b">
        <v>0</v>
      </c>
      <c r="AM71" s="79">
        <v>2</v>
      </c>
      <c r="AN71" s="87" t="s">
        <v>527</v>
      </c>
      <c r="AO71" s="79" t="s">
        <v>564</v>
      </c>
      <c r="AP71" s="79" t="b">
        <v>0</v>
      </c>
      <c r="AQ71" s="87" t="s">
        <v>527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226</v>
      </c>
      <c r="B72" s="64" t="s">
        <v>255</v>
      </c>
      <c r="C72" s="65" t="s">
        <v>1620</v>
      </c>
      <c r="D72" s="66">
        <v>3</v>
      </c>
      <c r="E72" s="67" t="s">
        <v>132</v>
      </c>
      <c r="F72" s="68">
        <v>32</v>
      </c>
      <c r="G72" s="65"/>
      <c r="H72" s="69"/>
      <c r="I72" s="70"/>
      <c r="J72" s="70"/>
      <c r="K72" s="34" t="s">
        <v>65</v>
      </c>
      <c r="L72" s="77">
        <v>72</v>
      </c>
      <c r="M72" s="77"/>
      <c r="N72" s="72"/>
      <c r="O72" s="79" t="s">
        <v>294</v>
      </c>
      <c r="P72" s="81">
        <v>43686.800578703704</v>
      </c>
      <c r="Q72" s="79" t="s">
        <v>310</v>
      </c>
      <c r="R72" s="79"/>
      <c r="S72" s="79"/>
      <c r="T72" s="79"/>
      <c r="U72" s="79"/>
      <c r="V72" s="82" t="s">
        <v>411</v>
      </c>
      <c r="W72" s="81">
        <v>43686.800578703704</v>
      </c>
      <c r="X72" s="85">
        <v>43686</v>
      </c>
      <c r="Y72" s="87" t="s">
        <v>437</v>
      </c>
      <c r="Z72" s="82" t="s">
        <v>482</v>
      </c>
      <c r="AA72" s="79"/>
      <c r="AB72" s="79"/>
      <c r="AC72" s="87" t="s">
        <v>528</v>
      </c>
      <c r="AD72" s="79"/>
      <c r="AE72" s="79" t="b">
        <v>0</v>
      </c>
      <c r="AF72" s="79">
        <v>0</v>
      </c>
      <c r="AG72" s="87" t="s">
        <v>556</v>
      </c>
      <c r="AH72" s="79" t="b">
        <v>0</v>
      </c>
      <c r="AI72" s="79" t="s">
        <v>557</v>
      </c>
      <c r="AJ72" s="79"/>
      <c r="AK72" s="87" t="s">
        <v>556</v>
      </c>
      <c r="AL72" s="79" t="b">
        <v>0</v>
      </c>
      <c r="AM72" s="79">
        <v>2</v>
      </c>
      <c r="AN72" s="87" t="s">
        <v>527</v>
      </c>
      <c r="AO72" s="79" t="s">
        <v>564</v>
      </c>
      <c r="AP72" s="79" t="b">
        <v>0</v>
      </c>
      <c r="AQ72" s="87" t="s">
        <v>527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226</v>
      </c>
      <c r="B73" s="64" t="s">
        <v>256</v>
      </c>
      <c r="C73" s="65" t="s">
        <v>1620</v>
      </c>
      <c r="D73" s="66">
        <v>3</v>
      </c>
      <c r="E73" s="67" t="s">
        <v>132</v>
      </c>
      <c r="F73" s="68">
        <v>32</v>
      </c>
      <c r="G73" s="65"/>
      <c r="H73" s="69"/>
      <c r="I73" s="70"/>
      <c r="J73" s="70"/>
      <c r="K73" s="34" t="s">
        <v>65</v>
      </c>
      <c r="L73" s="77">
        <v>73</v>
      </c>
      <c r="M73" s="77"/>
      <c r="N73" s="72"/>
      <c r="O73" s="79" t="s">
        <v>294</v>
      </c>
      <c r="P73" s="81">
        <v>43686.800578703704</v>
      </c>
      <c r="Q73" s="79" t="s">
        <v>310</v>
      </c>
      <c r="R73" s="79"/>
      <c r="S73" s="79"/>
      <c r="T73" s="79"/>
      <c r="U73" s="79"/>
      <c r="V73" s="82" t="s">
        <v>411</v>
      </c>
      <c r="W73" s="81">
        <v>43686.800578703704</v>
      </c>
      <c r="X73" s="85">
        <v>43686</v>
      </c>
      <c r="Y73" s="87" t="s">
        <v>437</v>
      </c>
      <c r="Z73" s="82" t="s">
        <v>482</v>
      </c>
      <c r="AA73" s="79"/>
      <c r="AB73" s="79"/>
      <c r="AC73" s="87" t="s">
        <v>528</v>
      </c>
      <c r="AD73" s="79"/>
      <c r="AE73" s="79" t="b">
        <v>0</v>
      </c>
      <c r="AF73" s="79">
        <v>0</v>
      </c>
      <c r="AG73" s="87" t="s">
        <v>556</v>
      </c>
      <c r="AH73" s="79" t="b">
        <v>0</v>
      </c>
      <c r="AI73" s="79" t="s">
        <v>557</v>
      </c>
      <c r="AJ73" s="79"/>
      <c r="AK73" s="87" t="s">
        <v>556</v>
      </c>
      <c r="AL73" s="79" t="b">
        <v>0</v>
      </c>
      <c r="AM73" s="79">
        <v>2</v>
      </c>
      <c r="AN73" s="87" t="s">
        <v>527</v>
      </c>
      <c r="AO73" s="79" t="s">
        <v>564</v>
      </c>
      <c r="AP73" s="79" t="b">
        <v>0</v>
      </c>
      <c r="AQ73" s="87" t="s">
        <v>527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226</v>
      </c>
      <c r="B74" s="64" t="s">
        <v>257</v>
      </c>
      <c r="C74" s="65" t="s">
        <v>1620</v>
      </c>
      <c r="D74" s="66">
        <v>3</v>
      </c>
      <c r="E74" s="67" t="s">
        <v>132</v>
      </c>
      <c r="F74" s="68">
        <v>32</v>
      </c>
      <c r="G74" s="65"/>
      <c r="H74" s="69"/>
      <c r="I74" s="70"/>
      <c r="J74" s="70"/>
      <c r="K74" s="34" t="s">
        <v>65</v>
      </c>
      <c r="L74" s="77">
        <v>74</v>
      </c>
      <c r="M74" s="77"/>
      <c r="N74" s="72"/>
      <c r="O74" s="79" t="s">
        <v>294</v>
      </c>
      <c r="P74" s="81">
        <v>43686.800578703704</v>
      </c>
      <c r="Q74" s="79" t="s">
        <v>310</v>
      </c>
      <c r="R74" s="79"/>
      <c r="S74" s="79"/>
      <c r="T74" s="79"/>
      <c r="U74" s="79"/>
      <c r="V74" s="82" t="s">
        <v>411</v>
      </c>
      <c r="W74" s="81">
        <v>43686.800578703704</v>
      </c>
      <c r="X74" s="85">
        <v>43686</v>
      </c>
      <c r="Y74" s="87" t="s">
        <v>437</v>
      </c>
      <c r="Z74" s="82" t="s">
        <v>482</v>
      </c>
      <c r="AA74" s="79"/>
      <c r="AB74" s="79"/>
      <c r="AC74" s="87" t="s">
        <v>528</v>
      </c>
      <c r="AD74" s="79"/>
      <c r="AE74" s="79" t="b">
        <v>0</v>
      </c>
      <c r="AF74" s="79">
        <v>0</v>
      </c>
      <c r="AG74" s="87" t="s">
        <v>556</v>
      </c>
      <c r="AH74" s="79" t="b">
        <v>0</v>
      </c>
      <c r="AI74" s="79" t="s">
        <v>557</v>
      </c>
      <c r="AJ74" s="79"/>
      <c r="AK74" s="87" t="s">
        <v>556</v>
      </c>
      <c r="AL74" s="79" t="b">
        <v>0</v>
      </c>
      <c r="AM74" s="79">
        <v>2</v>
      </c>
      <c r="AN74" s="87" t="s">
        <v>527</v>
      </c>
      <c r="AO74" s="79" t="s">
        <v>564</v>
      </c>
      <c r="AP74" s="79" t="b">
        <v>0</v>
      </c>
      <c r="AQ74" s="87" t="s">
        <v>527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226</v>
      </c>
      <c r="B75" s="64" t="s">
        <v>258</v>
      </c>
      <c r="C75" s="65" t="s">
        <v>1620</v>
      </c>
      <c r="D75" s="66">
        <v>3</v>
      </c>
      <c r="E75" s="67" t="s">
        <v>132</v>
      </c>
      <c r="F75" s="68">
        <v>32</v>
      </c>
      <c r="G75" s="65"/>
      <c r="H75" s="69"/>
      <c r="I75" s="70"/>
      <c r="J75" s="70"/>
      <c r="K75" s="34" t="s">
        <v>65</v>
      </c>
      <c r="L75" s="77">
        <v>75</v>
      </c>
      <c r="M75" s="77"/>
      <c r="N75" s="72"/>
      <c r="O75" s="79" t="s">
        <v>294</v>
      </c>
      <c r="P75" s="81">
        <v>43686.800578703704</v>
      </c>
      <c r="Q75" s="79" t="s">
        <v>310</v>
      </c>
      <c r="R75" s="79"/>
      <c r="S75" s="79"/>
      <c r="T75" s="79"/>
      <c r="U75" s="79"/>
      <c r="V75" s="82" t="s">
        <v>411</v>
      </c>
      <c r="W75" s="81">
        <v>43686.800578703704</v>
      </c>
      <c r="X75" s="85">
        <v>43686</v>
      </c>
      <c r="Y75" s="87" t="s">
        <v>437</v>
      </c>
      <c r="Z75" s="82" t="s">
        <v>482</v>
      </c>
      <c r="AA75" s="79"/>
      <c r="AB75" s="79"/>
      <c r="AC75" s="87" t="s">
        <v>528</v>
      </c>
      <c r="AD75" s="79"/>
      <c r="AE75" s="79" t="b">
        <v>0</v>
      </c>
      <c r="AF75" s="79">
        <v>0</v>
      </c>
      <c r="AG75" s="87" t="s">
        <v>556</v>
      </c>
      <c r="AH75" s="79" t="b">
        <v>0</v>
      </c>
      <c r="AI75" s="79" t="s">
        <v>557</v>
      </c>
      <c r="AJ75" s="79"/>
      <c r="AK75" s="87" t="s">
        <v>556</v>
      </c>
      <c r="AL75" s="79" t="b">
        <v>0</v>
      </c>
      <c r="AM75" s="79">
        <v>2</v>
      </c>
      <c r="AN75" s="87" t="s">
        <v>527</v>
      </c>
      <c r="AO75" s="79" t="s">
        <v>564</v>
      </c>
      <c r="AP75" s="79" t="b">
        <v>0</v>
      </c>
      <c r="AQ75" s="87" t="s">
        <v>527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226</v>
      </c>
      <c r="B76" s="64" t="s">
        <v>231</v>
      </c>
      <c r="C76" s="65" t="s">
        <v>1620</v>
      </c>
      <c r="D76" s="66">
        <v>3</v>
      </c>
      <c r="E76" s="67" t="s">
        <v>132</v>
      </c>
      <c r="F76" s="68">
        <v>32</v>
      </c>
      <c r="G76" s="65"/>
      <c r="H76" s="69"/>
      <c r="I76" s="70"/>
      <c r="J76" s="70"/>
      <c r="K76" s="34" t="s">
        <v>65</v>
      </c>
      <c r="L76" s="77">
        <v>76</v>
      </c>
      <c r="M76" s="77"/>
      <c r="N76" s="72"/>
      <c r="O76" s="79" t="s">
        <v>294</v>
      </c>
      <c r="P76" s="81">
        <v>43686.800578703704</v>
      </c>
      <c r="Q76" s="79" t="s">
        <v>310</v>
      </c>
      <c r="R76" s="79"/>
      <c r="S76" s="79"/>
      <c r="T76" s="79"/>
      <c r="U76" s="79"/>
      <c r="V76" s="82" t="s">
        <v>411</v>
      </c>
      <c r="W76" s="81">
        <v>43686.800578703704</v>
      </c>
      <c r="X76" s="85">
        <v>43686</v>
      </c>
      <c r="Y76" s="87" t="s">
        <v>437</v>
      </c>
      <c r="Z76" s="82" t="s">
        <v>482</v>
      </c>
      <c r="AA76" s="79"/>
      <c r="AB76" s="79"/>
      <c r="AC76" s="87" t="s">
        <v>528</v>
      </c>
      <c r="AD76" s="79"/>
      <c r="AE76" s="79" t="b">
        <v>0</v>
      </c>
      <c r="AF76" s="79">
        <v>0</v>
      </c>
      <c r="AG76" s="87" t="s">
        <v>556</v>
      </c>
      <c r="AH76" s="79" t="b">
        <v>0</v>
      </c>
      <c r="AI76" s="79" t="s">
        <v>557</v>
      </c>
      <c r="AJ76" s="79"/>
      <c r="AK76" s="87" t="s">
        <v>556</v>
      </c>
      <c r="AL76" s="79" t="b">
        <v>0</v>
      </c>
      <c r="AM76" s="79">
        <v>2</v>
      </c>
      <c r="AN76" s="87" t="s">
        <v>527</v>
      </c>
      <c r="AO76" s="79" t="s">
        <v>564</v>
      </c>
      <c r="AP76" s="79" t="b">
        <v>0</v>
      </c>
      <c r="AQ76" s="87" t="s">
        <v>527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226</v>
      </c>
      <c r="B77" s="64" t="s">
        <v>228</v>
      </c>
      <c r="C77" s="65" t="s">
        <v>1620</v>
      </c>
      <c r="D77" s="66">
        <v>3</v>
      </c>
      <c r="E77" s="67" t="s">
        <v>132</v>
      </c>
      <c r="F77" s="68">
        <v>32</v>
      </c>
      <c r="G77" s="65"/>
      <c r="H77" s="69"/>
      <c r="I77" s="70"/>
      <c r="J77" s="70"/>
      <c r="K77" s="34" t="s">
        <v>65</v>
      </c>
      <c r="L77" s="77">
        <v>77</v>
      </c>
      <c r="M77" s="77"/>
      <c r="N77" s="72"/>
      <c r="O77" s="79" t="s">
        <v>294</v>
      </c>
      <c r="P77" s="81">
        <v>43686.800578703704</v>
      </c>
      <c r="Q77" s="79" t="s">
        <v>310</v>
      </c>
      <c r="R77" s="79"/>
      <c r="S77" s="79"/>
      <c r="T77" s="79"/>
      <c r="U77" s="79"/>
      <c r="V77" s="82" t="s">
        <v>411</v>
      </c>
      <c r="W77" s="81">
        <v>43686.800578703704</v>
      </c>
      <c r="X77" s="85">
        <v>43686</v>
      </c>
      <c r="Y77" s="87" t="s">
        <v>437</v>
      </c>
      <c r="Z77" s="82" t="s">
        <v>482</v>
      </c>
      <c r="AA77" s="79"/>
      <c r="AB77" s="79"/>
      <c r="AC77" s="87" t="s">
        <v>528</v>
      </c>
      <c r="AD77" s="79"/>
      <c r="AE77" s="79" t="b">
        <v>0</v>
      </c>
      <c r="AF77" s="79">
        <v>0</v>
      </c>
      <c r="AG77" s="87" t="s">
        <v>556</v>
      </c>
      <c r="AH77" s="79" t="b">
        <v>0</v>
      </c>
      <c r="AI77" s="79" t="s">
        <v>557</v>
      </c>
      <c r="AJ77" s="79"/>
      <c r="AK77" s="87" t="s">
        <v>556</v>
      </c>
      <c r="AL77" s="79" t="b">
        <v>0</v>
      </c>
      <c r="AM77" s="79">
        <v>2</v>
      </c>
      <c r="AN77" s="87" t="s">
        <v>527</v>
      </c>
      <c r="AO77" s="79" t="s">
        <v>564</v>
      </c>
      <c r="AP77" s="79" t="b">
        <v>0</v>
      </c>
      <c r="AQ77" s="87" t="s">
        <v>527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v>2</v>
      </c>
      <c r="BG77" s="49">
        <v>8</v>
      </c>
      <c r="BH77" s="48">
        <v>0</v>
      </c>
      <c r="BI77" s="49">
        <v>0</v>
      </c>
      <c r="BJ77" s="48">
        <v>0</v>
      </c>
      <c r="BK77" s="49">
        <v>0</v>
      </c>
      <c r="BL77" s="48">
        <v>23</v>
      </c>
      <c r="BM77" s="49">
        <v>92</v>
      </c>
      <c r="BN77" s="48">
        <v>25</v>
      </c>
    </row>
    <row r="78" spans="1:66" ht="15">
      <c r="A78" s="64" t="s">
        <v>227</v>
      </c>
      <c r="B78" s="64" t="s">
        <v>246</v>
      </c>
      <c r="C78" s="65" t="s">
        <v>1620</v>
      </c>
      <c r="D78" s="66">
        <v>3</v>
      </c>
      <c r="E78" s="67" t="s">
        <v>132</v>
      </c>
      <c r="F78" s="68">
        <v>32</v>
      </c>
      <c r="G78" s="65"/>
      <c r="H78" s="69"/>
      <c r="I78" s="70"/>
      <c r="J78" s="70"/>
      <c r="K78" s="34" t="s">
        <v>65</v>
      </c>
      <c r="L78" s="77">
        <v>78</v>
      </c>
      <c r="M78" s="77"/>
      <c r="N78" s="72"/>
      <c r="O78" s="79" t="s">
        <v>294</v>
      </c>
      <c r="P78" s="81">
        <v>43682.60434027778</v>
      </c>
      <c r="Q78" s="79" t="s">
        <v>301</v>
      </c>
      <c r="R78" s="82" t="s">
        <v>329</v>
      </c>
      <c r="S78" s="79" t="s">
        <v>357</v>
      </c>
      <c r="T78" s="79" t="s">
        <v>379</v>
      </c>
      <c r="U78" s="79"/>
      <c r="V78" s="82" t="s">
        <v>412</v>
      </c>
      <c r="W78" s="81">
        <v>43682.60434027778</v>
      </c>
      <c r="X78" s="85">
        <v>43682</v>
      </c>
      <c r="Y78" s="87" t="s">
        <v>438</v>
      </c>
      <c r="Z78" s="82" t="s">
        <v>483</v>
      </c>
      <c r="AA78" s="79"/>
      <c r="AB78" s="79"/>
      <c r="AC78" s="87" t="s">
        <v>529</v>
      </c>
      <c r="AD78" s="79"/>
      <c r="AE78" s="79" t="b">
        <v>0</v>
      </c>
      <c r="AF78" s="79">
        <v>4</v>
      </c>
      <c r="AG78" s="87" t="s">
        <v>556</v>
      </c>
      <c r="AH78" s="79" t="b">
        <v>0</v>
      </c>
      <c r="AI78" s="79" t="s">
        <v>557</v>
      </c>
      <c r="AJ78" s="79"/>
      <c r="AK78" s="87" t="s">
        <v>556</v>
      </c>
      <c r="AL78" s="79" t="b">
        <v>0</v>
      </c>
      <c r="AM78" s="79">
        <v>2</v>
      </c>
      <c r="AN78" s="87" t="s">
        <v>556</v>
      </c>
      <c r="AO78" s="79" t="s">
        <v>560</v>
      </c>
      <c r="AP78" s="79" t="b">
        <v>0</v>
      </c>
      <c r="AQ78" s="87" t="s">
        <v>529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227</v>
      </c>
      <c r="B79" s="64" t="s">
        <v>247</v>
      </c>
      <c r="C79" s="65" t="s">
        <v>1620</v>
      </c>
      <c r="D79" s="66">
        <v>3</v>
      </c>
      <c r="E79" s="67" t="s">
        <v>132</v>
      </c>
      <c r="F79" s="68">
        <v>32</v>
      </c>
      <c r="G79" s="65"/>
      <c r="H79" s="69"/>
      <c r="I79" s="70"/>
      <c r="J79" s="70"/>
      <c r="K79" s="34" t="s">
        <v>65</v>
      </c>
      <c r="L79" s="77">
        <v>79</v>
      </c>
      <c r="M79" s="77"/>
      <c r="N79" s="72"/>
      <c r="O79" s="79" t="s">
        <v>294</v>
      </c>
      <c r="P79" s="81">
        <v>43682.60434027778</v>
      </c>
      <c r="Q79" s="79" t="s">
        <v>301</v>
      </c>
      <c r="R79" s="82" t="s">
        <v>329</v>
      </c>
      <c r="S79" s="79" t="s">
        <v>357</v>
      </c>
      <c r="T79" s="79" t="s">
        <v>379</v>
      </c>
      <c r="U79" s="79"/>
      <c r="V79" s="82" t="s">
        <v>412</v>
      </c>
      <c r="W79" s="81">
        <v>43682.60434027778</v>
      </c>
      <c r="X79" s="85">
        <v>43682</v>
      </c>
      <c r="Y79" s="87" t="s">
        <v>438</v>
      </c>
      <c r="Z79" s="82" t="s">
        <v>483</v>
      </c>
      <c r="AA79" s="79"/>
      <c r="AB79" s="79"/>
      <c r="AC79" s="87" t="s">
        <v>529</v>
      </c>
      <c r="AD79" s="79"/>
      <c r="AE79" s="79" t="b">
        <v>0</v>
      </c>
      <c r="AF79" s="79">
        <v>4</v>
      </c>
      <c r="AG79" s="87" t="s">
        <v>556</v>
      </c>
      <c r="AH79" s="79" t="b">
        <v>0</v>
      </c>
      <c r="AI79" s="79" t="s">
        <v>557</v>
      </c>
      <c r="AJ79" s="79"/>
      <c r="AK79" s="87" t="s">
        <v>556</v>
      </c>
      <c r="AL79" s="79" t="b">
        <v>0</v>
      </c>
      <c r="AM79" s="79">
        <v>2</v>
      </c>
      <c r="AN79" s="87" t="s">
        <v>556</v>
      </c>
      <c r="AO79" s="79" t="s">
        <v>560</v>
      </c>
      <c r="AP79" s="79" t="b">
        <v>0</v>
      </c>
      <c r="AQ79" s="87" t="s">
        <v>529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227</v>
      </c>
      <c r="B80" s="64" t="s">
        <v>228</v>
      </c>
      <c r="C80" s="65" t="s">
        <v>1620</v>
      </c>
      <c r="D80" s="66">
        <v>3</v>
      </c>
      <c r="E80" s="67" t="s">
        <v>132</v>
      </c>
      <c r="F80" s="68">
        <v>32</v>
      </c>
      <c r="G80" s="65"/>
      <c r="H80" s="69"/>
      <c r="I80" s="70"/>
      <c r="J80" s="70"/>
      <c r="K80" s="34" t="s">
        <v>66</v>
      </c>
      <c r="L80" s="77">
        <v>80</v>
      </c>
      <c r="M80" s="77"/>
      <c r="N80" s="72"/>
      <c r="O80" s="79" t="s">
        <v>294</v>
      </c>
      <c r="P80" s="81">
        <v>43682.60434027778</v>
      </c>
      <c r="Q80" s="79" t="s">
        <v>301</v>
      </c>
      <c r="R80" s="82" t="s">
        <v>329</v>
      </c>
      <c r="S80" s="79" t="s">
        <v>357</v>
      </c>
      <c r="T80" s="79" t="s">
        <v>379</v>
      </c>
      <c r="U80" s="79"/>
      <c r="V80" s="82" t="s">
        <v>412</v>
      </c>
      <c r="W80" s="81">
        <v>43682.60434027778</v>
      </c>
      <c r="X80" s="85">
        <v>43682</v>
      </c>
      <c r="Y80" s="87" t="s">
        <v>438</v>
      </c>
      <c r="Z80" s="82" t="s">
        <v>483</v>
      </c>
      <c r="AA80" s="79"/>
      <c r="AB80" s="79"/>
      <c r="AC80" s="87" t="s">
        <v>529</v>
      </c>
      <c r="AD80" s="79"/>
      <c r="AE80" s="79" t="b">
        <v>0</v>
      </c>
      <c r="AF80" s="79">
        <v>4</v>
      </c>
      <c r="AG80" s="87" t="s">
        <v>556</v>
      </c>
      <c r="AH80" s="79" t="b">
        <v>0</v>
      </c>
      <c r="AI80" s="79" t="s">
        <v>557</v>
      </c>
      <c r="AJ80" s="79"/>
      <c r="AK80" s="87" t="s">
        <v>556</v>
      </c>
      <c r="AL80" s="79" t="b">
        <v>0</v>
      </c>
      <c r="AM80" s="79">
        <v>2</v>
      </c>
      <c r="AN80" s="87" t="s">
        <v>556</v>
      </c>
      <c r="AO80" s="79" t="s">
        <v>560</v>
      </c>
      <c r="AP80" s="79" t="b">
        <v>0</v>
      </c>
      <c r="AQ80" s="87" t="s">
        <v>529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227</v>
      </c>
      <c r="B81" s="64" t="s">
        <v>248</v>
      </c>
      <c r="C81" s="65" t="s">
        <v>1620</v>
      </c>
      <c r="D81" s="66">
        <v>3</v>
      </c>
      <c r="E81" s="67" t="s">
        <v>132</v>
      </c>
      <c r="F81" s="68">
        <v>32</v>
      </c>
      <c r="G81" s="65"/>
      <c r="H81" s="69"/>
      <c r="I81" s="70"/>
      <c r="J81" s="70"/>
      <c r="K81" s="34" t="s">
        <v>65</v>
      </c>
      <c r="L81" s="77">
        <v>81</v>
      </c>
      <c r="M81" s="77"/>
      <c r="N81" s="72"/>
      <c r="O81" s="79" t="s">
        <v>294</v>
      </c>
      <c r="P81" s="81">
        <v>43682.60434027778</v>
      </c>
      <c r="Q81" s="79" t="s">
        <v>301</v>
      </c>
      <c r="R81" s="82" t="s">
        <v>329</v>
      </c>
      <c r="S81" s="79" t="s">
        <v>357</v>
      </c>
      <c r="T81" s="79" t="s">
        <v>379</v>
      </c>
      <c r="U81" s="79"/>
      <c r="V81" s="82" t="s">
        <v>412</v>
      </c>
      <c r="W81" s="81">
        <v>43682.60434027778</v>
      </c>
      <c r="X81" s="85">
        <v>43682</v>
      </c>
      <c r="Y81" s="87" t="s">
        <v>438</v>
      </c>
      <c r="Z81" s="82" t="s">
        <v>483</v>
      </c>
      <c r="AA81" s="79"/>
      <c r="AB81" s="79"/>
      <c r="AC81" s="87" t="s">
        <v>529</v>
      </c>
      <c r="AD81" s="79"/>
      <c r="AE81" s="79" t="b">
        <v>0</v>
      </c>
      <c r="AF81" s="79">
        <v>4</v>
      </c>
      <c r="AG81" s="87" t="s">
        <v>556</v>
      </c>
      <c r="AH81" s="79" t="b">
        <v>0</v>
      </c>
      <c r="AI81" s="79" t="s">
        <v>557</v>
      </c>
      <c r="AJ81" s="79"/>
      <c r="AK81" s="87" t="s">
        <v>556</v>
      </c>
      <c r="AL81" s="79" t="b">
        <v>0</v>
      </c>
      <c r="AM81" s="79">
        <v>2</v>
      </c>
      <c r="AN81" s="87" t="s">
        <v>556</v>
      </c>
      <c r="AO81" s="79" t="s">
        <v>560</v>
      </c>
      <c r="AP81" s="79" t="b">
        <v>0</v>
      </c>
      <c r="AQ81" s="87" t="s">
        <v>529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2</v>
      </c>
      <c r="BG81" s="49">
        <v>6.0606060606060606</v>
      </c>
      <c r="BH81" s="48">
        <v>0</v>
      </c>
      <c r="BI81" s="49">
        <v>0</v>
      </c>
      <c r="BJ81" s="48">
        <v>0</v>
      </c>
      <c r="BK81" s="49">
        <v>0</v>
      </c>
      <c r="BL81" s="48">
        <v>31</v>
      </c>
      <c r="BM81" s="49">
        <v>93.93939393939394</v>
      </c>
      <c r="BN81" s="48">
        <v>33</v>
      </c>
    </row>
    <row r="82" spans="1:66" ht="15">
      <c r="A82" s="64" t="s">
        <v>228</v>
      </c>
      <c r="B82" s="64" t="s">
        <v>227</v>
      </c>
      <c r="C82" s="65" t="s">
        <v>1620</v>
      </c>
      <c r="D82" s="66">
        <v>3</v>
      </c>
      <c r="E82" s="67" t="s">
        <v>132</v>
      </c>
      <c r="F82" s="68">
        <v>32</v>
      </c>
      <c r="G82" s="65"/>
      <c r="H82" s="69"/>
      <c r="I82" s="70"/>
      <c r="J82" s="70"/>
      <c r="K82" s="34" t="s">
        <v>66</v>
      </c>
      <c r="L82" s="77">
        <v>82</v>
      </c>
      <c r="M82" s="77"/>
      <c r="N82" s="72"/>
      <c r="O82" s="79" t="s">
        <v>296</v>
      </c>
      <c r="P82" s="81">
        <v>43682.61454861111</v>
      </c>
      <c r="Q82" s="79" t="s">
        <v>301</v>
      </c>
      <c r="R82" s="79"/>
      <c r="S82" s="79"/>
      <c r="T82" s="79"/>
      <c r="U82" s="79"/>
      <c r="V82" s="82" t="s">
        <v>413</v>
      </c>
      <c r="W82" s="81">
        <v>43682.61454861111</v>
      </c>
      <c r="X82" s="85">
        <v>43682</v>
      </c>
      <c r="Y82" s="87" t="s">
        <v>439</v>
      </c>
      <c r="Z82" s="82" t="s">
        <v>484</v>
      </c>
      <c r="AA82" s="79"/>
      <c r="AB82" s="79"/>
      <c r="AC82" s="87" t="s">
        <v>530</v>
      </c>
      <c r="AD82" s="79"/>
      <c r="AE82" s="79" t="b">
        <v>0</v>
      </c>
      <c r="AF82" s="79">
        <v>0</v>
      </c>
      <c r="AG82" s="87" t="s">
        <v>556</v>
      </c>
      <c r="AH82" s="79" t="b">
        <v>0</v>
      </c>
      <c r="AI82" s="79" t="s">
        <v>557</v>
      </c>
      <c r="AJ82" s="79"/>
      <c r="AK82" s="87" t="s">
        <v>556</v>
      </c>
      <c r="AL82" s="79" t="b">
        <v>0</v>
      </c>
      <c r="AM82" s="79">
        <v>2</v>
      </c>
      <c r="AN82" s="87" t="s">
        <v>529</v>
      </c>
      <c r="AO82" s="79" t="s">
        <v>559</v>
      </c>
      <c r="AP82" s="79" t="b">
        <v>0</v>
      </c>
      <c r="AQ82" s="87" t="s">
        <v>529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2</v>
      </c>
      <c r="BG82" s="49">
        <v>6.0606060606060606</v>
      </c>
      <c r="BH82" s="48">
        <v>0</v>
      </c>
      <c r="BI82" s="49">
        <v>0</v>
      </c>
      <c r="BJ82" s="48">
        <v>0</v>
      </c>
      <c r="BK82" s="49">
        <v>0</v>
      </c>
      <c r="BL82" s="48">
        <v>31</v>
      </c>
      <c r="BM82" s="49">
        <v>93.93939393939394</v>
      </c>
      <c r="BN82" s="48">
        <v>33</v>
      </c>
    </row>
    <row r="83" spans="1:66" ht="15">
      <c r="A83" s="64" t="s">
        <v>228</v>
      </c>
      <c r="B83" s="64" t="s">
        <v>246</v>
      </c>
      <c r="C83" s="65" t="s">
        <v>1620</v>
      </c>
      <c r="D83" s="66">
        <v>3</v>
      </c>
      <c r="E83" s="67" t="s">
        <v>132</v>
      </c>
      <c r="F83" s="68">
        <v>32</v>
      </c>
      <c r="G83" s="65"/>
      <c r="H83" s="69"/>
      <c r="I83" s="70"/>
      <c r="J83" s="70"/>
      <c r="K83" s="34" t="s">
        <v>65</v>
      </c>
      <c r="L83" s="77">
        <v>83</v>
      </c>
      <c r="M83" s="77"/>
      <c r="N83" s="72"/>
      <c r="O83" s="79" t="s">
        <v>294</v>
      </c>
      <c r="P83" s="81">
        <v>43682.61454861111</v>
      </c>
      <c r="Q83" s="79" t="s">
        <v>301</v>
      </c>
      <c r="R83" s="79"/>
      <c r="S83" s="79"/>
      <c r="T83" s="79"/>
      <c r="U83" s="79"/>
      <c r="V83" s="82" t="s">
        <v>413</v>
      </c>
      <c r="W83" s="81">
        <v>43682.61454861111</v>
      </c>
      <c r="X83" s="85">
        <v>43682</v>
      </c>
      <c r="Y83" s="87" t="s">
        <v>439</v>
      </c>
      <c r="Z83" s="82" t="s">
        <v>484</v>
      </c>
      <c r="AA83" s="79"/>
      <c r="AB83" s="79"/>
      <c r="AC83" s="87" t="s">
        <v>530</v>
      </c>
      <c r="AD83" s="79"/>
      <c r="AE83" s="79" t="b">
        <v>0</v>
      </c>
      <c r="AF83" s="79">
        <v>0</v>
      </c>
      <c r="AG83" s="87" t="s">
        <v>556</v>
      </c>
      <c r="AH83" s="79" t="b">
        <v>0</v>
      </c>
      <c r="AI83" s="79" t="s">
        <v>557</v>
      </c>
      <c r="AJ83" s="79"/>
      <c r="AK83" s="87" t="s">
        <v>556</v>
      </c>
      <c r="AL83" s="79" t="b">
        <v>0</v>
      </c>
      <c r="AM83" s="79">
        <v>2</v>
      </c>
      <c r="AN83" s="87" t="s">
        <v>529</v>
      </c>
      <c r="AO83" s="79" t="s">
        <v>559</v>
      </c>
      <c r="AP83" s="79" t="b">
        <v>0</v>
      </c>
      <c r="AQ83" s="87" t="s">
        <v>529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228</v>
      </c>
      <c r="B84" s="64" t="s">
        <v>247</v>
      </c>
      <c r="C84" s="65" t="s">
        <v>1620</v>
      </c>
      <c r="D84" s="66">
        <v>3</v>
      </c>
      <c r="E84" s="67" t="s">
        <v>132</v>
      </c>
      <c r="F84" s="68">
        <v>32</v>
      </c>
      <c r="G84" s="65"/>
      <c r="H84" s="69"/>
      <c r="I84" s="70"/>
      <c r="J84" s="70"/>
      <c r="K84" s="34" t="s">
        <v>65</v>
      </c>
      <c r="L84" s="77">
        <v>84</v>
      </c>
      <c r="M84" s="77"/>
      <c r="N84" s="72"/>
      <c r="O84" s="79" t="s">
        <v>294</v>
      </c>
      <c r="P84" s="81">
        <v>43682.61454861111</v>
      </c>
      <c r="Q84" s="79" t="s">
        <v>301</v>
      </c>
      <c r="R84" s="79"/>
      <c r="S84" s="79"/>
      <c r="T84" s="79"/>
      <c r="U84" s="79"/>
      <c r="V84" s="82" t="s">
        <v>413</v>
      </c>
      <c r="W84" s="81">
        <v>43682.61454861111</v>
      </c>
      <c r="X84" s="85">
        <v>43682</v>
      </c>
      <c r="Y84" s="87" t="s">
        <v>439</v>
      </c>
      <c r="Z84" s="82" t="s">
        <v>484</v>
      </c>
      <c r="AA84" s="79"/>
      <c r="AB84" s="79"/>
      <c r="AC84" s="87" t="s">
        <v>530</v>
      </c>
      <c r="AD84" s="79"/>
      <c r="AE84" s="79" t="b">
        <v>0</v>
      </c>
      <c r="AF84" s="79">
        <v>0</v>
      </c>
      <c r="AG84" s="87" t="s">
        <v>556</v>
      </c>
      <c r="AH84" s="79" t="b">
        <v>0</v>
      </c>
      <c r="AI84" s="79" t="s">
        <v>557</v>
      </c>
      <c r="AJ84" s="79"/>
      <c r="AK84" s="87" t="s">
        <v>556</v>
      </c>
      <c r="AL84" s="79" t="b">
        <v>0</v>
      </c>
      <c r="AM84" s="79">
        <v>2</v>
      </c>
      <c r="AN84" s="87" t="s">
        <v>529</v>
      </c>
      <c r="AO84" s="79" t="s">
        <v>559</v>
      </c>
      <c r="AP84" s="79" t="b">
        <v>0</v>
      </c>
      <c r="AQ84" s="87" t="s">
        <v>529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228</v>
      </c>
      <c r="B85" s="64" t="s">
        <v>248</v>
      </c>
      <c r="C85" s="65" t="s">
        <v>1620</v>
      </c>
      <c r="D85" s="66">
        <v>3</v>
      </c>
      <c r="E85" s="67" t="s">
        <v>132</v>
      </c>
      <c r="F85" s="68">
        <v>32</v>
      </c>
      <c r="G85" s="65"/>
      <c r="H85" s="69"/>
      <c r="I85" s="70"/>
      <c r="J85" s="70"/>
      <c r="K85" s="34" t="s">
        <v>65</v>
      </c>
      <c r="L85" s="77">
        <v>85</v>
      </c>
      <c r="M85" s="77"/>
      <c r="N85" s="72"/>
      <c r="O85" s="79" t="s">
        <v>294</v>
      </c>
      <c r="P85" s="81">
        <v>43682.61454861111</v>
      </c>
      <c r="Q85" s="79" t="s">
        <v>301</v>
      </c>
      <c r="R85" s="79"/>
      <c r="S85" s="79"/>
      <c r="T85" s="79"/>
      <c r="U85" s="79"/>
      <c r="V85" s="82" t="s">
        <v>413</v>
      </c>
      <c r="W85" s="81">
        <v>43682.61454861111</v>
      </c>
      <c r="X85" s="85">
        <v>43682</v>
      </c>
      <c r="Y85" s="87" t="s">
        <v>439</v>
      </c>
      <c r="Z85" s="82" t="s">
        <v>484</v>
      </c>
      <c r="AA85" s="79"/>
      <c r="AB85" s="79"/>
      <c r="AC85" s="87" t="s">
        <v>530</v>
      </c>
      <c r="AD85" s="79"/>
      <c r="AE85" s="79" t="b">
        <v>0</v>
      </c>
      <c r="AF85" s="79">
        <v>0</v>
      </c>
      <c r="AG85" s="87" t="s">
        <v>556</v>
      </c>
      <c r="AH85" s="79" t="b">
        <v>0</v>
      </c>
      <c r="AI85" s="79" t="s">
        <v>557</v>
      </c>
      <c r="AJ85" s="79"/>
      <c r="AK85" s="87" t="s">
        <v>556</v>
      </c>
      <c r="AL85" s="79" t="b">
        <v>0</v>
      </c>
      <c r="AM85" s="79">
        <v>2</v>
      </c>
      <c r="AN85" s="87" t="s">
        <v>529</v>
      </c>
      <c r="AO85" s="79" t="s">
        <v>559</v>
      </c>
      <c r="AP85" s="79" t="b">
        <v>0</v>
      </c>
      <c r="AQ85" s="87" t="s">
        <v>529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228</v>
      </c>
      <c r="B86" s="64" t="s">
        <v>259</v>
      </c>
      <c r="C86" s="65" t="s">
        <v>1620</v>
      </c>
      <c r="D86" s="66">
        <v>3</v>
      </c>
      <c r="E86" s="67" t="s">
        <v>132</v>
      </c>
      <c r="F86" s="68">
        <v>32</v>
      </c>
      <c r="G86" s="65"/>
      <c r="H86" s="69"/>
      <c r="I86" s="70"/>
      <c r="J86" s="70"/>
      <c r="K86" s="34" t="s">
        <v>65</v>
      </c>
      <c r="L86" s="77">
        <v>86</v>
      </c>
      <c r="M86" s="77"/>
      <c r="N86" s="72"/>
      <c r="O86" s="79" t="s">
        <v>294</v>
      </c>
      <c r="P86" s="81">
        <v>43682.631898148145</v>
      </c>
      <c r="Q86" s="79" t="s">
        <v>311</v>
      </c>
      <c r="R86" s="82" t="s">
        <v>340</v>
      </c>
      <c r="S86" s="79" t="s">
        <v>364</v>
      </c>
      <c r="T86" s="79" t="s">
        <v>379</v>
      </c>
      <c r="U86" s="79"/>
      <c r="V86" s="82" t="s">
        <v>413</v>
      </c>
      <c r="W86" s="81">
        <v>43682.631898148145</v>
      </c>
      <c r="X86" s="85">
        <v>43682</v>
      </c>
      <c r="Y86" s="87" t="s">
        <v>440</v>
      </c>
      <c r="Z86" s="82" t="s">
        <v>485</v>
      </c>
      <c r="AA86" s="79"/>
      <c r="AB86" s="79"/>
      <c r="AC86" s="87" t="s">
        <v>531</v>
      </c>
      <c r="AD86" s="79"/>
      <c r="AE86" s="79" t="b">
        <v>0</v>
      </c>
      <c r="AF86" s="79">
        <v>1</v>
      </c>
      <c r="AG86" s="87" t="s">
        <v>556</v>
      </c>
      <c r="AH86" s="79" t="b">
        <v>0</v>
      </c>
      <c r="AI86" s="79" t="s">
        <v>557</v>
      </c>
      <c r="AJ86" s="79"/>
      <c r="AK86" s="87" t="s">
        <v>556</v>
      </c>
      <c r="AL86" s="79" t="b">
        <v>0</v>
      </c>
      <c r="AM86" s="79">
        <v>2</v>
      </c>
      <c r="AN86" s="87" t="s">
        <v>556</v>
      </c>
      <c r="AO86" s="79" t="s">
        <v>565</v>
      </c>
      <c r="AP86" s="79" t="b">
        <v>0</v>
      </c>
      <c r="AQ86" s="87" t="s">
        <v>531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19</v>
      </c>
      <c r="BM86" s="49">
        <v>100</v>
      </c>
      <c r="BN86" s="48">
        <v>19</v>
      </c>
    </row>
    <row r="87" spans="1:66" ht="15">
      <c r="A87" s="64" t="s">
        <v>229</v>
      </c>
      <c r="B87" s="64" t="s">
        <v>229</v>
      </c>
      <c r="C87" s="65" t="s">
        <v>1620</v>
      </c>
      <c r="D87" s="66">
        <v>3</v>
      </c>
      <c r="E87" s="67" t="s">
        <v>132</v>
      </c>
      <c r="F87" s="68">
        <v>32</v>
      </c>
      <c r="G87" s="65"/>
      <c r="H87" s="69"/>
      <c r="I87" s="70"/>
      <c r="J87" s="70"/>
      <c r="K87" s="34" t="s">
        <v>65</v>
      </c>
      <c r="L87" s="77">
        <v>87</v>
      </c>
      <c r="M87" s="77"/>
      <c r="N87" s="72"/>
      <c r="O87" s="79" t="s">
        <v>176</v>
      </c>
      <c r="P87" s="81">
        <v>43682.69320601852</v>
      </c>
      <c r="Q87" s="79" t="s">
        <v>312</v>
      </c>
      <c r="R87" s="82" t="s">
        <v>341</v>
      </c>
      <c r="S87" s="79" t="s">
        <v>365</v>
      </c>
      <c r="T87" s="79"/>
      <c r="U87" s="82" t="s">
        <v>398</v>
      </c>
      <c r="V87" s="82" t="s">
        <v>398</v>
      </c>
      <c r="W87" s="81">
        <v>43682.69320601852</v>
      </c>
      <c r="X87" s="85">
        <v>43682</v>
      </c>
      <c r="Y87" s="87" t="s">
        <v>441</v>
      </c>
      <c r="Z87" s="82" t="s">
        <v>486</v>
      </c>
      <c r="AA87" s="79"/>
      <c r="AB87" s="79"/>
      <c r="AC87" s="87" t="s">
        <v>532</v>
      </c>
      <c r="AD87" s="79"/>
      <c r="AE87" s="79" t="b">
        <v>0</v>
      </c>
      <c r="AF87" s="79">
        <v>2</v>
      </c>
      <c r="AG87" s="87" t="s">
        <v>556</v>
      </c>
      <c r="AH87" s="79" t="b">
        <v>0</v>
      </c>
      <c r="AI87" s="79" t="s">
        <v>557</v>
      </c>
      <c r="AJ87" s="79"/>
      <c r="AK87" s="87" t="s">
        <v>556</v>
      </c>
      <c r="AL87" s="79" t="b">
        <v>0</v>
      </c>
      <c r="AM87" s="79">
        <v>3</v>
      </c>
      <c r="AN87" s="87" t="s">
        <v>556</v>
      </c>
      <c r="AO87" s="79" t="s">
        <v>566</v>
      </c>
      <c r="AP87" s="79" t="b">
        <v>0</v>
      </c>
      <c r="AQ87" s="87" t="s">
        <v>532</v>
      </c>
      <c r="AR87" s="79" t="s">
        <v>296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10</v>
      </c>
      <c r="BM87" s="49">
        <v>100</v>
      </c>
      <c r="BN87" s="48">
        <v>10</v>
      </c>
    </row>
    <row r="88" spans="1:66" ht="15">
      <c r="A88" s="64" t="s">
        <v>228</v>
      </c>
      <c r="B88" s="64" t="s">
        <v>229</v>
      </c>
      <c r="C88" s="65" t="s">
        <v>1620</v>
      </c>
      <c r="D88" s="66">
        <v>3</v>
      </c>
      <c r="E88" s="67" t="s">
        <v>132</v>
      </c>
      <c r="F88" s="68">
        <v>32</v>
      </c>
      <c r="G88" s="65"/>
      <c r="H88" s="69"/>
      <c r="I88" s="70"/>
      <c r="J88" s="70"/>
      <c r="K88" s="34" t="s">
        <v>65</v>
      </c>
      <c r="L88" s="77">
        <v>88</v>
      </c>
      <c r="M88" s="77"/>
      <c r="N88" s="72"/>
      <c r="O88" s="79" t="s">
        <v>296</v>
      </c>
      <c r="P88" s="81">
        <v>43682.71230324074</v>
      </c>
      <c r="Q88" s="79" t="s">
        <v>312</v>
      </c>
      <c r="R88" s="82" t="s">
        <v>341</v>
      </c>
      <c r="S88" s="79" t="s">
        <v>365</v>
      </c>
      <c r="T88" s="79"/>
      <c r="U88" s="82" t="s">
        <v>398</v>
      </c>
      <c r="V88" s="82" t="s">
        <v>398</v>
      </c>
      <c r="W88" s="81">
        <v>43682.71230324074</v>
      </c>
      <c r="X88" s="85">
        <v>43682</v>
      </c>
      <c r="Y88" s="87" t="s">
        <v>442</v>
      </c>
      <c r="Z88" s="82" t="s">
        <v>487</v>
      </c>
      <c r="AA88" s="79"/>
      <c r="AB88" s="79"/>
      <c r="AC88" s="87" t="s">
        <v>533</v>
      </c>
      <c r="AD88" s="79"/>
      <c r="AE88" s="79" t="b">
        <v>0</v>
      </c>
      <c r="AF88" s="79">
        <v>0</v>
      </c>
      <c r="AG88" s="87" t="s">
        <v>556</v>
      </c>
      <c r="AH88" s="79" t="b">
        <v>0</v>
      </c>
      <c r="AI88" s="79" t="s">
        <v>557</v>
      </c>
      <c r="AJ88" s="79"/>
      <c r="AK88" s="87" t="s">
        <v>556</v>
      </c>
      <c r="AL88" s="79" t="b">
        <v>0</v>
      </c>
      <c r="AM88" s="79">
        <v>3</v>
      </c>
      <c r="AN88" s="87" t="s">
        <v>532</v>
      </c>
      <c r="AO88" s="79" t="s">
        <v>560</v>
      </c>
      <c r="AP88" s="79" t="b">
        <v>0</v>
      </c>
      <c r="AQ88" s="87" t="s">
        <v>532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10</v>
      </c>
      <c r="BM88" s="49">
        <v>100</v>
      </c>
      <c r="BN88" s="48">
        <v>10</v>
      </c>
    </row>
    <row r="89" spans="1:66" ht="15">
      <c r="A89" s="64" t="s">
        <v>228</v>
      </c>
      <c r="B89" s="64" t="s">
        <v>260</v>
      </c>
      <c r="C89" s="65" t="s">
        <v>1620</v>
      </c>
      <c r="D89" s="66">
        <v>3</v>
      </c>
      <c r="E89" s="67" t="s">
        <v>132</v>
      </c>
      <c r="F89" s="68">
        <v>32</v>
      </c>
      <c r="G89" s="65"/>
      <c r="H89" s="69"/>
      <c r="I89" s="70"/>
      <c r="J89" s="70"/>
      <c r="K89" s="34" t="s">
        <v>65</v>
      </c>
      <c r="L89" s="77">
        <v>89</v>
      </c>
      <c r="M89" s="77"/>
      <c r="N89" s="72"/>
      <c r="O89" s="79" t="s">
        <v>294</v>
      </c>
      <c r="P89" s="81">
        <v>43682.75643518518</v>
      </c>
      <c r="Q89" s="79" t="s">
        <v>313</v>
      </c>
      <c r="R89" s="82" t="s">
        <v>342</v>
      </c>
      <c r="S89" s="79" t="s">
        <v>366</v>
      </c>
      <c r="T89" s="79"/>
      <c r="U89" s="79"/>
      <c r="V89" s="82" t="s">
        <v>413</v>
      </c>
      <c r="W89" s="81">
        <v>43682.75643518518</v>
      </c>
      <c r="X89" s="85">
        <v>43682</v>
      </c>
      <c r="Y89" s="87" t="s">
        <v>443</v>
      </c>
      <c r="Z89" s="82" t="s">
        <v>488</v>
      </c>
      <c r="AA89" s="79"/>
      <c r="AB89" s="79"/>
      <c r="AC89" s="87" t="s">
        <v>534</v>
      </c>
      <c r="AD89" s="79"/>
      <c r="AE89" s="79" t="b">
        <v>0</v>
      </c>
      <c r="AF89" s="79">
        <v>22</v>
      </c>
      <c r="AG89" s="87" t="s">
        <v>556</v>
      </c>
      <c r="AH89" s="79" t="b">
        <v>0</v>
      </c>
      <c r="AI89" s="79" t="s">
        <v>557</v>
      </c>
      <c r="AJ89" s="79"/>
      <c r="AK89" s="87" t="s">
        <v>556</v>
      </c>
      <c r="AL89" s="79" t="b">
        <v>0</v>
      </c>
      <c r="AM89" s="79">
        <v>5</v>
      </c>
      <c r="AN89" s="87" t="s">
        <v>556</v>
      </c>
      <c r="AO89" s="79" t="s">
        <v>565</v>
      </c>
      <c r="AP89" s="79" t="b">
        <v>0</v>
      </c>
      <c r="AQ89" s="87" t="s">
        <v>534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228</v>
      </c>
      <c r="B90" s="64" t="s">
        <v>261</v>
      </c>
      <c r="C90" s="65" t="s">
        <v>1620</v>
      </c>
      <c r="D90" s="66">
        <v>3</v>
      </c>
      <c r="E90" s="67" t="s">
        <v>132</v>
      </c>
      <c r="F90" s="68">
        <v>32</v>
      </c>
      <c r="G90" s="65"/>
      <c r="H90" s="69"/>
      <c r="I90" s="70"/>
      <c r="J90" s="70"/>
      <c r="K90" s="34" t="s">
        <v>65</v>
      </c>
      <c r="L90" s="77">
        <v>90</v>
      </c>
      <c r="M90" s="77"/>
      <c r="N90" s="72"/>
      <c r="O90" s="79" t="s">
        <v>294</v>
      </c>
      <c r="P90" s="81">
        <v>43682.75643518518</v>
      </c>
      <c r="Q90" s="79" t="s">
        <v>313</v>
      </c>
      <c r="R90" s="82" t="s">
        <v>342</v>
      </c>
      <c r="S90" s="79" t="s">
        <v>366</v>
      </c>
      <c r="T90" s="79"/>
      <c r="U90" s="79"/>
      <c r="V90" s="82" t="s">
        <v>413</v>
      </c>
      <c r="W90" s="81">
        <v>43682.75643518518</v>
      </c>
      <c r="X90" s="85">
        <v>43682</v>
      </c>
      <c r="Y90" s="87" t="s">
        <v>443</v>
      </c>
      <c r="Z90" s="82" t="s">
        <v>488</v>
      </c>
      <c r="AA90" s="79"/>
      <c r="AB90" s="79"/>
      <c r="AC90" s="87" t="s">
        <v>534</v>
      </c>
      <c r="AD90" s="79"/>
      <c r="AE90" s="79" t="b">
        <v>0</v>
      </c>
      <c r="AF90" s="79">
        <v>22</v>
      </c>
      <c r="AG90" s="87" t="s">
        <v>556</v>
      </c>
      <c r="AH90" s="79" t="b">
        <v>0</v>
      </c>
      <c r="AI90" s="79" t="s">
        <v>557</v>
      </c>
      <c r="AJ90" s="79"/>
      <c r="AK90" s="87" t="s">
        <v>556</v>
      </c>
      <c r="AL90" s="79" t="b">
        <v>0</v>
      </c>
      <c r="AM90" s="79">
        <v>5</v>
      </c>
      <c r="AN90" s="87" t="s">
        <v>556</v>
      </c>
      <c r="AO90" s="79" t="s">
        <v>565</v>
      </c>
      <c r="AP90" s="79" t="b">
        <v>0</v>
      </c>
      <c r="AQ90" s="87" t="s">
        <v>534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2</v>
      </c>
      <c r="BG90" s="49">
        <v>5</v>
      </c>
      <c r="BH90" s="48">
        <v>0</v>
      </c>
      <c r="BI90" s="49">
        <v>0</v>
      </c>
      <c r="BJ90" s="48">
        <v>0</v>
      </c>
      <c r="BK90" s="49">
        <v>0</v>
      </c>
      <c r="BL90" s="48">
        <v>38</v>
      </c>
      <c r="BM90" s="49">
        <v>95</v>
      </c>
      <c r="BN90" s="48">
        <v>40</v>
      </c>
    </row>
    <row r="91" spans="1:66" ht="15">
      <c r="A91" s="64" t="s">
        <v>228</v>
      </c>
      <c r="B91" s="64" t="s">
        <v>262</v>
      </c>
      <c r="C91" s="65" t="s">
        <v>1620</v>
      </c>
      <c r="D91" s="66">
        <v>3</v>
      </c>
      <c r="E91" s="67" t="s">
        <v>132</v>
      </c>
      <c r="F91" s="68">
        <v>32</v>
      </c>
      <c r="G91" s="65"/>
      <c r="H91" s="69"/>
      <c r="I91" s="70"/>
      <c r="J91" s="70"/>
      <c r="K91" s="34" t="s">
        <v>65</v>
      </c>
      <c r="L91" s="77">
        <v>91</v>
      </c>
      <c r="M91" s="77"/>
      <c r="N91" s="72"/>
      <c r="O91" s="79" t="s">
        <v>294</v>
      </c>
      <c r="P91" s="81">
        <v>43683.58472222222</v>
      </c>
      <c r="Q91" s="79" t="s">
        <v>314</v>
      </c>
      <c r="R91" s="82" t="s">
        <v>343</v>
      </c>
      <c r="S91" s="79" t="s">
        <v>367</v>
      </c>
      <c r="T91" s="79" t="s">
        <v>389</v>
      </c>
      <c r="U91" s="79"/>
      <c r="V91" s="82" t="s">
        <v>413</v>
      </c>
      <c r="W91" s="81">
        <v>43683.58472222222</v>
      </c>
      <c r="X91" s="85">
        <v>43683</v>
      </c>
      <c r="Y91" s="87" t="s">
        <v>444</v>
      </c>
      <c r="Z91" s="82" t="s">
        <v>489</v>
      </c>
      <c r="AA91" s="79"/>
      <c r="AB91" s="79"/>
      <c r="AC91" s="87" t="s">
        <v>535</v>
      </c>
      <c r="AD91" s="79"/>
      <c r="AE91" s="79" t="b">
        <v>0</v>
      </c>
      <c r="AF91" s="79">
        <v>4</v>
      </c>
      <c r="AG91" s="87" t="s">
        <v>556</v>
      </c>
      <c r="AH91" s="79" t="b">
        <v>0</v>
      </c>
      <c r="AI91" s="79" t="s">
        <v>557</v>
      </c>
      <c r="AJ91" s="79"/>
      <c r="AK91" s="87" t="s">
        <v>556</v>
      </c>
      <c r="AL91" s="79" t="b">
        <v>0</v>
      </c>
      <c r="AM91" s="79">
        <v>3</v>
      </c>
      <c r="AN91" s="87" t="s">
        <v>556</v>
      </c>
      <c r="AO91" s="79" t="s">
        <v>565</v>
      </c>
      <c r="AP91" s="79" t="b">
        <v>0</v>
      </c>
      <c r="AQ91" s="87" t="s">
        <v>535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228</v>
      </c>
      <c r="B92" s="64" t="s">
        <v>263</v>
      </c>
      <c r="C92" s="65" t="s">
        <v>1620</v>
      </c>
      <c r="D92" s="66">
        <v>3</v>
      </c>
      <c r="E92" s="67" t="s">
        <v>132</v>
      </c>
      <c r="F92" s="68">
        <v>32</v>
      </c>
      <c r="G92" s="65"/>
      <c r="H92" s="69"/>
      <c r="I92" s="70"/>
      <c r="J92" s="70"/>
      <c r="K92" s="34" t="s">
        <v>65</v>
      </c>
      <c r="L92" s="77">
        <v>92</v>
      </c>
      <c r="M92" s="77"/>
      <c r="N92" s="72"/>
      <c r="O92" s="79" t="s">
        <v>294</v>
      </c>
      <c r="P92" s="81">
        <v>43683.58472222222</v>
      </c>
      <c r="Q92" s="79" t="s">
        <v>314</v>
      </c>
      <c r="R92" s="82" t="s">
        <v>343</v>
      </c>
      <c r="S92" s="79" t="s">
        <v>367</v>
      </c>
      <c r="T92" s="79" t="s">
        <v>389</v>
      </c>
      <c r="U92" s="79"/>
      <c r="V92" s="82" t="s">
        <v>413</v>
      </c>
      <c r="W92" s="81">
        <v>43683.58472222222</v>
      </c>
      <c r="X92" s="85">
        <v>43683</v>
      </c>
      <c r="Y92" s="87" t="s">
        <v>444</v>
      </c>
      <c r="Z92" s="82" t="s">
        <v>489</v>
      </c>
      <c r="AA92" s="79"/>
      <c r="AB92" s="79"/>
      <c r="AC92" s="87" t="s">
        <v>535</v>
      </c>
      <c r="AD92" s="79"/>
      <c r="AE92" s="79" t="b">
        <v>0</v>
      </c>
      <c r="AF92" s="79">
        <v>4</v>
      </c>
      <c r="AG92" s="87" t="s">
        <v>556</v>
      </c>
      <c r="AH92" s="79" t="b">
        <v>0</v>
      </c>
      <c r="AI92" s="79" t="s">
        <v>557</v>
      </c>
      <c r="AJ92" s="79"/>
      <c r="AK92" s="87" t="s">
        <v>556</v>
      </c>
      <c r="AL92" s="79" t="b">
        <v>0</v>
      </c>
      <c r="AM92" s="79">
        <v>3</v>
      </c>
      <c r="AN92" s="87" t="s">
        <v>556</v>
      </c>
      <c r="AO92" s="79" t="s">
        <v>565</v>
      </c>
      <c r="AP92" s="79" t="b">
        <v>0</v>
      </c>
      <c r="AQ92" s="87" t="s">
        <v>535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37</v>
      </c>
      <c r="BM92" s="49">
        <v>100</v>
      </c>
      <c r="BN92" s="48">
        <v>37</v>
      </c>
    </row>
    <row r="93" spans="1:66" ht="15">
      <c r="A93" s="64" t="s">
        <v>230</v>
      </c>
      <c r="B93" s="64" t="s">
        <v>230</v>
      </c>
      <c r="C93" s="65" t="s">
        <v>1620</v>
      </c>
      <c r="D93" s="66">
        <v>3</v>
      </c>
      <c r="E93" s="67" t="s">
        <v>132</v>
      </c>
      <c r="F93" s="68">
        <v>32</v>
      </c>
      <c r="G93" s="65"/>
      <c r="H93" s="69"/>
      <c r="I93" s="70"/>
      <c r="J93" s="70"/>
      <c r="K93" s="34" t="s">
        <v>65</v>
      </c>
      <c r="L93" s="77">
        <v>93</v>
      </c>
      <c r="M93" s="77"/>
      <c r="N93" s="72"/>
      <c r="O93" s="79" t="s">
        <v>176</v>
      </c>
      <c r="P93" s="81">
        <v>43683.61672453704</v>
      </c>
      <c r="Q93" s="79" t="s">
        <v>315</v>
      </c>
      <c r="R93" s="82" t="s">
        <v>344</v>
      </c>
      <c r="S93" s="79" t="s">
        <v>368</v>
      </c>
      <c r="T93" s="79"/>
      <c r="U93" s="79"/>
      <c r="V93" s="82" t="s">
        <v>414</v>
      </c>
      <c r="W93" s="81">
        <v>43683.61672453704</v>
      </c>
      <c r="X93" s="85">
        <v>43683</v>
      </c>
      <c r="Y93" s="87" t="s">
        <v>445</v>
      </c>
      <c r="Z93" s="82" t="s">
        <v>490</v>
      </c>
      <c r="AA93" s="79"/>
      <c r="AB93" s="79"/>
      <c r="AC93" s="87" t="s">
        <v>536</v>
      </c>
      <c r="AD93" s="79"/>
      <c r="AE93" s="79" t="b">
        <v>0</v>
      </c>
      <c r="AF93" s="79">
        <v>14</v>
      </c>
      <c r="AG93" s="87" t="s">
        <v>556</v>
      </c>
      <c r="AH93" s="79" t="b">
        <v>0</v>
      </c>
      <c r="AI93" s="79" t="s">
        <v>557</v>
      </c>
      <c r="AJ93" s="79"/>
      <c r="AK93" s="87" t="s">
        <v>556</v>
      </c>
      <c r="AL93" s="79" t="b">
        <v>0</v>
      </c>
      <c r="AM93" s="79">
        <v>5</v>
      </c>
      <c r="AN93" s="87" t="s">
        <v>556</v>
      </c>
      <c r="AO93" s="79" t="s">
        <v>567</v>
      </c>
      <c r="AP93" s="79" t="b">
        <v>0</v>
      </c>
      <c r="AQ93" s="87" t="s">
        <v>536</v>
      </c>
      <c r="AR93" s="79" t="s">
        <v>296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15</v>
      </c>
      <c r="BM93" s="49">
        <v>100</v>
      </c>
      <c r="BN93" s="48">
        <v>15</v>
      </c>
    </row>
    <row r="94" spans="1:66" ht="15">
      <c r="A94" s="64" t="s">
        <v>228</v>
      </c>
      <c r="B94" s="64" t="s">
        <v>230</v>
      </c>
      <c r="C94" s="65" t="s">
        <v>1620</v>
      </c>
      <c r="D94" s="66">
        <v>3</v>
      </c>
      <c r="E94" s="67" t="s">
        <v>132</v>
      </c>
      <c r="F94" s="68">
        <v>32</v>
      </c>
      <c r="G94" s="65"/>
      <c r="H94" s="69"/>
      <c r="I94" s="70"/>
      <c r="J94" s="70"/>
      <c r="K94" s="34" t="s">
        <v>65</v>
      </c>
      <c r="L94" s="77">
        <v>94</v>
      </c>
      <c r="M94" s="77"/>
      <c r="N94" s="72"/>
      <c r="O94" s="79" t="s">
        <v>296</v>
      </c>
      <c r="P94" s="81">
        <v>43683.75643518518</v>
      </c>
      <c r="Q94" s="79" t="s">
        <v>315</v>
      </c>
      <c r="R94" s="82" t="s">
        <v>344</v>
      </c>
      <c r="S94" s="79" t="s">
        <v>368</v>
      </c>
      <c r="T94" s="79"/>
      <c r="U94" s="79"/>
      <c r="V94" s="82" t="s">
        <v>413</v>
      </c>
      <c r="W94" s="81">
        <v>43683.75643518518</v>
      </c>
      <c r="X94" s="85">
        <v>43683</v>
      </c>
      <c r="Y94" s="87" t="s">
        <v>443</v>
      </c>
      <c r="Z94" s="82" t="s">
        <v>491</v>
      </c>
      <c r="AA94" s="79"/>
      <c r="AB94" s="79"/>
      <c r="AC94" s="87" t="s">
        <v>537</v>
      </c>
      <c r="AD94" s="79"/>
      <c r="AE94" s="79" t="b">
        <v>0</v>
      </c>
      <c r="AF94" s="79">
        <v>0</v>
      </c>
      <c r="AG94" s="87" t="s">
        <v>556</v>
      </c>
      <c r="AH94" s="79" t="b">
        <v>0</v>
      </c>
      <c r="AI94" s="79" t="s">
        <v>557</v>
      </c>
      <c r="AJ94" s="79"/>
      <c r="AK94" s="87" t="s">
        <v>556</v>
      </c>
      <c r="AL94" s="79" t="b">
        <v>0</v>
      </c>
      <c r="AM94" s="79">
        <v>5</v>
      </c>
      <c r="AN94" s="87" t="s">
        <v>536</v>
      </c>
      <c r="AO94" s="79" t="s">
        <v>560</v>
      </c>
      <c r="AP94" s="79" t="b">
        <v>0</v>
      </c>
      <c r="AQ94" s="87"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15</v>
      </c>
      <c r="BM94" s="49">
        <v>100</v>
      </c>
      <c r="BN94" s="48">
        <v>15</v>
      </c>
    </row>
    <row r="95" spans="1:66" ht="15">
      <c r="A95" s="64" t="s">
        <v>228</v>
      </c>
      <c r="B95" s="64" t="s">
        <v>264</v>
      </c>
      <c r="C95" s="65" t="s">
        <v>1620</v>
      </c>
      <c r="D95" s="66">
        <v>3</v>
      </c>
      <c r="E95" s="67" t="s">
        <v>132</v>
      </c>
      <c r="F95" s="68">
        <v>32</v>
      </c>
      <c r="G95" s="65"/>
      <c r="H95" s="69"/>
      <c r="I95" s="70"/>
      <c r="J95" s="70"/>
      <c r="K95" s="34" t="s">
        <v>65</v>
      </c>
      <c r="L95" s="77">
        <v>95</v>
      </c>
      <c r="M95" s="77"/>
      <c r="N95" s="72"/>
      <c r="O95" s="79" t="s">
        <v>294</v>
      </c>
      <c r="P95" s="81">
        <v>43683.75646990741</v>
      </c>
      <c r="Q95" s="79" t="s">
        <v>316</v>
      </c>
      <c r="R95" s="82" t="s">
        <v>345</v>
      </c>
      <c r="S95" s="79" t="s">
        <v>364</v>
      </c>
      <c r="T95" s="79" t="s">
        <v>379</v>
      </c>
      <c r="U95" s="79"/>
      <c r="V95" s="82" t="s">
        <v>413</v>
      </c>
      <c r="W95" s="81">
        <v>43683.75646990741</v>
      </c>
      <c r="X95" s="85">
        <v>43683</v>
      </c>
      <c r="Y95" s="87" t="s">
        <v>446</v>
      </c>
      <c r="Z95" s="82" t="s">
        <v>492</v>
      </c>
      <c r="AA95" s="79"/>
      <c r="AB95" s="79"/>
      <c r="AC95" s="87" t="s">
        <v>538</v>
      </c>
      <c r="AD95" s="79"/>
      <c r="AE95" s="79" t="b">
        <v>0</v>
      </c>
      <c r="AF95" s="79">
        <v>1</v>
      </c>
      <c r="AG95" s="87" t="s">
        <v>556</v>
      </c>
      <c r="AH95" s="79" t="b">
        <v>0</v>
      </c>
      <c r="AI95" s="79" t="s">
        <v>557</v>
      </c>
      <c r="AJ95" s="79"/>
      <c r="AK95" s="87" t="s">
        <v>556</v>
      </c>
      <c r="AL95" s="79" t="b">
        <v>0</v>
      </c>
      <c r="AM95" s="79">
        <v>1</v>
      </c>
      <c r="AN95" s="87" t="s">
        <v>556</v>
      </c>
      <c r="AO95" s="79" t="s">
        <v>565</v>
      </c>
      <c r="AP95" s="79" t="b">
        <v>0</v>
      </c>
      <c r="AQ95" s="87" t="s">
        <v>538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228</v>
      </c>
      <c r="B96" s="64" t="s">
        <v>265</v>
      </c>
      <c r="C96" s="65" t="s">
        <v>1620</v>
      </c>
      <c r="D96" s="66">
        <v>3</v>
      </c>
      <c r="E96" s="67" t="s">
        <v>132</v>
      </c>
      <c r="F96" s="68">
        <v>32</v>
      </c>
      <c r="G96" s="65"/>
      <c r="H96" s="69"/>
      <c r="I96" s="70"/>
      <c r="J96" s="70"/>
      <c r="K96" s="34" t="s">
        <v>65</v>
      </c>
      <c r="L96" s="77">
        <v>96</v>
      </c>
      <c r="M96" s="77"/>
      <c r="N96" s="72"/>
      <c r="O96" s="79" t="s">
        <v>294</v>
      </c>
      <c r="P96" s="81">
        <v>43683.75646990741</v>
      </c>
      <c r="Q96" s="79" t="s">
        <v>316</v>
      </c>
      <c r="R96" s="82" t="s">
        <v>345</v>
      </c>
      <c r="S96" s="79" t="s">
        <v>364</v>
      </c>
      <c r="T96" s="79" t="s">
        <v>379</v>
      </c>
      <c r="U96" s="79"/>
      <c r="V96" s="82" t="s">
        <v>413</v>
      </c>
      <c r="W96" s="81">
        <v>43683.75646990741</v>
      </c>
      <c r="X96" s="85">
        <v>43683</v>
      </c>
      <c r="Y96" s="87" t="s">
        <v>446</v>
      </c>
      <c r="Z96" s="82" t="s">
        <v>492</v>
      </c>
      <c r="AA96" s="79"/>
      <c r="AB96" s="79"/>
      <c r="AC96" s="87" t="s">
        <v>538</v>
      </c>
      <c r="AD96" s="79"/>
      <c r="AE96" s="79" t="b">
        <v>0</v>
      </c>
      <c r="AF96" s="79">
        <v>1</v>
      </c>
      <c r="AG96" s="87" t="s">
        <v>556</v>
      </c>
      <c r="AH96" s="79" t="b">
        <v>0</v>
      </c>
      <c r="AI96" s="79" t="s">
        <v>557</v>
      </c>
      <c r="AJ96" s="79"/>
      <c r="AK96" s="87" t="s">
        <v>556</v>
      </c>
      <c r="AL96" s="79" t="b">
        <v>0</v>
      </c>
      <c r="AM96" s="79">
        <v>1</v>
      </c>
      <c r="AN96" s="87" t="s">
        <v>556</v>
      </c>
      <c r="AO96" s="79" t="s">
        <v>565</v>
      </c>
      <c r="AP96" s="79" t="b">
        <v>0</v>
      </c>
      <c r="AQ96" s="87" t="s">
        <v>538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37</v>
      </c>
      <c r="BM96" s="49">
        <v>100</v>
      </c>
      <c r="BN96" s="48">
        <v>37</v>
      </c>
    </row>
    <row r="97" spans="1:66" ht="15">
      <c r="A97" s="64" t="s">
        <v>228</v>
      </c>
      <c r="B97" s="64" t="s">
        <v>266</v>
      </c>
      <c r="C97" s="65" t="s">
        <v>1620</v>
      </c>
      <c r="D97" s="66">
        <v>3</v>
      </c>
      <c r="E97" s="67" t="s">
        <v>132</v>
      </c>
      <c r="F97" s="68">
        <v>32</v>
      </c>
      <c r="G97" s="65"/>
      <c r="H97" s="69"/>
      <c r="I97" s="70"/>
      <c r="J97" s="70"/>
      <c r="K97" s="34" t="s">
        <v>65</v>
      </c>
      <c r="L97" s="77">
        <v>97</v>
      </c>
      <c r="M97" s="77"/>
      <c r="N97" s="72"/>
      <c r="O97" s="79" t="s">
        <v>294</v>
      </c>
      <c r="P97" s="81">
        <v>43683.87082175926</v>
      </c>
      <c r="Q97" s="79" t="s">
        <v>317</v>
      </c>
      <c r="R97" s="82" t="s">
        <v>346</v>
      </c>
      <c r="S97" s="79" t="s">
        <v>369</v>
      </c>
      <c r="T97" s="79" t="s">
        <v>390</v>
      </c>
      <c r="U97" s="79"/>
      <c r="V97" s="82" t="s">
        <v>413</v>
      </c>
      <c r="W97" s="81">
        <v>43683.87082175926</v>
      </c>
      <c r="X97" s="85">
        <v>43683</v>
      </c>
      <c r="Y97" s="87" t="s">
        <v>447</v>
      </c>
      <c r="Z97" s="82" t="s">
        <v>493</v>
      </c>
      <c r="AA97" s="79"/>
      <c r="AB97" s="79"/>
      <c r="AC97" s="87" t="s">
        <v>539</v>
      </c>
      <c r="AD97" s="79"/>
      <c r="AE97" s="79" t="b">
        <v>0</v>
      </c>
      <c r="AF97" s="79">
        <v>2</v>
      </c>
      <c r="AG97" s="87" t="s">
        <v>556</v>
      </c>
      <c r="AH97" s="79" t="b">
        <v>0</v>
      </c>
      <c r="AI97" s="79" t="s">
        <v>557</v>
      </c>
      <c r="AJ97" s="79"/>
      <c r="AK97" s="87" t="s">
        <v>556</v>
      </c>
      <c r="AL97" s="79" t="b">
        <v>0</v>
      </c>
      <c r="AM97" s="79">
        <v>1</v>
      </c>
      <c r="AN97" s="87" t="s">
        <v>556</v>
      </c>
      <c r="AO97" s="79" t="s">
        <v>565</v>
      </c>
      <c r="AP97" s="79" t="b">
        <v>0</v>
      </c>
      <c r="AQ97" s="87" t="s">
        <v>539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228</v>
      </c>
      <c r="B98" s="64" t="s">
        <v>267</v>
      </c>
      <c r="C98" s="65" t="s">
        <v>1620</v>
      </c>
      <c r="D98" s="66">
        <v>3</v>
      </c>
      <c r="E98" s="67" t="s">
        <v>132</v>
      </c>
      <c r="F98" s="68">
        <v>32</v>
      </c>
      <c r="G98" s="65"/>
      <c r="H98" s="69"/>
      <c r="I98" s="70"/>
      <c r="J98" s="70"/>
      <c r="K98" s="34" t="s">
        <v>65</v>
      </c>
      <c r="L98" s="77">
        <v>98</v>
      </c>
      <c r="M98" s="77"/>
      <c r="N98" s="72"/>
      <c r="O98" s="79" t="s">
        <v>294</v>
      </c>
      <c r="P98" s="81">
        <v>43683.87082175926</v>
      </c>
      <c r="Q98" s="79" t="s">
        <v>317</v>
      </c>
      <c r="R98" s="82" t="s">
        <v>346</v>
      </c>
      <c r="S98" s="79" t="s">
        <v>369</v>
      </c>
      <c r="T98" s="79" t="s">
        <v>390</v>
      </c>
      <c r="U98" s="79"/>
      <c r="V98" s="82" t="s">
        <v>413</v>
      </c>
      <c r="W98" s="81">
        <v>43683.87082175926</v>
      </c>
      <c r="X98" s="85">
        <v>43683</v>
      </c>
      <c r="Y98" s="87" t="s">
        <v>447</v>
      </c>
      <c r="Z98" s="82" t="s">
        <v>493</v>
      </c>
      <c r="AA98" s="79"/>
      <c r="AB98" s="79"/>
      <c r="AC98" s="87" t="s">
        <v>539</v>
      </c>
      <c r="AD98" s="79"/>
      <c r="AE98" s="79" t="b">
        <v>0</v>
      </c>
      <c r="AF98" s="79">
        <v>2</v>
      </c>
      <c r="AG98" s="87" t="s">
        <v>556</v>
      </c>
      <c r="AH98" s="79" t="b">
        <v>0</v>
      </c>
      <c r="AI98" s="79" t="s">
        <v>557</v>
      </c>
      <c r="AJ98" s="79"/>
      <c r="AK98" s="87" t="s">
        <v>556</v>
      </c>
      <c r="AL98" s="79" t="b">
        <v>0</v>
      </c>
      <c r="AM98" s="79">
        <v>1</v>
      </c>
      <c r="AN98" s="87" t="s">
        <v>556</v>
      </c>
      <c r="AO98" s="79" t="s">
        <v>565</v>
      </c>
      <c r="AP98" s="79" t="b">
        <v>0</v>
      </c>
      <c r="AQ98" s="87" t="s">
        <v>539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20</v>
      </c>
      <c r="BM98" s="49">
        <v>100</v>
      </c>
      <c r="BN98" s="48">
        <v>20</v>
      </c>
    </row>
    <row r="99" spans="1:66" ht="15">
      <c r="A99" s="64" t="s">
        <v>231</v>
      </c>
      <c r="B99" s="64" t="s">
        <v>231</v>
      </c>
      <c r="C99" s="65" t="s">
        <v>1620</v>
      </c>
      <c r="D99" s="66">
        <v>3</v>
      </c>
      <c r="E99" s="67" t="s">
        <v>132</v>
      </c>
      <c r="F99" s="68">
        <v>32</v>
      </c>
      <c r="G99" s="65"/>
      <c r="H99" s="69"/>
      <c r="I99" s="70"/>
      <c r="J99" s="70"/>
      <c r="K99" s="34" t="s">
        <v>65</v>
      </c>
      <c r="L99" s="77">
        <v>99</v>
      </c>
      <c r="M99" s="77"/>
      <c r="N99" s="72"/>
      <c r="O99" s="79" t="s">
        <v>176</v>
      </c>
      <c r="P99" s="81">
        <v>43684.5834837963</v>
      </c>
      <c r="Q99" s="79" t="s">
        <v>318</v>
      </c>
      <c r="R99" s="82" t="s">
        <v>347</v>
      </c>
      <c r="S99" s="79" t="s">
        <v>370</v>
      </c>
      <c r="T99" s="79"/>
      <c r="U99" s="82" t="s">
        <v>399</v>
      </c>
      <c r="V99" s="82" t="s">
        <v>399</v>
      </c>
      <c r="W99" s="81">
        <v>43684.5834837963</v>
      </c>
      <c r="X99" s="85">
        <v>43684</v>
      </c>
      <c r="Y99" s="87" t="s">
        <v>448</v>
      </c>
      <c r="Z99" s="82" t="s">
        <v>494</v>
      </c>
      <c r="AA99" s="79"/>
      <c r="AB99" s="79"/>
      <c r="AC99" s="87" t="s">
        <v>540</v>
      </c>
      <c r="AD99" s="79"/>
      <c r="AE99" s="79" t="b">
        <v>0</v>
      </c>
      <c r="AF99" s="79">
        <v>4</v>
      </c>
      <c r="AG99" s="87" t="s">
        <v>556</v>
      </c>
      <c r="AH99" s="79" t="b">
        <v>0</v>
      </c>
      <c r="AI99" s="79" t="s">
        <v>557</v>
      </c>
      <c r="AJ99" s="79"/>
      <c r="AK99" s="87" t="s">
        <v>556</v>
      </c>
      <c r="AL99" s="79" t="b">
        <v>0</v>
      </c>
      <c r="AM99" s="79">
        <v>3</v>
      </c>
      <c r="AN99" s="87" t="s">
        <v>556</v>
      </c>
      <c r="AO99" s="79" t="s">
        <v>568</v>
      </c>
      <c r="AP99" s="79" t="b">
        <v>0</v>
      </c>
      <c r="AQ99" s="87" t="s">
        <v>540</v>
      </c>
      <c r="AR99" s="79" t="s">
        <v>296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5</v>
      </c>
      <c r="BM99" s="49">
        <v>100</v>
      </c>
      <c r="BN99" s="48">
        <v>5</v>
      </c>
    </row>
    <row r="100" spans="1:66" ht="15">
      <c r="A100" s="64" t="s">
        <v>228</v>
      </c>
      <c r="B100" s="64" t="s">
        <v>231</v>
      </c>
      <c r="C100" s="65" t="s">
        <v>1620</v>
      </c>
      <c r="D100" s="66">
        <v>3</v>
      </c>
      <c r="E100" s="67" t="s">
        <v>132</v>
      </c>
      <c r="F100" s="68">
        <v>32</v>
      </c>
      <c r="G100" s="65"/>
      <c r="H100" s="69"/>
      <c r="I100" s="70"/>
      <c r="J100" s="70"/>
      <c r="K100" s="34" t="s">
        <v>65</v>
      </c>
      <c r="L100" s="77">
        <v>100</v>
      </c>
      <c r="M100" s="77"/>
      <c r="N100" s="72"/>
      <c r="O100" s="79" t="s">
        <v>296</v>
      </c>
      <c r="P100" s="81">
        <v>43684.58484953704</v>
      </c>
      <c r="Q100" s="79" t="s">
        <v>318</v>
      </c>
      <c r="R100" s="82" t="s">
        <v>347</v>
      </c>
      <c r="S100" s="79" t="s">
        <v>370</v>
      </c>
      <c r="T100" s="79"/>
      <c r="U100" s="82" t="s">
        <v>399</v>
      </c>
      <c r="V100" s="82" t="s">
        <v>399</v>
      </c>
      <c r="W100" s="81">
        <v>43684.58484953704</v>
      </c>
      <c r="X100" s="85">
        <v>43684</v>
      </c>
      <c r="Y100" s="87" t="s">
        <v>449</v>
      </c>
      <c r="Z100" s="82" t="s">
        <v>495</v>
      </c>
      <c r="AA100" s="79"/>
      <c r="AB100" s="79"/>
      <c r="AC100" s="87" t="s">
        <v>541</v>
      </c>
      <c r="AD100" s="79"/>
      <c r="AE100" s="79" t="b">
        <v>0</v>
      </c>
      <c r="AF100" s="79">
        <v>0</v>
      </c>
      <c r="AG100" s="87" t="s">
        <v>556</v>
      </c>
      <c r="AH100" s="79" t="b">
        <v>0</v>
      </c>
      <c r="AI100" s="79" t="s">
        <v>557</v>
      </c>
      <c r="AJ100" s="79"/>
      <c r="AK100" s="87" t="s">
        <v>556</v>
      </c>
      <c r="AL100" s="79" t="b">
        <v>0</v>
      </c>
      <c r="AM100" s="79">
        <v>3</v>
      </c>
      <c r="AN100" s="87" t="s">
        <v>540</v>
      </c>
      <c r="AO100" s="79" t="s">
        <v>560</v>
      </c>
      <c r="AP100" s="79" t="b">
        <v>0</v>
      </c>
      <c r="AQ100" s="87" t="s">
        <v>540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8">
        <v>0</v>
      </c>
      <c r="BG100" s="49">
        <v>0</v>
      </c>
      <c r="BH100" s="48">
        <v>0</v>
      </c>
      <c r="BI100" s="49">
        <v>0</v>
      </c>
      <c r="BJ100" s="48">
        <v>0</v>
      </c>
      <c r="BK100" s="49">
        <v>0</v>
      </c>
      <c r="BL100" s="48">
        <v>5</v>
      </c>
      <c r="BM100" s="49">
        <v>100</v>
      </c>
      <c r="BN100" s="48">
        <v>5</v>
      </c>
    </row>
    <row r="101" spans="1:66" ht="15">
      <c r="A101" s="64" t="s">
        <v>228</v>
      </c>
      <c r="B101" s="64" t="s">
        <v>268</v>
      </c>
      <c r="C101" s="65" t="s">
        <v>1620</v>
      </c>
      <c r="D101" s="66">
        <v>3</v>
      </c>
      <c r="E101" s="67" t="s">
        <v>132</v>
      </c>
      <c r="F101" s="68">
        <v>32</v>
      </c>
      <c r="G101" s="65"/>
      <c r="H101" s="69"/>
      <c r="I101" s="70"/>
      <c r="J101" s="70"/>
      <c r="K101" s="34" t="s">
        <v>65</v>
      </c>
      <c r="L101" s="77">
        <v>101</v>
      </c>
      <c r="M101" s="77"/>
      <c r="N101" s="72"/>
      <c r="O101" s="79" t="s">
        <v>294</v>
      </c>
      <c r="P101" s="81">
        <v>43684.62725694444</v>
      </c>
      <c r="Q101" s="79" t="s">
        <v>319</v>
      </c>
      <c r="R101" s="82" t="s">
        <v>348</v>
      </c>
      <c r="S101" s="79" t="s">
        <v>371</v>
      </c>
      <c r="T101" s="79" t="s">
        <v>391</v>
      </c>
      <c r="U101" s="79"/>
      <c r="V101" s="82" t="s">
        <v>413</v>
      </c>
      <c r="W101" s="81">
        <v>43684.62725694444</v>
      </c>
      <c r="X101" s="85">
        <v>43684</v>
      </c>
      <c r="Y101" s="87" t="s">
        <v>450</v>
      </c>
      <c r="Z101" s="82" t="s">
        <v>496</v>
      </c>
      <c r="AA101" s="79"/>
      <c r="AB101" s="79"/>
      <c r="AC101" s="87" t="s">
        <v>542</v>
      </c>
      <c r="AD101" s="79"/>
      <c r="AE101" s="79" t="b">
        <v>0</v>
      </c>
      <c r="AF101" s="79">
        <v>1</v>
      </c>
      <c r="AG101" s="87" t="s">
        <v>556</v>
      </c>
      <c r="AH101" s="79" t="b">
        <v>0</v>
      </c>
      <c r="AI101" s="79" t="s">
        <v>557</v>
      </c>
      <c r="AJ101" s="79"/>
      <c r="AK101" s="87" t="s">
        <v>556</v>
      </c>
      <c r="AL101" s="79" t="b">
        <v>0</v>
      </c>
      <c r="AM101" s="79">
        <v>1</v>
      </c>
      <c r="AN101" s="87" t="s">
        <v>556</v>
      </c>
      <c r="AO101" s="79" t="s">
        <v>565</v>
      </c>
      <c r="AP101" s="79" t="b">
        <v>0</v>
      </c>
      <c r="AQ101" s="87" t="s">
        <v>542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228</v>
      </c>
      <c r="B102" s="64" t="s">
        <v>269</v>
      </c>
      <c r="C102" s="65" t="s">
        <v>1620</v>
      </c>
      <c r="D102" s="66">
        <v>3</v>
      </c>
      <c r="E102" s="67" t="s">
        <v>132</v>
      </c>
      <c r="F102" s="68">
        <v>32</v>
      </c>
      <c r="G102" s="65"/>
      <c r="H102" s="69"/>
      <c r="I102" s="70"/>
      <c r="J102" s="70"/>
      <c r="K102" s="34" t="s">
        <v>65</v>
      </c>
      <c r="L102" s="77">
        <v>102</v>
      </c>
      <c r="M102" s="77"/>
      <c r="N102" s="72"/>
      <c r="O102" s="79" t="s">
        <v>294</v>
      </c>
      <c r="P102" s="81">
        <v>43684.62725694444</v>
      </c>
      <c r="Q102" s="79" t="s">
        <v>319</v>
      </c>
      <c r="R102" s="82" t="s">
        <v>348</v>
      </c>
      <c r="S102" s="79" t="s">
        <v>371</v>
      </c>
      <c r="T102" s="79" t="s">
        <v>391</v>
      </c>
      <c r="U102" s="79"/>
      <c r="V102" s="82" t="s">
        <v>413</v>
      </c>
      <c r="W102" s="81">
        <v>43684.62725694444</v>
      </c>
      <c r="X102" s="85">
        <v>43684</v>
      </c>
      <c r="Y102" s="87" t="s">
        <v>450</v>
      </c>
      <c r="Z102" s="82" t="s">
        <v>496</v>
      </c>
      <c r="AA102" s="79"/>
      <c r="AB102" s="79"/>
      <c r="AC102" s="87" t="s">
        <v>542</v>
      </c>
      <c r="AD102" s="79"/>
      <c r="AE102" s="79" t="b">
        <v>0</v>
      </c>
      <c r="AF102" s="79">
        <v>1</v>
      </c>
      <c r="AG102" s="87" t="s">
        <v>556</v>
      </c>
      <c r="AH102" s="79" t="b">
        <v>0</v>
      </c>
      <c r="AI102" s="79" t="s">
        <v>557</v>
      </c>
      <c r="AJ102" s="79"/>
      <c r="AK102" s="87" t="s">
        <v>556</v>
      </c>
      <c r="AL102" s="79" t="b">
        <v>0</v>
      </c>
      <c r="AM102" s="79">
        <v>1</v>
      </c>
      <c r="AN102" s="87" t="s">
        <v>556</v>
      </c>
      <c r="AO102" s="79" t="s">
        <v>565</v>
      </c>
      <c r="AP102" s="79" t="b">
        <v>0</v>
      </c>
      <c r="AQ102" s="87" t="s">
        <v>542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30</v>
      </c>
      <c r="BM102" s="49">
        <v>100</v>
      </c>
      <c r="BN102" s="48">
        <v>30</v>
      </c>
    </row>
    <row r="103" spans="1:66" ht="15">
      <c r="A103" s="64" t="s">
        <v>228</v>
      </c>
      <c r="B103" s="64" t="s">
        <v>270</v>
      </c>
      <c r="C103" s="65" t="s">
        <v>1620</v>
      </c>
      <c r="D103" s="66">
        <v>3</v>
      </c>
      <c r="E103" s="67" t="s">
        <v>132</v>
      </c>
      <c r="F103" s="68">
        <v>32</v>
      </c>
      <c r="G103" s="65"/>
      <c r="H103" s="69"/>
      <c r="I103" s="70"/>
      <c r="J103" s="70"/>
      <c r="K103" s="34" t="s">
        <v>65</v>
      </c>
      <c r="L103" s="77">
        <v>103</v>
      </c>
      <c r="M103" s="77"/>
      <c r="N103" s="72"/>
      <c r="O103" s="79" t="s">
        <v>294</v>
      </c>
      <c r="P103" s="81">
        <v>43684.75131944445</v>
      </c>
      <c r="Q103" s="79" t="s">
        <v>320</v>
      </c>
      <c r="R103" s="82" t="s">
        <v>349</v>
      </c>
      <c r="S103" s="79" t="s">
        <v>372</v>
      </c>
      <c r="T103" s="79" t="s">
        <v>392</v>
      </c>
      <c r="U103" s="79"/>
      <c r="V103" s="82" t="s">
        <v>413</v>
      </c>
      <c r="W103" s="81">
        <v>43684.75131944445</v>
      </c>
      <c r="X103" s="85">
        <v>43684</v>
      </c>
      <c r="Y103" s="87" t="s">
        <v>451</v>
      </c>
      <c r="Z103" s="82" t="s">
        <v>497</v>
      </c>
      <c r="AA103" s="79"/>
      <c r="AB103" s="79"/>
      <c r="AC103" s="87" t="s">
        <v>543</v>
      </c>
      <c r="AD103" s="79"/>
      <c r="AE103" s="79" t="b">
        <v>0</v>
      </c>
      <c r="AF103" s="79">
        <v>4</v>
      </c>
      <c r="AG103" s="87" t="s">
        <v>556</v>
      </c>
      <c r="AH103" s="79" t="b">
        <v>0</v>
      </c>
      <c r="AI103" s="79" t="s">
        <v>557</v>
      </c>
      <c r="AJ103" s="79"/>
      <c r="AK103" s="87" t="s">
        <v>556</v>
      </c>
      <c r="AL103" s="79" t="b">
        <v>0</v>
      </c>
      <c r="AM103" s="79">
        <v>1</v>
      </c>
      <c r="AN103" s="87" t="s">
        <v>556</v>
      </c>
      <c r="AO103" s="79" t="s">
        <v>565</v>
      </c>
      <c r="AP103" s="79" t="b">
        <v>0</v>
      </c>
      <c r="AQ103" s="87" t="s">
        <v>543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228</v>
      </c>
      <c r="B104" s="64" t="s">
        <v>271</v>
      </c>
      <c r="C104" s="65" t="s">
        <v>1620</v>
      </c>
      <c r="D104" s="66">
        <v>3</v>
      </c>
      <c r="E104" s="67" t="s">
        <v>132</v>
      </c>
      <c r="F104" s="68">
        <v>32</v>
      </c>
      <c r="G104" s="65"/>
      <c r="H104" s="69"/>
      <c r="I104" s="70"/>
      <c r="J104" s="70"/>
      <c r="K104" s="34" t="s">
        <v>65</v>
      </c>
      <c r="L104" s="77">
        <v>104</v>
      </c>
      <c r="M104" s="77"/>
      <c r="N104" s="72"/>
      <c r="O104" s="79" t="s">
        <v>294</v>
      </c>
      <c r="P104" s="81">
        <v>43684.75131944445</v>
      </c>
      <c r="Q104" s="79" t="s">
        <v>320</v>
      </c>
      <c r="R104" s="82" t="s">
        <v>349</v>
      </c>
      <c r="S104" s="79" t="s">
        <v>372</v>
      </c>
      <c r="T104" s="79" t="s">
        <v>392</v>
      </c>
      <c r="U104" s="79"/>
      <c r="V104" s="82" t="s">
        <v>413</v>
      </c>
      <c r="W104" s="81">
        <v>43684.75131944445</v>
      </c>
      <c r="X104" s="85">
        <v>43684</v>
      </c>
      <c r="Y104" s="87" t="s">
        <v>451</v>
      </c>
      <c r="Z104" s="82" t="s">
        <v>497</v>
      </c>
      <c r="AA104" s="79"/>
      <c r="AB104" s="79"/>
      <c r="AC104" s="87" t="s">
        <v>543</v>
      </c>
      <c r="AD104" s="79"/>
      <c r="AE104" s="79" t="b">
        <v>0</v>
      </c>
      <c r="AF104" s="79">
        <v>4</v>
      </c>
      <c r="AG104" s="87" t="s">
        <v>556</v>
      </c>
      <c r="AH104" s="79" t="b">
        <v>0</v>
      </c>
      <c r="AI104" s="79" t="s">
        <v>557</v>
      </c>
      <c r="AJ104" s="79"/>
      <c r="AK104" s="87" t="s">
        <v>556</v>
      </c>
      <c r="AL104" s="79" t="b">
        <v>0</v>
      </c>
      <c r="AM104" s="79">
        <v>1</v>
      </c>
      <c r="AN104" s="87" t="s">
        <v>556</v>
      </c>
      <c r="AO104" s="79" t="s">
        <v>565</v>
      </c>
      <c r="AP104" s="79" t="b">
        <v>0</v>
      </c>
      <c r="AQ104" s="87" t="s">
        <v>543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228</v>
      </c>
      <c r="B105" s="64" t="s">
        <v>272</v>
      </c>
      <c r="C105" s="65" t="s">
        <v>1620</v>
      </c>
      <c r="D105" s="66">
        <v>3</v>
      </c>
      <c r="E105" s="67" t="s">
        <v>132</v>
      </c>
      <c r="F105" s="68">
        <v>32</v>
      </c>
      <c r="G105" s="65"/>
      <c r="H105" s="69"/>
      <c r="I105" s="70"/>
      <c r="J105" s="70"/>
      <c r="K105" s="34" t="s">
        <v>65</v>
      </c>
      <c r="L105" s="77">
        <v>105</v>
      </c>
      <c r="M105" s="77"/>
      <c r="N105" s="72"/>
      <c r="O105" s="79" t="s">
        <v>294</v>
      </c>
      <c r="P105" s="81">
        <v>43684.75131944445</v>
      </c>
      <c r="Q105" s="79" t="s">
        <v>320</v>
      </c>
      <c r="R105" s="82" t="s">
        <v>349</v>
      </c>
      <c r="S105" s="79" t="s">
        <v>372</v>
      </c>
      <c r="T105" s="79" t="s">
        <v>392</v>
      </c>
      <c r="U105" s="79"/>
      <c r="V105" s="82" t="s">
        <v>413</v>
      </c>
      <c r="W105" s="81">
        <v>43684.75131944445</v>
      </c>
      <c r="X105" s="85">
        <v>43684</v>
      </c>
      <c r="Y105" s="87" t="s">
        <v>451</v>
      </c>
      <c r="Z105" s="82" t="s">
        <v>497</v>
      </c>
      <c r="AA105" s="79"/>
      <c r="AB105" s="79"/>
      <c r="AC105" s="87" t="s">
        <v>543</v>
      </c>
      <c r="AD105" s="79"/>
      <c r="AE105" s="79" t="b">
        <v>0</v>
      </c>
      <c r="AF105" s="79">
        <v>4</v>
      </c>
      <c r="AG105" s="87" t="s">
        <v>556</v>
      </c>
      <c r="AH105" s="79" t="b">
        <v>0</v>
      </c>
      <c r="AI105" s="79" t="s">
        <v>557</v>
      </c>
      <c r="AJ105" s="79"/>
      <c r="AK105" s="87" t="s">
        <v>556</v>
      </c>
      <c r="AL105" s="79" t="b">
        <v>0</v>
      </c>
      <c r="AM105" s="79">
        <v>1</v>
      </c>
      <c r="AN105" s="87" t="s">
        <v>556</v>
      </c>
      <c r="AO105" s="79" t="s">
        <v>565</v>
      </c>
      <c r="AP105" s="79" t="b">
        <v>0</v>
      </c>
      <c r="AQ105" s="87" t="s">
        <v>543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3</v>
      </c>
      <c r="BG105" s="49">
        <v>10</v>
      </c>
      <c r="BH105" s="48">
        <v>0</v>
      </c>
      <c r="BI105" s="49">
        <v>0</v>
      </c>
      <c r="BJ105" s="48">
        <v>0</v>
      </c>
      <c r="BK105" s="49">
        <v>0</v>
      </c>
      <c r="BL105" s="48">
        <v>27</v>
      </c>
      <c r="BM105" s="49">
        <v>90</v>
      </c>
      <c r="BN105" s="48">
        <v>30</v>
      </c>
    </row>
    <row r="106" spans="1:66" ht="15">
      <c r="A106" s="64" t="s">
        <v>232</v>
      </c>
      <c r="B106" s="64" t="s">
        <v>232</v>
      </c>
      <c r="C106" s="65" t="s">
        <v>1620</v>
      </c>
      <c r="D106" s="66">
        <v>3</v>
      </c>
      <c r="E106" s="67" t="s">
        <v>132</v>
      </c>
      <c r="F106" s="68">
        <v>32</v>
      </c>
      <c r="G106" s="65"/>
      <c r="H106" s="69"/>
      <c r="I106" s="70"/>
      <c r="J106" s="70"/>
      <c r="K106" s="34" t="s">
        <v>65</v>
      </c>
      <c r="L106" s="77">
        <v>106</v>
      </c>
      <c r="M106" s="77"/>
      <c r="N106" s="72"/>
      <c r="O106" s="79" t="s">
        <v>176</v>
      </c>
      <c r="P106" s="81">
        <v>43683.831875</v>
      </c>
      <c r="Q106" s="79" t="s">
        <v>321</v>
      </c>
      <c r="R106" s="82" t="s">
        <v>350</v>
      </c>
      <c r="S106" s="79" t="s">
        <v>373</v>
      </c>
      <c r="T106" s="79"/>
      <c r="U106" s="79"/>
      <c r="V106" s="82" t="s">
        <v>415</v>
      </c>
      <c r="W106" s="81">
        <v>43683.831875</v>
      </c>
      <c r="X106" s="85">
        <v>43683</v>
      </c>
      <c r="Y106" s="87" t="s">
        <v>452</v>
      </c>
      <c r="Z106" s="82" t="s">
        <v>498</v>
      </c>
      <c r="AA106" s="79"/>
      <c r="AB106" s="79"/>
      <c r="AC106" s="87" t="s">
        <v>544</v>
      </c>
      <c r="AD106" s="79"/>
      <c r="AE106" s="79" t="b">
        <v>0</v>
      </c>
      <c r="AF106" s="79">
        <v>6</v>
      </c>
      <c r="AG106" s="87" t="s">
        <v>556</v>
      </c>
      <c r="AH106" s="79" t="b">
        <v>0</v>
      </c>
      <c r="AI106" s="79" t="s">
        <v>557</v>
      </c>
      <c r="AJ106" s="79"/>
      <c r="AK106" s="87" t="s">
        <v>556</v>
      </c>
      <c r="AL106" s="79" t="b">
        <v>0</v>
      </c>
      <c r="AM106" s="79">
        <v>6</v>
      </c>
      <c r="AN106" s="87" t="s">
        <v>556</v>
      </c>
      <c r="AO106" s="79" t="s">
        <v>562</v>
      </c>
      <c r="AP106" s="79" t="b">
        <v>0</v>
      </c>
      <c r="AQ106" s="87" t="s">
        <v>544</v>
      </c>
      <c r="AR106" s="79" t="s">
        <v>296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20</v>
      </c>
      <c r="BM106" s="49">
        <v>100</v>
      </c>
      <c r="BN106" s="48">
        <v>20</v>
      </c>
    </row>
    <row r="107" spans="1:66" ht="15">
      <c r="A107" s="64" t="s">
        <v>228</v>
      </c>
      <c r="B107" s="64" t="s">
        <v>232</v>
      </c>
      <c r="C107" s="65" t="s">
        <v>1620</v>
      </c>
      <c r="D107" s="66">
        <v>3</v>
      </c>
      <c r="E107" s="67" t="s">
        <v>132</v>
      </c>
      <c r="F107" s="68">
        <v>32</v>
      </c>
      <c r="G107" s="65"/>
      <c r="H107" s="69"/>
      <c r="I107" s="70"/>
      <c r="J107" s="70"/>
      <c r="K107" s="34" t="s">
        <v>65</v>
      </c>
      <c r="L107" s="77">
        <v>107</v>
      </c>
      <c r="M107" s="77"/>
      <c r="N107" s="72"/>
      <c r="O107" s="79" t="s">
        <v>296</v>
      </c>
      <c r="P107" s="81">
        <v>43685.07394675926</v>
      </c>
      <c r="Q107" s="79" t="s">
        <v>321</v>
      </c>
      <c r="R107" s="79"/>
      <c r="S107" s="79"/>
      <c r="T107" s="79"/>
      <c r="U107" s="79"/>
      <c r="V107" s="82" t="s">
        <v>413</v>
      </c>
      <c r="W107" s="81">
        <v>43685.07394675926</v>
      </c>
      <c r="X107" s="85">
        <v>43685</v>
      </c>
      <c r="Y107" s="87" t="s">
        <v>453</v>
      </c>
      <c r="Z107" s="82" t="s">
        <v>499</v>
      </c>
      <c r="AA107" s="79"/>
      <c r="AB107" s="79"/>
      <c r="AC107" s="87" t="s">
        <v>545</v>
      </c>
      <c r="AD107" s="79"/>
      <c r="AE107" s="79" t="b">
        <v>0</v>
      </c>
      <c r="AF107" s="79">
        <v>0</v>
      </c>
      <c r="AG107" s="87" t="s">
        <v>556</v>
      </c>
      <c r="AH107" s="79" t="b">
        <v>0</v>
      </c>
      <c r="AI107" s="79" t="s">
        <v>557</v>
      </c>
      <c r="AJ107" s="79"/>
      <c r="AK107" s="87" t="s">
        <v>556</v>
      </c>
      <c r="AL107" s="79" t="b">
        <v>0</v>
      </c>
      <c r="AM107" s="79">
        <v>6</v>
      </c>
      <c r="AN107" s="87" t="s">
        <v>544</v>
      </c>
      <c r="AO107" s="79" t="s">
        <v>559</v>
      </c>
      <c r="AP107" s="79" t="b">
        <v>0</v>
      </c>
      <c r="AQ107" s="87" t="s">
        <v>544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20</v>
      </c>
      <c r="BM107" s="49">
        <v>100</v>
      </c>
      <c r="BN107" s="48">
        <v>20</v>
      </c>
    </row>
    <row r="108" spans="1:66" ht="15">
      <c r="A108" s="64" t="s">
        <v>228</v>
      </c>
      <c r="B108" s="64" t="s">
        <v>273</v>
      </c>
      <c r="C108" s="65" t="s">
        <v>1620</v>
      </c>
      <c r="D108" s="66">
        <v>3</v>
      </c>
      <c r="E108" s="67" t="s">
        <v>132</v>
      </c>
      <c r="F108" s="68">
        <v>32</v>
      </c>
      <c r="G108" s="65"/>
      <c r="H108" s="69"/>
      <c r="I108" s="70"/>
      <c r="J108" s="70"/>
      <c r="K108" s="34" t="s">
        <v>65</v>
      </c>
      <c r="L108" s="77">
        <v>108</v>
      </c>
      <c r="M108" s="77"/>
      <c r="N108" s="72"/>
      <c r="O108" s="79" t="s">
        <v>294</v>
      </c>
      <c r="P108" s="81">
        <v>43685.590266203704</v>
      </c>
      <c r="Q108" s="79" t="s">
        <v>322</v>
      </c>
      <c r="R108" s="82" t="s">
        <v>351</v>
      </c>
      <c r="S108" s="79" t="s">
        <v>374</v>
      </c>
      <c r="T108" s="79" t="s">
        <v>393</v>
      </c>
      <c r="U108" s="79"/>
      <c r="V108" s="82" t="s">
        <v>413</v>
      </c>
      <c r="W108" s="81">
        <v>43685.590266203704</v>
      </c>
      <c r="X108" s="85">
        <v>43685</v>
      </c>
      <c r="Y108" s="87" t="s">
        <v>454</v>
      </c>
      <c r="Z108" s="82" t="s">
        <v>500</v>
      </c>
      <c r="AA108" s="79"/>
      <c r="AB108" s="79"/>
      <c r="AC108" s="87" t="s">
        <v>546</v>
      </c>
      <c r="AD108" s="79"/>
      <c r="AE108" s="79" t="b">
        <v>0</v>
      </c>
      <c r="AF108" s="79">
        <v>4</v>
      </c>
      <c r="AG108" s="87" t="s">
        <v>556</v>
      </c>
      <c r="AH108" s="79" t="b">
        <v>0</v>
      </c>
      <c r="AI108" s="79" t="s">
        <v>557</v>
      </c>
      <c r="AJ108" s="79"/>
      <c r="AK108" s="87" t="s">
        <v>556</v>
      </c>
      <c r="AL108" s="79" t="b">
        <v>0</v>
      </c>
      <c r="AM108" s="79">
        <v>2</v>
      </c>
      <c r="AN108" s="87" t="s">
        <v>556</v>
      </c>
      <c r="AO108" s="79" t="s">
        <v>565</v>
      </c>
      <c r="AP108" s="79" t="b">
        <v>0</v>
      </c>
      <c r="AQ108" s="87" t="s">
        <v>546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1</v>
      </c>
      <c r="BG108" s="49">
        <v>3.7037037037037037</v>
      </c>
      <c r="BH108" s="48">
        <v>2</v>
      </c>
      <c r="BI108" s="49">
        <v>7.407407407407407</v>
      </c>
      <c r="BJ108" s="48">
        <v>0</v>
      </c>
      <c r="BK108" s="49">
        <v>0</v>
      </c>
      <c r="BL108" s="48">
        <v>24</v>
      </c>
      <c r="BM108" s="49">
        <v>88.88888888888889</v>
      </c>
      <c r="BN108" s="48">
        <v>27</v>
      </c>
    </row>
    <row r="109" spans="1:66" ht="15">
      <c r="A109" s="64" t="s">
        <v>228</v>
      </c>
      <c r="B109" s="64" t="s">
        <v>274</v>
      </c>
      <c r="C109" s="65" t="s">
        <v>1620</v>
      </c>
      <c r="D109" s="66">
        <v>3</v>
      </c>
      <c r="E109" s="67" t="s">
        <v>132</v>
      </c>
      <c r="F109" s="68">
        <v>32</v>
      </c>
      <c r="G109" s="65"/>
      <c r="H109" s="69"/>
      <c r="I109" s="70"/>
      <c r="J109" s="70"/>
      <c r="K109" s="34" t="s">
        <v>65</v>
      </c>
      <c r="L109" s="77">
        <v>109</v>
      </c>
      <c r="M109" s="77"/>
      <c r="N109" s="72"/>
      <c r="O109" s="79" t="s">
        <v>294</v>
      </c>
      <c r="P109" s="81">
        <v>43686.62886574074</v>
      </c>
      <c r="Q109" s="79" t="s">
        <v>323</v>
      </c>
      <c r="R109" s="82" t="s">
        <v>352</v>
      </c>
      <c r="S109" s="79" t="s">
        <v>365</v>
      </c>
      <c r="T109" s="79" t="s">
        <v>392</v>
      </c>
      <c r="U109" s="79"/>
      <c r="V109" s="82" t="s">
        <v>413</v>
      </c>
      <c r="W109" s="81">
        <v>43686.62886574074</v>
      </c>
      <c r="X109" s="85">
        <v>43686</v>
      </c>
      <c r="Y109" s="87" t="s">
        <v>455</v>
      </c>
      <c r="Z109" s="82" t="s">
        <v>501</v>
      </c>
      <c r="AA109" s="79"/>
      <c r="AB109" s="79"/>
      <c r="AC109" s="87" t="s">
        <v>547</v>
      </c>
      <c r="AD109" s="79"/>
      <c r="AE109" s="79" t="b">
        <v>0</v>
      </c>
      <c r="AF109" s="79">
        <v>4</v>
      </c>
      <c r="AG109" s="87" t="s">
        <v>556</v>
      </c>
      <c r="AH109" s="79" t="b">
        <v>0</v>
      </c>
      <c r="AI109" s="79" t="s">
        <v>557</v>
      </c>
      <c r="AJ109" s="79"/>
      <c r="AK109" s="87" t="s">
        <v>556</v>
      </c>
      <c r="AL109" s="79" t="b">
        <v>0</v>
      </c>
      <c r="AM109" s="79">
        <v>1</v>
      </c>
      <c r="AN109" s="87" t="s">
        <v>556</v>
      </c>
      <c r="AO109" s="79" t="s">
        <v>565</v>
      </c>
      <c r="AP109" s="79" t="b">
        <v>0</v>
      </c>
      <c r="AQ109" s="87" t="s">
        <v>547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39</v>
      </c>
      <c r="BM109" s="49">
        <v>100</v>
      </c>
      <c r="BN109" s="48">
        <v>39</v>
      </c>
    </row>
    <row r="110" spans="1:66" ht="15">
      <c r="A110" s="64" t="s">
        <v>228</v>
      </c>
      <c r="B110" s="64" t="s">
        <v>275</v>
      </c>
      <c r="C110" s="65" t="s">
        <v>1620</v>
      </c>
      <c r="D110" s="66">
        <v>3</v>
      </c>
      <c r="E110" s="67" t="s">
        <v>132</v>
      </c>
      <c r="F110" s="68">
        <v>32</v>
      </c>
      <c r="G110" s="65"/>
      <c r="H110" s="69"/>
      <c r="I110" s="70"/>
      <c r="J110" s="70"/>
      <c r="K110" s="34" t="s">
        <v>65</v>
      </c>
      <c r="L110" s="77">
        <v>110</v>
      </c>
      <c r="M110" s="77"/>
      <c r="N110" s="72"/>
      <c r="O110" s="79" t="s">
        <v>294</v>
      </c>
      <c r="P110" s="81">
        <v>43686.75497685185</v>
      </c>
      <c r="Q110" s="79" t="s">
        <v>324</v>
      </c>
      <c r="R110" s="82" t="s">
        <v>353</v>
      </c>
      <c r="S110" s="79" t="s">
        <v>375</v>
      </c>
      <c r="T110" s="79"/>
      <c r="U110" s="79"/>
      <c r="V110" s="82" t="s">
        <v>413</v>
      </c>
      <c r="W110" s="81">
        <v>43686.75497685185</v>
      </c>
      <c r="X110" s="85">
        <v>43686</v>
      </c>
      <c r="Y110" s="87" t="s">
        <v>456</v>
      </c>
      <c r="Z110" s="82" t="s">
        <v>502</v>
      </c>
      <c r="AA110" s="79"/>
      <c r="AB110" s="79"/>
      <c r="AC110" s="87" t="s">
        <v>548</v>
      </c>
      <c r="AD110" s="79"/>
      <c r="AE110" s="79" t="b">
        <v>0</v>
      </c>
      <c r="AF110" s="79">
        <v>1</v>
      </c>
      <c r="AG110" s="87" t="s">
        <v>556</v>
      </c>
      <c r="AH110" s="79" t="b">
        <v>0</v>
      </c>
      <c r="AI110" s="79" t="s">
        <v>557</v>
      </c>
      <c r="AJ110" s="79"/>
      <c r="AK110" s="87" t="s">
        <v>556</v>
      </c>
      <c r="AL110" s="79" t="b">
        <v>0</v>
      </c>
      <c r="AM110" s="79">
        <v>0</v>
      </c>
      <c r="AN110" s="87" t="s">
        <v>556</v>
      </c>
      <c r="AO110" s="79" t="s">
        <v>565</v>
      </c>
      <c r="AP110" s="79" t="b">
        <v>0</v>
      </c>
      <c r="AQ110" s="87" t="s">
        <v>548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1</v>
      </c>
      <c r="BG110" s="49">
        <v>5.2631578947368425</v>
      </c>
      <c r="BH110" s="48">
        <v>0</v>
      </c>
      <c r="BI110" s="49">
        <v>0</v>
      </c>
      <c r="BJ110" s="48">
        <v>0</v>
      </c>
      <c r="BK110" s="49">
        <v>0</v>
      </c>
      <c r="BL110" s="48">
        <v>18</v>
      </c>
      <c r="BM110" s="49">
        <v>94.73684210526316</v>
      </c>
      <c r="BN110" s="48">
        <v>19</v>
      </c>
    </row>
    <row r="111" spans="1:66" ht="15">
      <c r="A111" s="64" t="s">
        <v>233</v>
      </c>
      <c r="B111" s="64" t="s">
        <v>233</v>
      </c>
      <c r="C111" s="65" t="s">
        <v>1620</v>
      </c>
      <c r="D111" s="66">
        <v>3</v>
      </c>
      <c r="E111" s="67" t="s">
        <v>132</v>
      </c>
      <c r="F111" s="68">
        <v>32</v>
      </c>
      <c r="G111" s="65"/>
      <c r="H111" s="69"/>
      <c r="I111" s="70"/>
      <c r="J111" s="70"/>
      <c r="K111" s="34" t="s">
        <v>65</v>
      </c>
      <c r="L111" s="77">
        <v>111</v>
      </c>
      <c r="M111" s="77"/>
      <c r="N111" s="72"/>
      <c r="O111" s="79" t="s">
        <v>176</v>
      </c>
      <c r="P111" s="81">
        <v>43688.978321759256</v>
      </c>
      <c r="Q111" s="79" t="s">
        <v>325</v>
      </c>
      <c r="R111" s="82" t="s">
        <v>354</v>
      </c>
      <c r="S111" s="79" t="s">
        <v>376</v>
      </c>
      <c r="T111" s="79"/>
      <c r="U111" s="79"/>
      <c r="V111" s="82" t="s">
        <v>416</v>
      </c>
      <c r="W111" s="81">
        <v>43688.978321759256</v>
      </c>
      <c r="X111" s="85">
        <v>43688</v>
      </c>
      <c r="Y111" s="87" t="s">
        <v>457</v>
      </c>
      <c r="Z111" s="82" t="s">
        <v>503</v>
      </c>
      <c r="AA111" s="79"/>
      <c r="AB111" s="79"/>
      <c r="AC111" s="87" t="s">
        <v>549</v>
      </c>
      <c r="AD111" s="79"/>
      <c r="AE111" s="79" t="b">
        <v>0</v>
      </c>
      <c r="AF111" s="79">
        <v>7</v>
      </c>
      <c r="AG111" s="87" t="s">
        <v>556</v>
      </c>
      <c r="AH111" s="79" t="b">
        <v>0</v>
      </c>
      <c r="AI111" s="79" t="s">
        <v>557</v>
      </c>
      <c r="AJ111" s="79"/>
      <c r="AK111" s="87" t="s">
        <v>556</v>
      </c>
      <c r="AL111" s="79" t="b">
        <v>0</v>
      </c>
      <c r="AM111" s="79">
        <v>3</v>
      </c>
      <c r="AN111" s="87" t="s">
        <v>556</v>
      </c>
      <c r="AO111" s="79" t="s">
        <v>569</v>
      </c>
      <c r="AP111" s="79" t="b">
        <v>0</v>
      </c>
      <c r="AQ111" s="87" t="s">
        <v>549</v>
      </c>
      <c r="AR111" s="79" t="s">
        <v>296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12</v>
      </c>
      <c r="BM111" s="49">
        <v>100</v>
      </c>
      <c r="BN111" s="48">
        <v>12</v>
      </c>
    </row>
    <row r="112" spans="1:66" ht="15">
      <c r="A112" s="64" t="s">
        <v>228</v>
      </c>
      <c r="B112" s="64" t="s">
        <v>233</v>
      </c>
      <c r="C112" s="65" t="s">
        <v>1620</v>
      </c>
      <c r="D112" s="66">
        <v>3</v>
      </c>
      <c r="E112" s="67" t="s">
        <v>132</v>
      </c>
      <c r="F112" s="68">
        <v>32</v>
      </c>
      <c r="G112" s="65"/>
      <c r="H112" s="69"/>
      <c r="I112" s="70"/>
      <c r="J112" s="70"/>
      <c r="K112" s="34" t="s">
        <v>65</v>
      </c>
      <c r="L112" s="77">
        <v>112</v>
      </c>
      <c r="M112" s="77"/>
      <c r="N112" s="72"/>
      <c r="O112" s="79" t="s">
        <v>296</v>
      </c>
      <c r="P112" s="81">
        <v>43689.01476851852</v>
      </c>
      <c r="Q112" s="79" t="s">
        <v>325</v>
      </c>
      <c r="R112" s="82" t="s">
        <v>354</v>
      </c>
      <c r="S112" s="79" t="s">
        <v>376</v>
      </c>
      <c r="T112" s="79"/>
      <c r="U112" s="79"/>
      <c r="V112" s="82" t="s">
        <v>413</v>
      </c>
      <c r="W112" s="81">
        <v>43689.01476851852</v>
      </c>
      <c r="X112" s="85">
        <v>43689</v>
      </c>
      <c r="Y112" s="87" t="s">
        <v>458</v>
      </c>
      <c r="Z112" s="82" t="s">
        <v>504</v>
      </c>
      <c r="AA112" s="79"/>
      <c r="AB112" s="79"/>
      <c r="AC112" s="87" t="s">
        <v>550</v>
      </c>
      <c r="AD112" s="79"/>
      <c r="AE112" s="79" t="b">
        <v>0</v>
      </c>
      <c r="AF112" s="79">
        <v>0</v>
      </c>
      <c r="AG112" s="87" t="s">
        <v>556</v>
      </c>
      <c r="AH112" s="79" t="b">
        <v>0</v>
      </c>
      <c r="AI112" s="79" t="s">
        <v>557</v>
      </c>
      <c r="AJ112" s="79"/>
      <c r="AK112" s="87" t="s">
        <v>556</v>
      </c>
      <c r="AL112" s="79" t="b">
        <v>0</v>
      </c>
      <c r="AM112" s="79">
        <v>3</v>
      </c>
      <c r="AN112" s="87" t="s">
        <v>549</v>
      </c>
      <c r="AO112" s="79" t="s">
        <v>559</v>
      </c>
      <c r="AP112" s="79" t="b">
        <v>0</v>
      </c>
      <c r="AQ112" s="87" t="s">
        <v>549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12</v>
      </c>
      <c r="BM112" s="49">
        <v>100</v>
      </c>
      <c r="BN112" s="48">
        <v>12</v>
      </c>
    </row>
    <row r="113" spans="1:66" ht="15">
      <c r="A113" s="64" t="s">
        <v>228</v>
      </c>
      <c r="B113" s="64" t="s">
        <v>276</v>
      </c>
      <c r="C113" s="65" t="s">
        <v>1620</v>
      </c>
      <c r="D113" s="66">
        <v>3</v>
      </c>
      <c r="E113" s="67" t="s">
        <v>132</v>
      </c>
      <c r="F113" s="68">
        <v>32</v>
      </c>
      <c r="G113" s="65"/>
      <c r="H113" s="69"/>
      <c r="I113" s="70"/>
      <c r="J113" s="70"/>
      <c r="K113" s="34" t="s">
        <v>65</v>
      </c>
      <c r="L113" s="77">
        <v>113</v>
      </c>
      <c r="M113" s="77"/>
      <c r="N113" s="72"/>
      <c r="O113" s="79" t="s">
        <v>294</v>
      </c>
      <c r="P113" s="81">
        <v>43689.67701388889</v>
      </c>
      <c r="Q113" s="79" t="s">
        <v>326</v>
      </c>
      <c r="R113" s="82" t="s">
        <v>355</v>
      </c>
      <c r="S113" s="79" t="s">
        <v>377</v>
      </c>
      <c r="T113" s="79" t="s">
        <v>392</v>
      </c>
      <c r="U113" s="82" t="s">
        <v>400</v>
      </c>
      <c r="V113" s="82" t="s">
        <v>400</v>
      </c>
      <c r="W113" s="81">
        <v>43689.67701388889</v>
      </c>
      <c r="X113" s="85">
        <v>43689</v>
      </c>
      <c r="Y113" s="87" t="s">
        <v>459</v>
      </c>
      <c r="Z113" s="82" t="s">
        <v>505</v>
      </c>
      <c r="AA113" s="79"/>
      <c r="AB113" s="79"/>
      <c r="AC113" s="87" t="s">
        <v>551</v>
      </c>
      <c r="AD113" s="79"/>
      <c r="AE113" s="79" t="b">
        <v>0</v>
      </c>
      <c r="AF113" s="79">
        <v>0</v>
      </c>
      <c r="AG113" s="87" t="s">
        <v>556</v>
      </c>
      <c r="AH113" s="79" t="b">
        <v>0</v>
      </c>
      <c r="AI113" s="79" t="s">
        <v>557</v>
      </c>
      <c r="AJ113" s="79"/>
      <c r="AK113" s="87" t="s">
        <v>556</v>
      </c>
      <c r="AL113" s="79" t="b">
        <v>0</v>
      </c>
      <c r="AM113" s="79">
        <v>0</v>
      </c>
      <c r="AN113" s="87" t="s">
        <v>556</v>
      </c>
      <c r="AO113" s="79" t="s">
        <v>565</v>
      </c>
      <c r="AP113" s="79" t="b">
        <v>0</v>
      </c>
      <c r="AQ113" s="87" t="s">
        <v>551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228</v>
      </c>
      <c r="B114" s="64" t="s">
        <v>277</v>
      </c>
      <c r="C114" s="65" t="s">
        <v>1620</v>
      </c>
      <c r="D114" s="66">
        <v>3</v>
      </c>
      <c r="E114" s="67" t="s">
        <v>132</v>
      </c>
      <c r="F114" s="68">
        <v>32</v>
      </c>
      <c r="G114" s="65"/>
      <c r="H114" s="69"/>
      <c r="I114" s="70"/>
      <c r="J114" s="70"/>
      <c r="K114" s="34" t="s">
        <v>65</v>
      </c>
      <c r="L114" s="77">
        <v>114</v>
      </c>
      <c r="M114" s="77"/>
      <c r="N114" s="72"/>
      <c r="O114" s="79" t="s">
        <v>294</v>
      </c>
      <c r="P114" s="81">
        <v>43689.67701388889</v>
      </c>
      <c r="Q114" s="79" t="s">
        <v>326</v>
      </c>
      <c r="R114" s="82" t="s">
        <v>355</v>
      </c>
      <c r="S114" s="79" t="s">
        <v>377</v>
      </c>
      <c r="T114" s="79" t="s">
        <v>392</v>
      </c>
      <c r="U114" s="82" t="s">
        <v>400</v>
      </c>
      <c r="V114" s="82" t="s">
        <v>400</v>
      </c>
      <c r="W114" s="81">
        <v>43689.67701388889</v>
      </c>
      <c r="X114" s="85">
        <v>43689</v>
      </c>
      <c r="Y114" s="87" t="s">
        <v>459</v>
      </c>
      <c r="Z114" s="82" t="s">
        <v>505</v>
      </c>
      <c r="AA114" s="79"/>
      <c r="AB114" s="79"/>
      <c r="AC114" s="87" t="s">
        <v>551</v>
      </c>
      <c r="AD114" s="79"/>
      <c r="AE114" s="79" t="b">
        <v>0</v>
      </c>
      <c r="AF114" s="79">
        <v>0</v>
      </c>
      <c r="AG114" s="87" t="s">
        <v>556</v>
      </c>
      <c r="AH114" s="79" t="b">
        <v>0</v>
      </c>
      <c r="AI114" s="79" t="s">
        <v>557</v>
      </c>
      <c r="AJ114" s="79"/>
      <c r="AK114" s="87" t="s">
        <v>556</v>
      </c>
      <c r="AL114" s="79" t="b">
        <v>0</v>
      </c>
      <c r="AM114" s="79">
        <v>0</v>
      </c>
      <c r="AN114" s="87" t="s">
        <v>556</v>
      </c>
      <c r="AO114" s="79" t="s">
        <v>565</v>
      </c>
      <c r="AP114" s="79" t="b">
        <v>0</v>
      </c>
      <c r="AQ114" s="87" t="s">
        <v>551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2</v>
      </c>
      <c r="BG114" s="49">
        <v>8.695652173913043</v>
      </c>
      <c r="BH114" s="48">
        <v>0</v>
      </c>
      <c r="BI114" s="49">
        <v>0</v>
      </c>
      <c r="BJ114" s="48">
        <v>0</v>
      </c>
      <c r="BK114" s="49">
        <v>0</v>
      </c>
      <c r="BL114" s="48">
        <v>21</v>
      </c>
      <c r="BM114" s="49">
        <v>91.30434782608695</v>
      </c>
      <c r="BN114" s="48">
        <v>23</v>
      </c>
    </row>
    <row r="115" spans="1:66" ht="15">
      <c r="A115" s="64" t="s">
        <v>228</v>
      </c>
      <c r="B115" s="64" t="s">
        <v>228</v>
      </c>
      <c r="C115" s="65" t="s">
        <v>1620</v>
      </c>
      <c r="D115" s="66">
        <v>3</v>
      </c>
      <c r="E115" s="67" t="s">
        <v>132</v>
      </c>
      <c r="F115" s="68">
        <v>32</v>
      </c>
      <c r="G115" s="65"/>
      <c r="H115" s="69"/>
      <c r="I115" s="70"/>
      <c r="J115" s="70"/>
      <c r="K115" s="34" t="s">
        <v>65</v>
      </c>
      <c r="L115" s="77">
        <v>115</v>
      </c>
      <c r="M115" s="77"/>
      <c r="N115" s="72"/>
      <c r="O115" s="79" t="s">
        <v>176</v>
      </c>
      <c r="P115" s="81">
        <v>43682.86996527778</v>
      </c>
      <c r="Q115" s="79" t="s">
        <v>327</v>
      </c>
      <c r="R115" s="82" t="s">
        <v>356</v>
      </c>
      <c r="S115" s="79" t="s">
        <v>378</v>
      </c>
      <c r="T115" s="79" t="s">
        <v>393</v>
      </c>
      <c r="U115" s="79"/>
      <c r="V115" s="82" t="s">
        <v>413</v>
      </c>
      <c r="W115" s="81">
        <v>43682.86996527778</v>
      </c>
      <c r="X115" s="85">
        <v>43682</v>
      </c>
      <c r="Y115" s="87" t="s">
        <v>460</v>
      </c>
      <c r="Z115" s="82" t="s">
        <v>506</v>
      </c>
      <c r="AA115" s="79"/>
      <c r="AB115" s="79"/>
      <c r="AC115" s="87" t="s">
        <v>552</v>
      </c>
      <c r="AD115" s="79"/>
      <c r="AE115" s="79" t="b">
        <v>0</v>
      </c>
      <c r="AF115" s="79">
        <v>1</v>
      </c>
      <c r="AG115" s="87" t="s">
        <v>556</v>
      </c>
      <c r="AH115" s="79" t="b">
        <v>0</v>
      </c>
      <c r="AI115" s="79" t="s">
        <v>557</v>
      </c>
      <c r="AJ115" s="79"/>
      <c r="AK115" s="87" t="s">
        <v>556</v>
      </c>
      <c r="AL115" s="79" t="b">
        <v>0</v>
      </c>
      <c r="AM115" s="79">
        <v>1</v>
      </c>
      <c r="AN115" s="87" t="s">
        <v>556</v>
      </c>
      <c r="AO115" s="79" t="s">
        <v>565</v>
      </c>
      <c r="AP115" s="79" t="b">
        <v>0</v>
      </c>
      <c r="AQ115" s="87" t="s">
        <v>552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15</v>
      </c>
      <c r="BM115" s="49">
        <v>100</v>
      </c>
      <c r="BN115" s="48">
        <v>15</v>
      </c>
    </row>
    <row r="116" spans="1:66" ht="15">
      <c r="A116" s="64" t="s">
        <v>234</v>
      </c>
      <c r="B116" s="64" t="s">
        <v>278</v>
      </c>
      <c r="C116" s="65" t="s">
        <v>1620</v>
      </c>
      <c r="D116" s="66">
        <v>3</v>
      </c>
      <c r="E116" s="67" t="s">
        <v>132</v>
      </c>
      <c r="F116" s="68">
        <v>32</v>
      </c>
      <c r="G116" s="65"/>
      <c r="H116" s="69"/>
      <c r="I116" s="70"/>
      <c r="J116" s="70"/>
      <c r="K116" s="34" t="s">
        <v>65</v>
      </c>
      <c r="L116" s="77">
        <v>116</v>
      </c>
      <c r="M116" s="77"/>
      <c r="N116" s="72"/>
      <c r="O116" s="79" t="s">
        <v>294</v>
      </c>
      <c r="P116" s="81">
        <v>43685.57939814815</v>
      </c>
      <c r="Q116" s="79" t="s">
        <v>328</v>
      </c>
      <c r="R116" s="79"/>
      <c r="S116" s="79"/>
      <c r="T116" s="79" t="s">
        <v>394</v>
      </c>
      <c r="U116" s="82" t="s">
        <v>401</v>
      </c>
      <c r="V116" s="82" t="s">
        <v>401</v>
      </c>
      <c r="W116" s="81">
        <v>43685.57939814815</v>
      </c>
      <c r="X116" s="85">
        <v>43685</v>
      </c>
      <c r="Y116" s="87" t="s">
        <v>461</v>
      </c>
      <c r="Z116" s="82" t="s">
        <v>507</v>
      </c>
      <c r="AA116" s="79"/>
      <c r="AB116" s="79"/>
      <c r="AC116" s="87" t="s">
        <v>553</v>
      </c>
      <c r="AD116" s="79"/>
      <c r="AE116" s="79" t="b">
        <v>0</v>
      </c>
      <c r="AF116" s="79">
        <v>8</v>
      </c>
      <c r="AG116" s="87" t="s">
        <v>556</v>
      </c>
      <c r="AH116" s="79" t="b">
        <v>0</v>
      </c>
      <c r="AI116" s="79" t="s">
        <v>557</v>
      </c>
      <c r="AJ116" s="79"/>
      <c r="AK116" s="87" t="s">
        <v>556</v>
      </c>
      <c r="AL116" s="79" t="b">
        <v>0</v>
      </c>
      <c r="AM116" s="79">
        <v>1</v>
      </c>
      <c r="AN116" s="87" t="s">
        <v>556</v>
      </c>
      <c r="AO116" s="79" t="s">
        <v>561</v>
      </c>
      <c r="AP116" s="79" t="b">
        <v>0</v>
      </c>
      <c r="AQ116" s="87" t="s">
        <v>553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234</v>
      </c>
      <c r="B117" s="64" t="s">
        <v>279</v>
      </c>
      <c r="C117" s="65" t="s">
        <v>1620</v>
      </c>
      <c r="D117" s="66">
        <v>3</v>
      </c>
      <c r="E117" s="67" t="s">
        <v>132</v>
      </c>
      <c r="F117" s="68">
        <v>32</v>
      </c>
      <c r="G117" s="65"/>
      <c r="H117" s="69"/>
      <c r="I117" s="70"/>
      <c r="J117" s="70"/>
      <c r="K117" s="34" t="s">
        <v>65</v>
      </c>
      <c r="L117" s="77">
        <v>117</v>
      </c>
      <c r="M117" s="77"/>
      <c r="N117" s="72"/>
      <c r="O117" s="79" t="s">
        <v>294</v>
      </c>
      <c r="P117" s="81">
        <v>43685.57939814815</v>
      </c>
      <c r="Q117" s="79" t="s">
        <v>328</v>
      </c>
      <c r="R117" s="79"/>
      <c r="S117" s="79"/>
      <c r="T117" s="79" t="s">
        <v>394</v>
      </c>
      <c r="U117" s="82" t="s">
        <v>401</v>
      </c>
      <c r="V117" s="82" t="s">
        <v>401</v>
      </c>
      <c r="W117" s="81">
        <v>43685.57939814815</v>
      </c>
      <c r="X117" s="85">
        <v>43685</v>
      </c>
      <c r="Y117" s="87" t="s">
        <v>461</v>
      </c>
      <c r="Z117" s="82" t="s">
        <v>507</v>
      </c>
      <c r="AA117" s="79"/>
      <c r="AB117" s="79"/>
      <c r="AC117" s="87" t="s">
        <v>553</v>
      </c>
      <c r="AD117" s="79"/>
      <c r="AE117" s="79" t="b">
        <v>0</v>
      </c>
      <c r="AF117" s="79">
        <v>8</v>
      </c>
      <c r="AG117" s="87" t="s">
        <v>556</v>
      </c>
      <c r="AH117" s="79" t="b">
        <v>0</v>
      </c>
      <c r="AI117" s="79" t="s">
        <v>557</v>
      </c>
      <c r="AJ117" s="79"/>
      <c r="AK117" s="87" t="s">
        <v>556</v>
      </c>
      <c r="AL117" s="79" t="b">
        <v>0</v>
      </c>
      <c r="AM117" s="79">
        <v>1</v>
      </c>
      <c r="AN117" s="87" t="s">
        <v>556</v>
      </c>
      <c r="AO117" s="79" t="s">
        <v>561</v>
      </c>
      <c r="AP117" s="79" t="b">
        <v>0</v>
      </c>
      <c r="AQ117" s="87" t="s">
        <v>553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234</v>
      </c>
      <c r="B118" s="64" t="s">
        <v>280</v>
      </c>
      <c r="C118" s="65" t="s">
        <v>1620</v>
      </c>
      <c r="D118" s="66">
        <v>3</v>
      </c>
      <c r="E118" s="67" t="s">
        <v>132</v>
      </c>
      <c r="F118" s="68">
        <v>32</v>
      </c>
      <c r="G118" s="65"/>
      <c r="H118" s="69"/>
      <c r="I118" s="70"/>
      <c r="J118" s="70"/>
      <c r="K118" s="34" t="s">
        <v>65</v>
      </c>
      <c r="L118" s="77">
        <v>118</v>
      </c>
      <c r="M118" s="77"/>
      <c r="N118" s="72"/>
      <c r="O118" s="79" t="s">
        <v>294</v>
      </c>
      <c r="P118" s="81">
        <v>43685.57939814815</v>
      </c>
      <c r="Q118" s="79" t="s">
        <v>328</v>
      </c>
      <c r="R118" s="79"/>
      <c r="S118" s="79"/>
      <c r="T118" s="79" t="s">
        <v>394</v>
      </c>
      <c r="U118" s="82" t="s">
        <v>401</v>
      </c>
      <c r="V118" s="82" t="s">
        <v>401</v>
      </c>
      <c r="W118" s="81">
        <v>43685.57939814815</v>
      </c>
      <c r="X118" s="85">
        <v>43685</v>
      </c>
      <c r="Y118" s="87" t="s">
        <v>461</v>
      </c>
      <c r="Z118" s="82" t="s">
        <v>507</v>
      </c>
      <c r="AA118" s="79"/>
      <c r="AB118" s="79"/>
      <c r="AC118" s="87" t="s">
        <v>553</v>
      </c>
      <c r="AD118" s="79"/>
      <c r="AE118" s="79" t="b">
        <v>0</v>
      </c>
      <c r="AF118" s="79">
        <v>8</v>
      </c>
      <c r="AG118" s="87" t="s">
        <v>556</v>
      </c>
      <c r="AH118" s="79" t="b">
        <v>0</v>
      </c>
      <c r="AI118" s="79" t="s">
        <v>557</v>
      </c>
      <c r="AJ118" s="79"/>
      <c r="AK118" s="87" t="s">
        <v>556</v>
      </c>
      <c r="AL118" s="79" t="b">
        <v>0</v>
      </c>
      <c r="AM118" s="79">
        <v>1</v>
      </c>
      <c r="AN118" s="87" t="s">
        <v>556</v>
      </c>
      <c r="AO118" s="79" t="s">
        <v>561</v>
      </c>
      <c r="AP118" s="79" t="b">
        <v>0</v>
      </c>
      <c r="AQ118" s="87" t="s">
        <v>553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234</v>
      </c>
      <c r="B119" s="64" t="s">
        <v>281</v>
      </c>
      <c r="C119" s="65" t="s">
        <v>1620</v>
      </c>
      <c r="D119" s="66">
        <v>3</v>
      </c>
      <c r="E119" s="67" t="s">
        <v>132</v>
      </c>
      <c r="F119" s="68">
        <v>32</v>
      </c>
      <c r="G119" s="65"/>
      <c r="H119" s="69"/>
      <c r="I119" s="70"/>
      <c r="J119" s="70"/>
      <c r="K119" s="34" t="s">
        <v>65</v>
      </c>
      <c r="L119" s="77">
        <v>119</v>
      </c>
      <c r="M119" s="77"/>
      <c r="N119" s="72"/>
      <c r="O119" s="79" t="s">
        <v>294</v>
      </c>
      <c r="P119" s="81">
        <v>43685.57939814815</v>
      </c>
      <c r="Q119" s="79" t="s">
        <v>328</v>
      </c>
      <c r="R119" s="79"/>
      <c r="S119" s="79"/>
      <c r="T119" s="79" t="s">
        <v>394</v>
      </c>
      <c r="U119" s="82" t="s">
        <v>401</v>
      </c>
      <c r="V119" s="82" t="s">
        <v>401</v>
      </c>
      <c r="W119" s="81">
        <v>43685.57939814815</v>
      </c>
      <c r="X119" s="85">
        <v>43685</v>
      </c>
      <c r="Y119" s="87" t="s">
        <v>461</v>
      </c>
      <c r="Z119" s="82" t="s">
        <v>507</v>
      </c>
      <c r="AA119" s="79"/>
      <c r="AB119" s="79"/>
      <c r="AC119" s="87" t="s">
        <v>553</v>
      </c>
      <c r="AD119" s="79"/>
      <c r="AE119" s="79" t="b">
        <v>0</v>
      </c>
      <c r="AF119" s="79">
        <v>8</v>
      </c>
      <c r="AG119" s="87" t="s">
        <v>556</v>
      </c>
      <c r="AH119" s="79" t="b">
        <v>0</v>
      </c>
      <c r="AI119" s="79" t="s">
        <v>557</v>
      </c>
      <c r="AJ119" s="79"/>
      <c r="AK119" s="87" t="s">
        <v>556</v>
      </c>
      <c r="AL119" s="79" t="b">
        <v>0</v>
      </c>
      <c r="AM119" s="79">
        <v>1</v>
      </c>
      <c r="AN119" s="87" t="s">
        <v>556</v>
      </c>
      <c r="AO119" s="79" t="s">
        <v>561</v>
      </c>
      <c r="AP119" s="79" t="b">
        <v>0</v>
      </c>
      <c r="AQ119" s="87" t="s">
        <v>553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234</v>
      </c>
      <c r="B120" s="64" t="s">
        <v>282</v>
      </c>
      <c r="C120" s="65" t="s">
        <v>1620</v>
      </c>
      <c r="D120" s="66">
        <v>3</v>
      </c>
      <c r="E120" s="67" t="s">
        <v>132</v>
      </c>
      <c r="F120" s="68">
        <v>32</v>
      </c>
      <c r="G120" s="65"/>
      <c r="H120" s="69"/>
      <c r="I120" s="70"/>
      <c r="J120" s="70"/>
      <c r="K120" s="34" t="s">
        <v>65</v>
      </c>
      <c r="L120" s="77">
        <v>120</v>
      </c>
      <c r="M120" s="77"/>
      <c r="N120" s="72"/>
      <c r="O120" s="79" t="s">
        <v>294</v>
      </c>
      <c r="P120" s="81">
        <v>43685.57939814815</v>
      </c>
      <c r="Q120" s="79" t="s">
        <v>328</v>
      </c>
      <c r="R120" s="79"/>
      <c r="S120" s="79"/>
      <c r="T120" s="79" t="s">
        <v>394</v>
      </c>
      <c r="U120" s="82" t="s">
        <v>401</v>
      </c>
      <c r="V120" s="82" t="s">
        <v>401</v>
      </c>
      <c r="W120" s="81">
        <v>43685.57939814815</v>
      </c>
      <c r="X120" s="85">
        <v>43685</v>
      </c>
      <c r="Y120" s="87" t="s">
        <v>461</v>
      </c>
      <c r="Z120" s="82" t="s">
        <v>507</v>
      </c>
      <c r="AA120" s="79"/>
      <c r="AB120" s="79"/>
      <c r="AC120" s="87" t="s">
        <v>553</v>
      </c>
      <c r="AD120" s="79"/>
      <c r="AE120" s="79" t="b">
        <v>0</v>
      </c>
      <c r="AF120" s="79">
        <v>8</v>
      </c>
      <c r="AG120" s="87" t="s">
        <v>556</v>
      </c>
      <c r="AH120" s="79" t="b">
        <v>0</v>
      </c>
      <c r="AI120" s="79" t="s">
        <v>557</v>
      </c>
      <c r="AJ120" s="79"/>
      <c r="AK120" s="87" t="s">
        <v>556</v>
      </c>
      <c r="AL120" s="79" t="b">
        <v>0</v>
      </c>
      <c r="AM120" s="79">
        <v>1</v>
      </c>
      <c r="AN120" s="87" t="s">
        <v>556</v>
      </c>
      <c r="AO120" s="79" t="s">
        <v>561</v>
      </c>
      <c r="AP120" s="79" t="b">
        <v>0</v>
      </c>
      <c r="AQ120" s="87" t="s">
        <v>553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234</v>
      </c>
      <c r="B121" s="64" t="s">
        <v>235</v>
      </c>
      <c r="C121" s="65" t="s">
        <v>1620</v>
      </c>
      <c r="D121" s="66">
        <v>3</v>
      </c>
      <c r="E121" s="67" t="s">
        <v>132</v>
      </c>
      <c r="F121" s="68">
        <v>32</v>
      </c>
      <c r="G121" s="65"/>
      <c r="H121" s="69"/>
      <c r="I121" s="70"/>
      <c r="J121" s="70"/>
      <c r="K121" s="34" t="s">
        <v>66</v>
      </c>
      <c r="L121" s="77">
        <v>121</v>
      </c>
      <c r="M121" s="77"/>
      <c r="N121" s="72"/>
      <c r="O121" s="79" t="s">
        <v>294</v>
      </c>
      <c r="P121" s="81">
        <v>43685.57939814815</v>
      </c>
      <c r="Q121" s="79" t="s">
        <v>328</v>
      </c>
      <c r="R121" s="79"/>
      <c r="S121" s="79"/>
      <c r="T121" s="79" t="s">
        <v>394</v>
      </c>
      <c r="U121" s="82" t="s">
        <v>401</v>
      </c>
      <c r="V121" s="82" t="s">
        <v>401</v>
      </c>
      <c r="W121" s="81">
        <v>43685.57939814815</v>
      </c>
      <c r="X121" s="85">
        <v>43685</v>
      </c>
      <c r="Y121" s="87" t="s">
        <v>461</v>
      </c>
      <c r="Z121" s="82" t="s">
        <v>507</v>
      </c>
      <c r="AA121" s="79"/>
      <c r="AB121" s="79"/>
      <c r="AC121" s="87" t="s">
        <v>553</v>
      </c>
      <c r="AD121" s="79"/>
      <c r="AE121" s="79" t="b">
        <v>0</v>
      </c>
      <c r="AF121" s="79">
        <v>8</v>
      </c>
      <c r="AG121" s="87" t="s">
        <v>556</v>
      </c>
      <c r="AH121" s="79" t="b">
        <v>0</v>
      </c>
      <c r="AI121" s="79" t="s">
        <v>557</v>
      </c>
      <c r="AJ121" s="79"/>
      <c r="AK121" s="87" t="s">
        <v>556</v>
      </c>
      <c r="AL121" s="79" t="b">
        <v>0</v>
      </c>
      <c r="AM121" s="79">
        <v>1</v>
      </c>
      <c r="AN121" s="87" t="s">
        <v>556</v>
      </c>
      <c r="AO121" s="79" t="s">
        <v>561</v>
      </c>
      <c r="AP121" s="79" t="b">
        <v>0</v>
      </c>
      <c r="AQ121" s="87" t="s">
        <v>553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234</v>
      </c>
      <c r="B122" s="64" t="s">
        <v>283</v>
      </c>
      <c r="C122" s="65" t="s">
        <v>1620</v>
      </c>
      <c r="D122" s="66">
        <v>3</v>
      </c>
      <c r="E122" s="67" t="s">
        <v>132</v>
      </c>
      <c r="F122" s="68">
        <v>32</v>
      </c>
      <c r="G122" s="65"/>
      <c r="H122" s="69"/>
      <c r="I122" s="70"/>
      <c r="J122" s="70"/>
      <c r="K122" s="34" t="s">
        <v>65</v>
      </c>
      <c r="L122" s="77">
        <v>122</v>
      </c>
      <c r="M122" s="77"/>
      <c r="N122" s="72"/>
      <c r="O122" s="79" t="s">
        <v>294</v>
      </c>
      <c r="P122" s="81">
        <v>43685.57939814815</v>
      </c>
      <c r="Q122" s="79" t="s">
        <v>328</v>
      </c>
      <c r="R122" s="79"/>
      <c r="S122" s="79"/>
      <c r="T122" s="79" t="s">
        <v>394</v>
      </c>
      <c r="U122" s="82" t="s">
        <v>401</v>
      </c>
      <c r="V122" s="82" t="s">
        <v>401</v>
      </c>
      <c r="W122" s="81">
        <v>43685.57939814815</v>
      </c>
      <c r="X122" s="85">
        <v>43685</v>
      </c>
      <c r="Y122" s="87" t="s">
        <v>461</v>
      </c>
      <c r="Z122" s="82" t="s">
        <v>507</v>
      </c>
      <c r="AA122" s="79"/>
      <c r="AB122" s="79"/>
      <c r="AC122" s="87" t="s">
        <v>553</v>
      </c>
      <c r="AD122" s="79"/>
      <c r="AE122" s="79" t="b">
        <v>0</v>
      </c>
      <c r="AF122" s="79">
        <v>8</v>
      </c>
      <c r="AG122" s="87" t="s">
        <v>556</v>
      </c>
      <c r="AH122" s="79" t="b">
        <v>0</v>
      </c>
      <c r="AI122" s="79" t="s">
        <v>557</v>
      </c>
      <c r="AJ122" s="79"/>
      <c r="AK122" s="87" t="s">
        <v>556</v>
      </c>
      <c r="AL122" s="79" t="b">
        <v>0</v>
      </c>
      <c r="AM122" s="79">
        <v>1</v>
      </c>
      <c r="AN122" s="87" t="s">
        <v>556</v>
      </c>
      <c r="AO122" s="79" t="s">
        <v>561</v>
      </c>
      <c r="AP122" s="79" t="b">
        <v>0</v>
      </c>
      <c r="AQ122" s="87" t="s">
        <v>553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234</v>
      </c>
      <c r="B123" s="64" t="s">
        <v>284</v>
      </c>
      <c r="C123" s="65" t="s">
        <v>1620</v>
      </c>
      <c r="D123" s="66">
        <v>3</v>
      </c>
      <c r="E123" s="67" t="s">
        <v>132</v>
      </c>
      <c r="F123" s="68">
        <v>32</v>
      </c>
      <c r="G123" s="65"/>
      <c r="H123" s="69"/>
      <c r="I123" s="70"/>
      <c r="J123" s="70"/>
      <c r="K123" s="34" t="s">
        <v>65</v>
      </c>
      <c r="L123" s="77">
        <v>123</v>
      </c>
      <c r="M123" s="77"/>
      <c r="N123" s="72"/>
      <c r="O123" s="79" t="s">
        <v>294</v>
      </c>
      <c r="P123" s="81">
        <v>43685.57939814815</v>
      </c>
      <c r="Q123" s="79" t="s">
        <v>328</v>
      </c>
      <c r="R123" s="79"/>
      <c r="S123" s="79"/>
      <c r="T123" s="79" t="s">
        <v>394</v>
      </c>
      <c r="U123" s="82" t="s">
        <v>401</v>
      </c>
      <c r="V123" s="82" t="s">
        <v>401</v>
      </c>
      <c r="W123" s="81">
        <v>43685.57939814815</v>
      </c>
      <c r="X123" s="85">
        <v>43685</v>
      </c>
      <c r="Y123" s="87" t="s">
        <v>461</v>
      </c>
      <c r="Z123" s="82" t="s">
        <v>507</v>
      </c>
      <c r="AA123" s="79"/>
      <c r="AB123" s="79"/>
      <c r="AC123" s="87" t="s">
        <v>553</v>
      </c>
      <c r="AD123" s="79"/>
      <c r="AE123" s="79" t="b">
        <v>0</v>
      </c>
      <c r="AF123" s="79">
        <v>8</v>
      </c>
      <c r="AG123" s="87" t="s">
        <v>556</v>
      </c>
      <c r="AH123" s="79" t="b">
        <v>0</v>
      </c>
      <c r="AI123" s="79" t="s">
        <v>557</v>
      </c>
      <c r="AJ123" s="79"/>
      <c r="AK123" s="87" t="s">
        <v>556</v>
      </c>
      <c r="AL123" s="79" t="b">
        <v>0</v>
      </c>
      <c r="AM123" s="79">
        <v>1</v>
      </c>
      <c r="AN123" s="87" t="s">
        <v>556</v>
      </c>
      <c r="AO123" s="79" t="s">
        <v>561</v>
      </c>
      <c r="AP123" s="79" t="b">
        <v>0</v>
      </c>
      <c r="AQ123" s="87" t="s">
        <v>553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234</v>
      </c>
      <c r="B124" s="64" t="s">
        <v>285</v>
      </c>
      <c r="C124" s="65" t="s">
        <v>1620</v>
      </c>
      <c r="D124" s="66">
        <v>3</v>
      </c>
      <c r="E124" s="67" t="s">
        <v>132</v>
      </c>
      <c r="F124" s="68">
        <v>32</v>
      </c>
      <c r="G124" s="65"/>
      <c r="H124" s="69"/>
      <c r="I124" s="70"/>
      <c r="J124" s="70"/>
      <c r="K124" s="34" t="s">
        <v>65</v>
      </c>
      <c r="L124" s="77">
        <v>124</v>
      </c>
      <c r="M124" s="77"/>
      <c r="N124" s="72"/>
      <c r="O124" s="79" t="s">
        <v>294</v>
      </c>
      <c r="P124" s="81">
        <v>43685.57939814815</v>
      </c>
      <c r="Q124" s="79" t="s">
        <v>328</v>
      </c>
      <c r="R124" s="79"/>
      <c r="S124" s="79"/>
      <c r="T124" s="79" t="s">
        <v>394</v>
      </c>
      <c r="U124" s="82" t="s">
        <v>401</v>
      </c>
      <c r="V124" s="82" t="s">
        <v>401</v>
      </c>
      <c r="W124" s="81">
        <v>43685.57939814815</v>
      </c>
      <c r="X124" s="85">
        <v>43685</v>
      </c>
      <c r="Y124" s="87" t="s">
        <v>461</v>
      </c>
      <c r="Z124" s="82" t="s">
        <v>507</v>
      </c>
      <c r="AA124" s="79"/>
      <c r="AB124" s="79"/>
      <c r="AC124" s="87" t="s">
        <v>553</v>
      </c>
      <c r="AD124" s="79"/>
      <c r="AE124" s="79" t="b">
        <v>0</v>
      </c>
      <c r="AF124" s="79">
        <v>8</v>
      </c>
      <c r="AG124" s="87" t="s">
        <v>556</v>
      </c>
      <c r="AH124" s="79" t="b">
        <v>0</v>
      </c>
      <c r="AI124" s="79" t="s">
        <v>557</v>
      </c>
      <c r="AJ124" s="79"/>
      <c r="AK124" s="87" t="s">
        <v>556</v>
      </c>
      <c r="AL124" s="79" t="b">
        <v>0</v>
      </c>
      <c r="AM124" s="79">
        <v>1</v>
      </c>
      <c r="AN124" s="87" t="s">
        <v>556</v>
      </c>
      <c r="AO124" s="79" t="s">
        <v>561</v>
      </c>
      <c r="AP124" s="79" t="b">
        <v>0</v>
      </c>
      <c r="AQ124" s="87" t="s">
        <v>553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234</v>
      </c>
      <c r="B125" s="64" t="s">
        <v>286</v>
      </c>
      <c r="C125" s="65" t="s">
        <v>1620</v>
      </c>
      <c r="D125" s="66">
        <v>3</v>
      </c>
      <c r="E125" s="67" t="s">
        <v>132</v>
      </c>
      <c r="F125" s="68">
        <v>32</v>
      </c>
      <c r="G125" s="65"/>
      <c r="H125" s="69"/>
      <c r="I125" s="70"/>
      <c r="J125" s="70"/>
      <c r="K125" s="34" t="s">
        <v>65</v>
      </c>
      <c r="L125" s="77">
        <v>125</v>
      </c>
      <c r="M125" s="77"/>
      <c r="N125" s="72"/>
      <c r="O125" s="79" t="s">
        <v>294</v>
      </c>
      <c r="P125" s="81">
        <v>43685.57939814815</v>
      </c>
      <c r="Q125" s="79" t="s">
        <v>328</v>
      </c>
      <c r="R125" s="79"/>
      <c r="S125" s="79"/>
      <c r="T125" s="79" t="s">
        <v>394</v>
      </c>
      <c r="U125" s="82" t="s">
        <v>401</v>
      </c>
      <c r="V125" s="82" t="s">
        <v>401</v>
      </c>
      <c r="W125" s="81">
        <v>43685.57939814815</v>
      </c>
      <c r="X125" s="85">
        <v>43685</v>
      </c>
      <c r="Y125" s="87" t="s">
        <v>461</v>
      </c>
      <c r="Z125" s="82" t="s">
        <v>507</v>
      </c>
      <c r="AA125" s="79"/>
      <c r="AB125" s="79"/>
      <c r="AC125" s="87" t="s">
        <v>553</v>
      </c>
      <c r="AD125" s="79"/>
      <c r="AE125" s="79" t="b">
        <v>0</v>
      </c>
      <c r="AF125" s="79">
        <v>8</v>
      </c>
      <c r="AG125" s="87" t="s">
        <v>556</v>
      </c>
      <c r="AH125" s="79" t="b">
        <v>0</v>
      </c>
      <c r="AI125" s="79" t="s">
        <v>557</v>
      </c>
      <c r="AJ125" s="79"/>
      <c r="AK125" s="87" t="s">
        <v>556</v>
      </c>
      <c r="AL125" s="79" t="b">
        <v>0</v>
      </c>
      <c r="AM125" s="79">
        <v>1</v>
      </c>
      <c r="AN125" s="87" t="s">
        <v>556</v>
      </c>
      <c r="AO125" s="79" t="s">
        <v>561</v>
      </c>
      <c r="AP125" s="79" t="b">
        <v>0</v>
      </c>
      <c r="AQ125" s="87" t="s">
        <v>553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234</v>
      </c>
      <c r="B126" s="64" t="s">
        <v>287</v>
      </c>
      <c r="C126" s="65" t="s">
        <v>1620</v>
      </c>
      <c r="D126" s="66">
        <v>3</v>
      </c>
      <c r="E126" s="67" t="s">
        <v>132</v>
      </c>
      <c r="F126" s="68">
        <v>32</v>
      </c>
      <c r="G126" s="65"/>
      <c r="H126" s="69"/>
      <c r="I126" s="70"/>
      <c r="J126" s="70"/>
      <c r="K126" s="34" t="s">
        <v>65</v>
      </c>
      <c r="L126" s="77">
        <v>126</v>
      </c>
      <c r="M126" s="77"/>
      <c r="N126" s="72"/>
      <c r="O126" s="79" t="s">
        <v>294</v>
      </c>
      <c r="P126" s="81">
        <v>43685.57939814815</v>
      </c>
      <c r="Q126" s="79" t="s">
        <v>328</v>
      </c>
      <c r="R126" s="79"/>
      <c r="S126" s="79"/>
      <c r="T126" s="79" t="s">
        <v>394</v>
      </c>
      <c r="U126" s="82" t="s">
        <v>401</v>
      </c>
      <c r="V126" s="82" t="s">
        <v>401</v>
      </c>
      <c r="W126" s="81">
        <v>43685.57939814815</v>
      </c>
      <c r="X126" s="85">
        <v>43685</v>
      </c>
      <c r="Y126" s="87" t="s">
        <v>461</v>
      </c>
      <c r="Z126" s="82" t="s">
        <v>507</v>
      </c>
      <c r="AA126" s="79"/>
      <c r="AB126" s="79"/>
      <c r="AC126" s="87" t="s">
        <v>553</v>
      </c>
      <c r="AD126" s="79"/>
      <c r="AE126" s="79" t="b">
        <v>0</v>
      </c>
      <c r="AF126" s="79">
        <v>8</v>
      </c>
      <c r="AG126" s="87" t="s">
        <v>556</v>
      </c>
      <c r="AH126" s="79" t="b">
        <v>0</v>
      </c>
      <c r="AI126" s="79" t="s">
        <v>557</v>
      </c>
      <c r="AJ126" s="79"/>
      <c r="AK126" s="87" t="s">
        <v>556</v>
      </c>
      <c r="AL126" s="79" t="b">
        <v>0</v>
      </c>
      <c r="AM126" s="79">
        <v>1</v>
      </c>
      <c r="AN126" s="87" t="s">
        <v>556</v>
      </c>
      <c r="AO126" s="79" t="s">
        <v>561</v>
      </c>
      <c r="AP126" s="79" t="b">
        <v>0</v>
      </c>
      <c r="AQ126" s="87" t="s">
        <v>553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234</v>
      </c>
      <c r="B127" s="64" t="s">
        <v>288</v>
      </c>
      <c r="C127" s="65" t="s">
        <v>1620</v>
      </c>
      <c r="D127" s="66">
        <v>3</v>
      </c>
      <c r="E127" s="67" t="s">
        <v>132</v>
      </c>
      <c r="F127" s="68">
        <v>32</v>
      </c>
      <c r="G127" s="65"/>
      <c r="H127" s="69"/>
      <c r="I127" s="70"/>
      <c r="J127" s="70"/>
      <c r="K127" s="34" t="s">
        <v>65</v>
      </c>
      <c r="L127" s="77">
        <v>127</v>
      </c>
      <c r="M127" s="77"/>
      <c r="N127" s="72"/>
      <c r="O127" s="79" t="s">
        <v>294</v>
      </c>
      <c r="P127" s="81">
        <v>43685.57939814815</v>
      </c>
      <c r="Q127" s="79" t="s">
        <v>328</v>
      </c>
      <c r="R127" s="79"/>
      <c r="S127" s="79"/>
      <c r="T127" s="79" t="s">
        <v>394</v>
      </c>
      <c r="U127" s="82" t="s">
        <v>401</v>
      </c>
      <c r="V127" s="82" t="s">
        <v>401</v>
      </c>
      <c r="W127" s="81">
        <v>43685.57939814815</v>
      </c>
      <c r="X127" s="85">
        <v>43685</v>
      </c>
      <c r="Y127" s="87" t="s">
        <v>461</v>
      </c>
      <c r="Z127" s="82" t="s">
        <v>507</v>
      </c>
      <c r="AA127" s="79"/>
      <c r="AB127" s="79"/>
      <c r="AC127" s="87" t="s">
        <v>553</v>
      </c>
      <c r="AD127" s="79"/>
      <c r="AE127" s="79" t="b">
        <v>0</v>
      </c>
      <c r="AF127" s="79">
        <v>8</v>
      </c>
      <c r="AG127" s="87" t="s">
        <v>556</v>
      </c>
      <c r="AH127" s="79" t="b">
        <v>0</v>
      </c>
      <c r="AI127" s="79" t="s">
        <v>557</v>
      </c>
      <c r="AJ127" s="79"/>
      <c r="AK127" s="87" t="s">
        <v>556</v>
      </c>
      <c r="AL127" s="79" t="b">
        <v>0</v>
      </c>
      <c r="AM127" s="79">
        <v>1</v>
      </c>
      <c r="AN127" s="87" t="s">
        <v>556</v>
      </c>
      <c r="AO127" s="79" t="s">
        <v>561</v>
      </c>
      <c r="AP127" s="79" t="b">
        <v>0</v>
      </c>
      <c r="AQ127" s="87" t="s">
        <v>553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234</v>
      </c>
      <c r="B128" s="64" t="s">
        <v>289</v>
      </c>
      <c r="C128" s="65" t="s">
        <v>1620</v>
      </c>
      <c r="D128" s="66">
        <v>3</v>
      </c>
      <c r="E128" s="67" t="s">
        <v>132</v>
      </c>
      <c r="F128" s="68">
        <v>32</v>
      </c>
      <c r="G128" s="65"/>
      <c r="H128" s="69"/>
      <c r="I128" s="70"/>
      <c r="J128" s="70"/>
      <c r="K128" s="34" t="s">
        <v>65</v>
      </c>
      <c r="L128" s="77">
        <v>128</v>
      </c>
      <c r="M128" s="77"/>
      <c r="N128" s="72"/>
      <c r="O128" s="79" t="s">
        <v>294</v>
      </c>
      <c r="P128" s="81">
        <v>43685.57939814815</v>
      </c>
      <c r="Q128" s="79" t="s">
        <v>328</v>
      </c>
      <c r="R128" s="79"/>
      <c r="S128" s="79"/>
      <c r="T128" s="79" t="s">
        <v>394</v>
      </c>
      <c r="U128" s="82" t="s">
        <v>401</v>
      </c>
      <c r="V128" s="82" t="s">
        <v>401</v>
      </c>
      <c r="W128" s="81">
        <v>43685.57939814815</v>
      </c>
      <c r="X128" s="85">
        <v>43685</v>
      </c>
      <c r="Y128" s="87" t="s">
        <v>461</v>
      </c>
      <c r="Z128" s="82" t="s">
        <v>507</v>
      </c>
      <c r="AA128" s="79"/>
      <c r="AB128" s="79"/>
      <c r="AC128" s="87" t="s">
        <v>553</v>
      </c>
      <c r="AD128" s="79"/>
      <c r="AE128" s="79" t="b">
        <v>0</v>
      </c>
      <c r="AF128" s="79">
        <v>8</v>
      </c>
      <c r="AG128" s="87" t="s">
        <v>556</v>
      </c>
      <c r="AH128" s="79" t="b">
        <v>0</v>
      </c>
      <c r="AI128" s="79" t="s">
        <v>557</v>
      </c>
      <c r="AJ128" s="79"/>
      <c r="AK128" s="87" t="s">
        <v>556</v>
      </c>
      <c r="AL128" s="79" t="b">
        <v>0</v>
      </c>
      <c r="AM128" s="79">
        <v>1</v>
      </c>
      <c r="AN128" s="87" t="s">
        <v>556</v>
      </c>
      <c r="AO128" s="79" t="s">
        <v>561</v>
      </c>
      <c r="AP128" s="79" t="b">
        <v>0</v>
      </c>
      <c r="AQ128" s="87" t="s">
        <v>553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234</v>
      </c>
      <c r="B129" s="64" t="s">
        <v>290</v>
      </c>
      <c r="C129" s="65" t="s">
        <v>1620</v>
      </c>
      <c r="D129" s="66">
        <v>3</v>
      </c>
      <c r="E129" s="67" t="s">
        <v>132</v>
      </c>
      <c r="F129" s="68">
        <v>32</v>
      </c>
      <c r="G129" s="65"/>
      <c r="H129" s="69"/>
      <c r="I129" s="70"/>
      <c r="J129" s="70"/>
      <c r="K129" s="34" t="s">
        <v>65</v>
      </c>
      <c r="L129" s="77">
        <v>129</v>
      </c>
      <c r="M129" s="77"/>
      <c r="N129" s="72"/>
      <c r="O129" s="79" t="s">
        <v>294</v>
      </c>
      <c r="P129" s="81">
        <v>43685.57939814815</v>
      </c>
      <c r="Q129" s="79" t="s">
        <v>328</v>
      </c>
      <c r="R129" s="79"/>
      <c r="S129" s="79"/>
      <c r="T129" s="79" t="s">
        <v>394</v>
      </c>
      <c r="U129" s="82" t="s">
        <v>401</v>
      </c>
      <c r="V129" s="82" t="s">
        <v>401</v>
      </c>
      <c r="W129" s="81">
        <v>43685.57939814815</v>
      </c>
      <c r="X129" s="85">
        <v>43685</v>
      </c>
      <c r="Y129" s="87" t="s">
        <v>461</v>
      </c>
      <c r="Z129" s="82" t="s">
        <v>507</v>
      </c>
      <c r="AA129" s="79"/>
      <c r="AB129" s="79"/>
      <c r="AC129" s="87" t="s">
        <v>553</v>
      </c>
      <c r="AD129" s="79"/>
      <c r="AE129" s="79" t="b">
        <v>0</v>
      </c>
      <c r="AF129" s="79">
        <v>8</v>
      </c>
      <c r="AG129" s="87" t="s">
        <v>556</v>
      </c>
      <c r="AH129" s="79" t="b">
        <v>0</v>
      </c>
      <c r="AI129" s="79" t="s">
        <v>557</v>
      </c>
      <c r="AJ129" s="79"/>
      <c r="AK129" s="87" t="s">
        <v>556</v>
      </c>
      <c r="AL129" s="79" t="b">
        <v>0</v>
      </c>
      <c r="AM129" s="79">
        <v>1</v>
      </c>
      <c r="AN129" s="87" t="s">
        <v>556</v>
      </c>
      <c r="AO129" s="79" t="s">
        <v>561</v>
      </c>
      <c r="AP129" s="79" t="b">
        <v>0</v>
      </c>
      <c r="AQ129" s="87" t="s">
        <v>553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234</v>
      </c>
      <c r="B130" s="64" t="s">
        <v>291</v>
      </c>
      <c r="C130" s="65" t="s">
        <v>1620</v>
      </c>
      <c r="D130" s="66">
        <v>3</v>
      </c>
      <c r="E130" s="67" t="s">
        <v>132</v>
      </c>
      <c r="F130" s="68">
        <v>32</v>
      </c>
      <c r="G130" s="65"/>
      <c r="H130" s="69"/>
      <c r="I130" s="70"/>
      <c r="J130" s="70"/>
      <c r="K130" s="34" t="s">
        <v>65</v>
      </c>
      <c r="L130" s="77">
        <v>130</v>
      </c>
      <c r="M130" s="77"/>
      <c r="N130" s="72"/>
      <c r="O130" s="79" t="s">
        <v>294</v>
      </c>
      <c r="P130" s="81">
        <v>43685.57939814815</v>
      </c>
      <c r="Q130" s="79" t="s">
        <v>328</v>
      </c>
      <c r="R130" s="79"/>
      <c r="S130" s="79"/>
      <c r="T130" s="79" t="s">
        <v>394</v>
      </c>
      <c r="U130" s="82" t="s">
        <v>401</v>
      </c>
      <c r="V130" s="82" t="s">
        <v>401</v>
      </c>
      <c r="W130" s="81">
        <v>43685.57939814815</v>
      </c>
      <c r="X130" s="85">
        <v>43685</v>
      </c>
      <c r="Y130" s="87" t="s">
        <v>461</v>
      </c>
      <c r="Z130" s="82" t="s">
        <v>507</v>
      </c>
      <c r="AA130" s="79"/>
      <c r="AB130" s="79"/>
      <c r="AC130" s="87" t="s">
        <v>553</v>
      </c>
      <c r="AD130" s="79"/>
      <c r="AE130" s="79" t="b">
        <v>0</v>
      </c>
      <c r="AF130" s="79">
        <v>8</v>
      </c>
      <c r="AG130" s="87" t="s">
        <v>556</v>
      </c>
      <c r="AH130" s="79" t="b">
        <v>0</v>
      </c>
      <c r="AI130" s="79" t="s">
        <v>557</v>
      </c>
      <c r="AJ130" s="79"/>
      <c r="AK130" s="87" t="s">
        <v>556</v>
      </c>
      <c r="AL130" s="79" t="b">
        <v>0</v>
      </c>
      <c r="AM130" s="79">
        <v>1</v>
      </c>
      <c r="AN130" s="87" t="s">
        <v>556</v>
      </c>
      <c r="AO130" s="79" t="s">
        <v>561</v>
      </c>
      <c r="AP130" s="79" t="b">
        <v>0</v>
      </c>
      <c r="AQ130" s="87" t="s">
        <v>553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234</v>
      </c>
      <c r="B131" s="64" t="s">
        <v>292</v>
      </c>
      <c r="C131" s="65" t="s">
        <v>1620</v>
      </c>
      <c r="D131" s="66">
        <v>3</v>
      </c>
      <c r="E131" s="67" t="s">
        <v>132</v>
      </c>
      <c r="F131" s="68">
        <v>32</v>
      </c>
      <c r="G131" s="65"/>
      <c r="H131" s="69"/>
      <c r="I131" s="70"/>
      <c r="J131" s="70"/>
      <c r="K131" s="34" t="s">
        <v>65</v>
      </c>
      <c r="L131" s="77">
        <v>131</v>
      </c>
      <c r="M131" s="77"/>
      <c r="N131" s="72"/>
      <c r="O131" s="79" t="s">
        <v>294</v>
      </c>
      <c r="P131" s="81">
        <v>43685.57939814815</v>
      </c>
      <c r="Q131" s="79" t="s">
        <v>328</v>
      </c>
      <c r="R131" s="79"/>
      <c r="S131" s="79"/>
      <c r="T131" s="79" t="s">
        <v>394</v>
      </c>
      <c r="U131" s="82" t="s">
        <v>401</v>
      </c>
      <c r="V131" s="82" t="s">
        <v>401</v>
      </c>
      <c r="W131" s="81">
        <v>43685.57939814815</v>
      </c>
      <c r="X131" s="85">
        <v>43685</v>
      </c>
      <c r="Y131" s="87" t="s">
        <v>461</v>
      </c>
      <c r="Z131" s="82" t="s">
        <v>507</v>
      </c>
      <c r="AA131" s="79"/>
      <c r="AB131" s="79"/>
      <c r="AC131" s="87" t="s">
        <v>553</v>
      </c>
      <c r="AD131" s="79"/>
      <c r="AE131" s="79" t="b">
        <v>0</v>
      </c>
      <c r="AF131" s="79">
        <v>8</v>
      </c>
      <c r="AG131" s="87" t="s">
        <v>556</v>
      </c>
      <c r="AH131" s="79" t="b">
        <v>0</v>
      </c>
      <c r="AI131" s="79" t="s">
        <v>557</v>
      </c>
      <c r="AJ131" s="79"/>
      <c r="AK131" s="87" t="s">
        <v>556</v>
      </c>
      <c r="AL131" s="79" t="b">
        <v>0</v>
      </c>
      <c r="AM131" s="79">
        <v>1</v>
      </c>
      <c r="AN131" s="87" t="s">
        <v>556</v>
      </c>
      <c r="AO131" s="79" t="s">
        <v>561</v>
      </c>
      <c r="AP131" s="79" t="b">
        <v>0</v>
      </c>
      <c r="AQ131" s="87" t="s">
        <v>553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234</v>
      </c>
      <c r="B132" s="64" t="s">
        <v>293</v>
      </c>
      <c r="C132" s="65" t="s">
        <v>1620</v>
      </c>
      <c r="D132" s="66">
        <v>3</v>
      </c>
      <c r="E132" s="67" t="s">
        <v>132</v>
      </c>
      <c r="F132" s="68">
        <v>32</v>
      </c>
      <c r="G132" s="65"/>
      <c r="H132" s="69"/>
      <c r="I132" s="70"/>
      <c r="J132" s="70"/>
      <c r="K132" s="34" t="s">
        <v>65</v>
      </c>
      <c r="L132" s="77">
        <v>132</v>
      </c>
      <c r="M132" s="77"/>
      <c r="N132" s="72"/>
      <c r="O132" s="79" t="s">
        <v>294</v>
      </c>
      <c r="P132" s="81">
        <v>43685.57939814815</v>
      </c>
      <c r="Q132" s="79" t="s">
        <v>328</v>
      </c>
      <c r="R132" s="79"/>
      <c r="S132" s="79"/>
      <c r="T132" s="79" t="s">
        <v>394</v>
      </c>
      <c r="U132" s="82" t="s">
        <v>401</v>
      </c>
      <c r="V132" s="82" t="s">
        <v>401</v>
      </c>
      <c r="W132" s="81">
        <v>43685.57939814815</v>
      </c>
      <c r="X132" s="85">
        <v>43685</v>
      </c>
      <c r="Y132" s="87" t="s">
        <v>461</v>
      </c>
      <c r="Z132" s="82" t="s">
        <v>507</v>
      </c>
      <c r="AA132" s="79"/>
      <c r="AB132" s="79"/>
      <c r="AC132" s="87" t="s">
        <v>553</v>
      </c>
      <c r="AD132" s="79"/>
      <c r="AE132" s="79" t="b">
        <v>0</v>
      </c>
      <c r="AF132" s="79">
        <v>8</v>
      </c>
      <c r="AG132" s="87" t="s">
        <v>556</v>
      </c>
      <c r="AH132" s="79" t="b">
        <v>0</v>
      </c>
      <c r="AI132" s="79" t="s">
        <v>557</v>
      </c>
      <c r="AJ132" s="79"/>
      <c r="AK132" s="87" t="s">
        <v>556</v>
      </c>
      <c r="AL132" s="79" t="b">
        <v>0</v>
      </c>
      <c r="AM132" s="79">
        <v>1</v>
      </c>
      <c r="AN132" s="87" t="s">
        <v>556</v>
      </c>
      <c r="AO132" s="79" t="s">
        <v>561</v>
      </c>
      <c r="AP132" s="79" t="b">
        <v>0</v>
      </c>
      <c r="AQ132" s="87" t="s">
        <v>553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28</v>
      </c>
      <c r="BM132" s="49">
        <v>100</v>
      </c>
      <c r="BN132" s="48">
        <v>28</v>
      </c>
    </row>
    <row r="133" spans="1:66" ht="15">
      <c r="A133" s="64" t="s">
        <v>235</v>
      </c>
      <c r="B133" s="64" t="s">
        <v>234</v>
      </c>
      <c r="C133" s="65" t="s">
        <v>1620</v>
      </c>
      <c r="D133" s="66">
        <v>3</v>
      </c>
      <c r="E133" s="67" t="s">
        <v>132</v>
      </c>
      <c r="F133" s="68">
        <v>32</v>
      </c>
      <c r="G133" s="65"/>
      <c r="H133" s="69"/>
      <c r="I133" s="70"/>
      <c r="J133" s="70"/>
      <c r="K133" s="34" t="s">
        <v>66</v>
      </c>
      <c r="L133" s="77">
        <v>133</v>
      </c>
      <c r="M133" s="77"/>
      <c r="N133" s="72"/>
      <c r="O133" s="79" t="s">
        <v>296</v>
      </c>
      <c r="P133" s="81">
        <v>43689.87792824074</v>
      </c>
      <c r="Q133" s="79" t="s">
        <v>328</v>
      </c>
      <c r="R133" s="79"/>
      <c r="S133" s="79"/>
      <c r="T133" s="79" t="s">
        <v>394</v>
      </c>
      <c r="U133" s="79"/>
      <c r="V133" s="82" t="s">
        <v>417</v>
      </c>
      <c r="W133" s="81">
        <v>43689.87792824074</v>
      </c>
      <c r="X133" s="85">
        <v>43689</v>
      </c>
      <c r="Y133" s="87" t="s">
        <v>462</v>
      </c>
      <c r="Z133" s="82" t="s">
        <v>508</v>
      </c>
      <c r="AA133" s="79"/>
      <c r="AB133" s="79"/>
      <c r="AC133" s="87" t="s">
        <v>554</v>
      </c>
      <c r="AD133" s="79"/>
      <c r="AE133" s="79" t="b">
        <v>0</v>
      </c>
      <c r="AF133" s="79">
        <v>0</v>
      </c>
      <c r="AG133" s="87" t="s">
        <v>556</v>
      </c>
      <c r="AH133" s="79" t="b">
        <v>0</v>
      </c>
      <c r="AI133" s="79" t="s">
        <v>557</v>
      </c>
      <c r="AJ133" s="79"/>
      <c r="AK133" s="87" t="s">
        <v>556</v>
      </c>
      <c r="AL133" s="79" t="b">
        <v>0</v>
      </c>
      <c r="AM133" s="79">
        <v>1</v>
      </c>
      <c r="AN133" s="87" t="s">
        <v>553</v>
      </c>
      <c r="AO133" s="79" t="s">
        <v>560</v>
      </c>
      <c r="AP133" s="79" t="b">
        <v>0</v>
      </c>
      <c r="AQ133" s="87" t="s">
        <v>553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235</v>
      </c>
      <c r="B134" s="64" t="s">
        <v>278</v>
      </c>
      <c r="C134" s="65" t="s">
        <v>1620</v>
      </c>
      <c r="D134" s="66">
        <v>3</v>
      </c>
      <c r="E134" s="67" t="s">
        <v>132</v>
      </c>
      <c r="F134" s="68">
        <v>32</v>
      </c>
      <c r="G134" s="65"/>
      <c r="H134" s="69"/>
      <c r="I134" s="70"/>
      <c r="J134" s="70"/>
      <c r="K134" s="34" t="s">
        <v>65</v>
      </c>
      <c r="L134" s="77">
        <v>134</v>
      </c>
      <c r="M134" s="77"/>
      <c r="N134" s="72"/>
      <c r="O134" s="79" t="s">
        <v>294</v>
      </c>
      <c r="P134" s="81">
        <v>43689.87792824074</v>
      </c>
      <c r="Q134" s="79" t="s">
        <v>328</v>
      </c>
      <c r="R134" s="79"/>
      <c r="S134" s="79"/>
      <c r="T134" s="79" t="s">
        <v>394</v>
      </c>
      <c r="U134" s="79"/>
      <c r="V134" s="82" t="s">
        <v>417</v>
      </c>
      <c r="W134" s="81">
        <v>43689.87792824074</v>
      </c>
      <c r="X134" s="85">
        <v>43689</v>
      </c>
      <c r="Y134" s="87" t="s">
        <v>462</v>
      </c>
      <c r="Z134" s="82" t="s">
        <v>508</v>
      </c>
      <c r="AA134" s="79"/>
      <c r="AB134" s="79"/>
      <c r="AC134" s="87" t="s">
        <v>554</v>
      </c>
      <c r="AD134" s="79"/>
      <c r="AE134" s="79" t="b">
        <v>0</v>
      </c>
      <c r="AF134" s="79">
        <v>0</v>
      </c>
      <c r="AG134" s="87" t="s">
        <v>556</v>
      </c>
      <c r="AH134" s="79" t="b">
        <v>0</v>
      </c>
      <c r="AI134" s="79" t="s">
        <v>557</v>
      </c>
      <c r="AJ134" s="79"/>
      <c r="AK134" s="87" t="s">
        <v>556</v>
      </c>
      <c r="AL134" s="79" t="b">
        <v>0</v>
      </c>
      <c r="AM134" s="79">
        <v>1</v>
      </c>
      <c r="AN134" s="87" t="s">
        <v>553</v>
      </c>
      <c r="AO134" s="79" t="s">
        <v>560</v>
      </c>
      <c r="AP134" s="79" t="b">
        <v>0</v>
      </c>
      <c r="AQ134" s="87" t="s">
        <v>553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235</v>
      </c>
      <c r="B135" s="64" t="s">
        <v>279</v>
      </c>
      <c r="C135" s="65" t="s">
        <v>1620</v>
      </c>
      <c r="D135" s="66">
        <v>3</v>
      </c>
      <c r="E135" s="67" t="s">
        <v>132</v>
      </c>
      <c r="F135" s="68">
        <v>32</v>
      </c>
      <c r="G135" s="65"/>
      <c r="H135" s="69"/>
      <c r="I135" s="70"/>
      <c r="J135" s="70"/>
      <c r="K135" s="34" t="s">
        <v>65</v>
      </c>
      <c r="L135" s="77">
        <v>135</v>
      </c>
      <c r="M135" s="77"/>
      <c r="N135" s="72"/>
      <c r="O135" s="79" t="s">
        <v>294</v>
      </c>
      <c r="P135" s="81">
        <v>43689.87792824074</v>
      </c>
      <c r="Q135" s="79" t="s">
        <v>328</v>
      </c>
      <c r="R135" s="79"/>
      <c r="S135" s="79"/>
      <c r="T135" s="79" t="s">
        <v>394</v>
      </c>
      <c r="U135" s="79"/>
      <c r="V135" s="82" t="s">
        <v>417</v>
      </c>
      <c r="W135" s="81">
        <v>43689.87792824074</v>
      </c>
      <c r="X135" s="85">
        <v>43689</v>
      </c>
      <c r="Y135" s="87" t="s">
        <v>462</v>
      </c>
      <c r="Z135" s="82" t="s">
        <v>508</v>
      </c>
      <c r="AA135" s="79"/>
      <c r="AB135" s="79"/>
      <c r="AC135" s="87" t="s">
        <v>554</v>
      </c>
      <c r="AD135" s="79"/>
      <c r="AE135" s="79" t="b">
        <v>0</v>
      </c>
      <c r="AF135" s="79">
        <v>0</v>
      </c>
      <c r="AG135" s="87" t="s">
        <v>556</v>
      </c>
      <c r="AH135" s="79" t="b">
        <v>0</v>
      </c>
      <c r="AI135" s="79" t="s">
        <v>557</v>
      </c>
      <c r="AJ135" s="79"/>
      <c r="AK135" s="87" t="s">
        <v>556</v>
      </c>
      <c r="AL135" s="79" t="b">
        <v>0</v>
      </c>
      <c r="AM135" s="79">
        <v>1</v>
      </c>
      <c r="AN135" s="87" t="s">
        <v>553</v>
      </c>
      <c r="AO135" s="79" t="s">
        <v>560</v>
      </c>
      <c r="AP135" s="79" t="b">
        <v>0</v>
      </c>
      <c r="AQ135" s="87" t="s">
        <v>553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235</v>
      </c>
      <c r="B136" s="64" t="s">
        <v>280</v>
      </c>
      <c r="C136" s="65" t="s">
        <v>1620</v>
      </c>
      <c r="D136" s="66">
        <v>3</v>
      </c>
      <c r="E136" s="67" t="s">
        <v>132</v>
      </c>
      <c r="F136" s="68">
        <v>32</v>
      </c>
      <c r="G136" s="65"/>
      <c r="H136" s="69"/>
      <c r="I136" s="70"/>
      <c r="J136" s="70"/>
      <c r="K136" s="34" t="s">
        <v>65</v>
      </c>
      <c r="L136" s="77">
        <v>136</v>
      </c>
      <c r="M136" s="77"/>
      <c r="N136" s="72"/>
      <c r="O136" s="79" t="s">
        <v>294</v>
      </c>
      <c r="P136" s="81">
        <v>43689.87792824074</v>
      </c>
      <c r="Q136" s="79" t="s">
        <v>328</v>
      </c>
      <c r="R136" s="79"/>
      <c r="S136" s="79"/>
      <c r="T136" s="79" t="s">
        <v>394</v>
      </c>
      <c r="U136" s="79"/>
      <c r="V136" s="82" t="s">
        <v>417</v>
      </c>
      <c r="W136" s="81">
        <v>43689.87792824074</v>
      </c>
      <c r="X136" s="85">
        <v>43689</v>
      </c>
      <c r="Y136" s="87" t="s">
        <v>462</v>
      </c>
      <c r="Z136" s="82" t="s">
        <v>508</v>
      </c>
      <c r="AA136" s="79"/>
      <c r="AB136" s="79"/>
      <c r="AC136" s="87" t="s">
        <v>554</v>
      </c>
      <c r="AD136" s="79"/>
      <c r="AE136" s="79" t="b">
        <v>0</v>
      </c>
      <c r="AF136" s="79">
        <v>0</v>
      </c>
      <c r="AG136" s="87" t="s">
        <v>556</v>
      </c>
      <c r="AH136" s="79" t="b">
        <v>0</v>
      </c>
      <c r="AI136" s="79" t="s">
        <v>557</v>
      </c>
      <c r="AJ136" s="79"/>
      <c r="AK136" s="87" t="s">
        <v>556</v>
      </c>
      <c r="AL136" s="79" t="b">
        <v>0</v>
      </c>
      <c r="AM136" s="79">
        <v>1</v>
      </c>
      <c r="AN136" s="87" t="s">
        <v>553</v>
      </c>
      <c r="AO136" s="79" t="s">
        <v>560</v>
      </c>
      <c r="AP136" s="79" t="b">
        <v>0</v>
      </c>
      <c r="AQ136" s="87" t="s">
        <v>553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235</v>
      </c>
      <c r="B137" s="64" t="s">
        <v>281</v>
      </c>
      <c r="C137" s="65" t="s">
        <v>1620</v>
      </c>
      <c r="D137" s="66">
        <v>3</v>
      </c>
      <c r="E137" s="67" t="s">
        <v>132</v>
      </c>
      <c r="F137" s="68">
        <v>32</v>
      </c>
      <c r="G137" s="65"/>
      <c r="H137" s="69"/>
      <c r="I137" s="70"/>
      <c r="J137" s="70"/>
      <c r="K137" s="34" t="s">
        <v>65</v>
      </c>
      <c r="L137" s="77">
        <v>137</v>
      </c>
      <c r="M137" s="77"/>
      <c r="N137" s="72"/>
      <c r="O137" s="79" t="s">
        <v>294</v>
      </c>
      <c r="P137" s="81">
        <v>43689.87792824074</v>
      </c>
      <c r="Q137" s="79" t="s">
        <v>328</v>
      </c>
      <c r="R137" s="79"/>
      <c r="S137" s="79"/>
      <c r="T137" s="79" t="s">
        <v>394</v>
      </c>
      <c r="U137" s="79"/>
      <c r="V137" s="82" t="s">
        <v>417</v>
      </c>
      <c r="W137" s="81">
        <v>43689.87792824074</v>
      </c>
      <c r="X137" s="85">
        <v>43689</v>
      </c>
      <c r="Y137" s="87" t="s">
        <v>462</v>
      </c>
      <c r="Z137" s="82" t="s">
        <v>508</v>
      </c>
      <c r="AA137" s="79"/>
      <c r="AB137" s="79"/>
      <c r="AC137" s="87" t="s">
        <v>554</v>
      </c>
      <c r="AD137" s="79"/>
      <c r="AE137" s="79" t="b">
        <v>0</v>
      </c>
      <c r="AF137" s="79">
        <v>0</v>
      </c>
      <c r="AG137" s="87" t="s">
        <v>556</v>
      </c>
      <c r="AH137" s="79" t="b">
        <v>0</v>
      </c>
      <c r="AI137" s="79" t="s">
        <v>557</v>
      </c>
      <c r="AJ137" s="79"/>
      <c r="AK137" s="87" t="s">
        <v>556</v>
      </c>
      <c r="AL137" s="79" t="b">
        <v>0</v>
      </c>
      <c r="AM137" s="79">
        <v>1</v>
      </c>
      <c r="AN137" s="87" t="s">
        <v>553</v>
      </c>
      <c r="AO137" s="79" t="s">
        <v>560</v>
      </c>
      <c r="AP137" s="79" t="b">
        <v>0</v>
      </c>
      <c r="AQ137" s="87" t="s">
        <v>553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235</v>
      </c>
      <c r="B138" s="64" t="s">
        <v>282</v>
      </c>
      <c r="C138" s="65" t="s">
        <v>1620</v>
      </c>
      <c r="D138" s="66">
        <v>3</v>
      </c>
      <c r="E138" s="67" t="s">
        <v>132</v>
      </c>
      <c r="F138" s="68">
        <v>32</v>
      </c>
      <c r="G138" s="65"/>
      <c r="H138" s="69"/>
      <c r="I138" s="70"/>
      <c r="J138" s="70"/>
      <c r="K138" s="34" t="s">
        <v>65</v>
      </c>
      <c r="L138" s="77">
        <v>138</v>
      </c>
      <c r="M138" s="77"/>
      <c r="N138" s="72"/>
      <c r="O138" s="79" t="s">
        <v>294</v>
      </c>
      <c r="P138" s="81">
        <v>43689.87792824074</v>
      </c>
      <c r="Q138" s="79" t="s">
        <v>328</v>
      </c>
      <c r="R138" s="79"/>
      <c r="S138" s="79"/>
      <c r="T138" s="79" t="s">
        <v>394</v>
      </c>
      <c r="U138" s="79"/>
      <c r="V138" s="82" t="s">
        <v>417</v>
      </c>
      <c r="W138" s="81">
        <v>43689.87792824074</v>
      </c>
      <c r="X138" s="85">
        <v>43689</v>
      </c>
      <c r="Y138" s="87" t="s">
        <v>462</v>
      </c>
      <c r="Z138" s="82" t="s">
        <v>508</v>
      </c>
      <c r="AA138" s="79"/>
      <c r="AB138" s="79"/>
      <c r="AC138" s="87" t="s">
        <v>554</v>
      </c>
      <c r="AD138" s="79"/>
      <c r="AE138" s="79" t="b">
        <v>0</v>
      </c>
      <c r="AF138" s="79">
        <v>0</v>
      </c>
      <c r="AG138" s="87" t="s">
        <v>556</v>
      </c>
      <c r="AH138" s="79" t="b">
        <v>0</v>
      </c>
      <c r="AI138" s="79" t="s">
        <v>557</v>
      </c>
      <c r="AJ138" s="79"/>
      <c r="AK138" s="87" t="s">
        <v>556</v>
      </c>
      <c r="AL138" s="79" t="b">
        <v>0</v>
      </c>
      <c r="AM138" s="79">
        <v>1</v>
      </c>
      <c r="AN138" s="87" t="s">
        <v>553</v>
      </c>
      <c r="AO138" s="79" t="s">
        <v>560</v>
      </c>
      <c r="AP138" s="79" t="b">
        <v>0</v>
      </c>
      <c r="AQ138" s="87" t="s">
        <v>553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235</v>
      </c>
      <c r="B139" s="64" t="s">
        <v>283</v>
      </c>
      <c r="C139" s="65" t="s">
        <v>1620</v>
      </c>
      <c r="D139" s="66">
        <v>3</v>
      </c>
      <c r="E139" s="67" t="s">
        <v>132</v>
      </c>
      <c r="F139" s="68">
        <v>32</v>
      </c>
      <c r="G139" s="65"/>
      <c r="H139" s="69"/>
      <c r="I139" s="70"/>
      <c r="J139" s="70"/>
      <c r="K139" s="34" t="s">
        <v>65</v>
      </c>
      <c r="L139" s="77">
        <v>139</v>
      </c>
      <c r="M139" s="77"/>
      <c r="N139" s="72"/>
      <c r="O139" s="79" t="s">
        <v>294</v>
      </c>
      <c r="P139" s="81">
        <v>43689.87792824074</v>
      </c>
      <c r="Q139" s="79" t="s">
        <v>328</v>
      </c>
      <c r="R139" s="79"/>
      <c r="S139" s="79"/>
      <c r="T139" s="79" t="s">
        <v>394</v>
      </c>
      <c r="U139" s="79"/>
      <c r="V139" s="82" t="s">
        <v>417</v>
      </c>
      <c r="W139" s="81">
        <v>43689.87792824074</v>
      </c>
      <c r="X139" s="85">
        <v>43689</v>
      </c>
      <c r="Y139" s="87" t="s">
        <v>462</v>
      </c>
      <c r="Z139" s="82" t="s">
        <v>508</v>
      </c>
      <c r="AA139" s="79"/>
      <c r="AB139" s="79"/>
      <c r="AC139" s="87" t="s">
        <v>554</v>
      </c>
      <c r="AD139" s="79"/>
      <c r="AE139" s="79" t="b">
        <v>0</v>
      </c>
      <c r="AF139" s="79">
        <v>0</v>
      </c>
      <c r="AG139" s="87" t="s">
        <v>556</v>
      </c>
      <c r="AH139" s="79" t="b">
        <v>0</v>
      </c>
      <c r="AI139" s="79" t="s">
        <v>557</v>
      </c>
      <c r="AJ139" s="79"/>
      <c r="AK139" s="87" t="s">
        <v>556</v>
      </c>
      <c r="AL139" s="79" t="b">
        <v>0</v>
      </c>
      <c r="AM139" s="79">
        <v>1</v>
      </c>
      <c r="AN139" s="87" t="s">
        <v>553</v>
      </c>
      <c r="AO139" s="79" t="s">
        <v>560</v>
      </c>
      <c r="AP139" s="79" t="b">
        <v>0</v>
      </c>
      <c r="AQ139" s="87" t="s">
        <v>553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235</v>
      </c>
      <c r="B140" s="64" t="s">
        <v>284</v>
      </c>
      <c r="C140" s="65" t="s">
        <v>1620</v>
      </c>
      <c r="D140" s="66">
        <v>3</v>
      </c>
      <c r="E140" s="67" t="s">
        <v>132</v>
      </c>
      <c r="F140" s="68">
        <v>32</v>
      </c>
      <c r="G140" s="65"/>
      <c r="H140" s="69"/>
      <c r="I140" s="70"/>
      <c r="J140" s="70"/>
      <c r="K140" s="34" t="s">
        <v>65</v>
      </c>
      <c r="L140" s="77">
        <v>140</v>
      </c>
      <c r="M140" s="77"/>
      <c r="N140" s="72"/>
      <c r="O140" s="79" t="s">
        <v>294</v>
      </c>
      <c r="P140" s="81">
        <v>43689.87792824074</v>
      </c>
      <c r="Q140" s="79" t="s">
        <v>328</v>
      </c>
      <c r="R140" s="79"/>
      <c r="S140" s="79"/>
      <c r="T140" s="79" t="s">
        <v>394</v>
      </c>
      <c r="U140" s="79"/>
      <c r="V140" s="82" t="s">
        <v>417</v>
      </c>
      <c r="W140" s="81">
        <v>43689.87792824074</v>
      </c>
      <c r="X140" s="85">
        <v>43689</v>
      </c>
      <c r="Y140" s="87" t="s">
        <v>462</v>
      </c>
      <c r="Z140" s="82" t="s">
        <v>508</v>
      </c>
      <c r="AA140" s="79"/>
      <c r="AB140" s="79"/>
      <c r="AC140" s="87" t="s">
        <v>554</v>
      </c>
      <c r="AD140" s="79"/>
      <c r="AE140" s="79" t="b">
        <v>0</v>
      </c>
      <c r="AF140" s="79">
        <v>0</v>
      </c>
      <c r="AG140" s="87" t="s">
        <v>556</v>
      </c>
      <c r="AH140" s="79" t="b">
        <v>0</v>
      </c>
      <c r="AI140" s="79" t="s">
        <v>557</v>
      </c>
      <c r="AJ140" s="79"/>
      <c r="AK140" s="87" t="s">
        <v>556</v>
      </c>
      <c r="AL140" s="79" t="b">
        <v>0</v>
      </c>
      <c r="AM140" s="79">
        <v>1</v>
      </c>
      <c r="AN140" s="87" t="s">
        <v>553</v>
      </c>
      <c r="AO140" s="79" t="s">
        <v>560</v>
      </c>
      <c r="AP140" s="79" t="b">
        <v>0</v>
      </c>
      <c r="AQ140" s="87" t="s">
        <v>553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235</v>
      </c>
      <c r="B141" s="64" t="s">
        <v>285</v>
      </c>
      <c r="C141" s="65" t="s">
        <v>1620</v>
      </c>
      <c r="D141" s="66">
        <v>3</v>
      </c>
      <c r="E141" s="67" t="s">
        <v>132</v>
      </c>
      <c r="F141" s="68">
        <v>32</v>
      </c>
      <c r="G141" s="65"/>
      <c r="H141" s="69"/>
      <c r="I141" s="70"/>
      <c r="J141" s="70"/>
      <c r="K141" s="34" t="s">
        <v>65</v>
      </c>
      <c r="L141" s="77">
        <v>141</v>
      </c>
      <c r="M141" s="77"/>
      <c r="N141" s="72"/>
      <c r="O141" s="79" t="s">
        <v>294</v>
      </c>
      <c r="P141" s="81">
        <v>43689.87792824074</v>
      </c>
      <c r="Q141" s="79" t="s">
        <v>328</v>
      </c>
      <c r="R141" s="79"/>
      <c r="S141" s="79"/>
      <c r="T141" s="79" t="s">
        <v>394</v>
      </c>
      <c r="U141" s="79"/>
      <c r="V141" s="82" t="s">
        <v>417</v>
      </c>
      <c r="W141" s="81">
        <v>43689.87792824074</v>
      </c>
      <c r="X141" s="85">
        <v>43689</v>
      </c>
      <c r="Y141" s="87" t="s">
        <v>462</v>
      </c>
      <c r="Z141" s="82" t="s">
        <v>508</v>
      </c>
      <c r="AA141" s="79"/>
      <c r="AB141" s="79"/>
      <c r="AC141" s="87" t="s">
        <v>554</v>
      </c>
      <c r="AD141" s="79"/>
      <c r="AE141" s="79" t="b">
        <v>0</v>
      </c>
      <c r="AF141" s="79">
        <v>0</v>
      </c>
      <c r="AG141" s="87" t="s">
        <v>556</v>
      </c>
      <c r="AH141" s="79" t="b">
        <v>0</v>
      </c>
      <c r="AI141" s="79" t="s">
        <v>557</v>
      </c>
      <c r="AJ141" s="79"/>
      <c r="AK141" s="87" t="s">
        <v>556</v>
      </c>
      <c r="AL141" s="79" t="b">
        <v>0</v>
      </c>
      <c r="AM141" s="79">
        <v>1</v>
      </c>
      <c r="AN141" s="87" t="s">
        <v>553</v>
      </c>
      <c r="AO141" s="79" t="s">
        <v>560</v>
      </c>
      <c r="AP141" s="79" t="b">
        <v>0</v>
      </c>
      <c r="AQ141" s="87" t="s">
        <v>553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235</v>
      </c>
      <c r="B142" s="64" t="s">
        <v>286</v>
      </c>
      <c r="C142" s="65" t="s">
        <v>1620</v>
      </c>
      <c r="D142" s="66">
        <v>3</v>
      </c>
      <c r="E142" s="67" t="s">
        <v>132</v>
      </c>
      <c r="F142" s="68">
        <v>32</v>
      </c>
      <c r="G142" s="65"/>
      <c r="H142" s="69"/>
      <c r="I142" s="70"/>
      <c r="J142" s="70"/>
      <c r="K142" s="34" t="s">
        <v>65</v>
      </c>
      <c r="L142" s="77">
        <v>142</v>
      </c>
      <c r="M142" s="77"/>
      <c r="N142" s="72"/>
      <c r="O142" s="79" t="s">
        <v>294</v>
      </c>
      <c r="P142" s="81">
        <v>43689.87792824074</v>
      </c>
      <c r="Q142" s="79" t="s">
        <v>328</v>
      </c>
      <c r="R142" s="79"/>
      <c r="S142" s="79"/>
      <c r="T142" s="79" t="s">
        <v>394</v>
      </c>
      <c r="U142" s="79"/>
      <c r="V142" s="82" t="s">
        <v>417</v>
      </c>
      <c r="W142" s="81">
        <v>43689.87792824074</v>
      </c>
      <c r="X142" s="85">
        <v>43689</v>
      </c>
      <c r="Y142" s="87" t="s">
        <v>462</v>
      </c>
      <c r="Z142" s="82" t="s">
        <v>508</v>
      </c>
      <c r="AA142" s="79"/>
      <c r="AB142" s="79"/>
      <c r="AC142" s="87" t="s">
        <v>554</v>
      </c>
      <c r="AD142" s="79"/>
      <c r="AE142" s="79" t="b">
        <v>0</v>
      </c>
      <c r="AF142" s="79">
        <v>0</v>
      </c>
      <c r="AG142" s="87" t="s">
        <v>556</v>
      </c>
      <c r="AH142" s="79" t="b">
        <v>0</v>
      </c>
      <c r="AI142" s="79" t="s">
        <v>557</v>
      </c>
      <c r="AJ142" s="79"/>
      <c r="AK142" s="87" t="s">
        <v>556</v>
      </c>
      <c r="AL142" s="79" t="b">
        <v>0</v>
      </c>
      <c r="AM142" s="79">
        <v>1</v>
      </c>
      <c r="AN142" s="87" t="s">
        <v>553</v>
      </c>
      <c r="AO142" s="79" t="s">
        <v>560</v>
      </c>
      <c r="AP142" s="79" t="b">
        <v>0</v>
      </c>
      <c r="AQ142" s="87" t="s">
        <v>553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235</v>
      </c>
      <c r="B143" s="64" t="s">
        <v>287</v>
      </c>
      <c r="C143" s="65" t="s">
        <v>1620</v>
      </c>
      <c r="D143" s="66">
        <v>3</v>
      </c>
      <c r="E143" s="67" t="s">
        <v>132</v>
      </c>
      <c r="F143" s="68">
        <v>32</v>
      </c>
      <c r="G143" s="65"/>
      <c r="H143" s="69"/>
      <c r="I143" s="70"/>
      <c r="J143" s="70"/>
      <c r="K143" s="34" t="s">
        <v>65</v>
      </c>
      <c r="L143" s="77">
        <v>143</v>
      </c>
      <c r="M143" s="77"/>
      <c r="N143" s="72"/>
      <c r="O143" s="79" t="s">
        <v>294</v>
      </c>
      <c r="P143" s="81">
        <v>43689.87792824074</v>
      </c>
      <c r="Q143" s="79" t="s">
        <v>328</v>
      </c>
      <c r="R143" s="79"/>
      <c r="S143" s="79"/>
      <c r="T143" s="79" t="s">
        <v>394</v>
      </c>
      <c r="U143" s="79"/>
      <c r="V143" s="82" t="s">
        <v>417</v>
      </c>
      <c r="W143" s="81">
        <v>43689.87792824074</v>
      </c>
      <c r="X143" s="85">
        <v>43689</v>
      </c>
      <c r="Y143" s="87" t="s">
        <v>462</v>
      </c>
      <c r="Z143" s="82" t="s">
        <v>508</v>
      </c>
      <c r="AA143" s="79"/>
      <c r="AB143" s="79"/>
      <c r="AC143" s="87" t="s">
        <v>554</v>
      </c>
      <c r="AD143" s="79"/>
      <c r="AE143" s="79" t="b">
        <v>0</v>
      </c>
      <c r="AF143" s="79">
        <v>0</v>
      </c>
      <c r="AG143" s="87" t="s">
        <v>556</v>
      </c>
      <c r="AH143" s="79" t="b">
        <v>0</v>
      </c>
      <c r="AI143" s="79" t="s">
        <v>557</v>
      </c>
      <c r="AJ143" s="79"/>
      <c r="AK143" s="87" t="s">
        <v>556</v>
      </c>
      <c r="AL143" s="79" t="b">
        <v>0</v>
      </c>
      <c r="AM143" s="79">
        <v>1</v>
      </c>
      <c r="AN143" s="87" t="s">
        <v>553</v>
      </c>
      <c r="AO143" s="79" t="s">
        <v>560</v>
      </c>
      <c r="AP143" s="79" t="b">
        <v>0</v>
      </c>
      <c r="AQ143" s="87" t="s">
        <v>553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235</v>
      </c>
      <c r="B144" s="64" t="s">
        <v>288</v>
      </c>
      <c r="C144" s="65" t="s">
        <v>1620</v>
      </c>
      <c r="D144" s="66">
        <v>3</v>
      </c>
      <c r="E144" s="67" t="s">
        <v>132</v>
      </c>
      <c r="F144" s="68">
        <v>32</v>
      </c>
      <c r="G144" s="65"/>
      <c r="H144" s="69"/>
      <c r="I144" s="70"/>
      <c r="J144" s="70"/>
      <c r="K144" s="34" t="s">
        <v>65</v>
      </c>
      <c r="L144" s="77">
        <v>144</v>
      </c>
      <c r="M144" s="77"/>
      <c r="N144" s="72"/>
      <c r="O144" s="79" t="s">
        <v>294</v>
      </c>
      <c r="P144" s="81">
        <v>43689.87792824074</v>
      </c>
      <c r="Q144" s="79" t="s">
        <v>328</v>
      </c>
      <c r="R144" s="79"/>
      <c r="S144" s="79"/>
      <c r="T144" s="79" t="s">
        <v>394</v>
      </c>
      <c r="U144" s="79"/>
      <c r="V144" s="82" t="s">
        <v>417</v>
      </c>
      <c r="W144" s="81">
        <v>43689.87792824074</v>
      </c>
      <c r="X144" s="85">
        <v>43689</v>
      </c>
      <c r="Y144" s="87" t="s">
        <v>462</v>
      </c>
      <c r="Z144" s="82" t="s">
        <v>508</v>
      </c>
      <c r="AA144" s="79"/>
      <c r="AB144" s="79"/>
      <c r="AC144" s="87" t="s">
        <v>554</v>
      </c>
      <c r="AD144" s="79"/>
      <c r="AE144" s="79" t="b">
        <v>0</v>
      </c>
      <c r="AF144" s="79">
        <v>0</v>
      </c>
      <c r="AG144" s="87" t="s">
        <v>556</v>
      </c>
      <c r="AH144" s="79" t="b">
        <v>0</v>
      </c>
      <c r="AI144" s="79" t="s">
        <v>557</v>
      </c>
      <c r="AJ144" s="79"/>
      <c r="AK144" s="87" t="s">
        <v>556</v>
      </c>
      <c r="AL144" s="79" t="b">
        <v>0</v>
      </c>
      <c r="AM144" s="79">
        <v>1</v>
      </c>
      <c r="AN144" s="87" t="s">
        <v>553</v>
      </c>
      <c r="AO144" s="79" t="s">
        <v>560</v>
      </c>
      <c r="AP144" s="79" t="b">
        <v>0</v>
      </c>
      <c r="AQ144" s="87" t="s">
        <v>553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235</v>
      </c>
      <c r="B145" s="64" t="s">
        <v>289</v>
      </c>
      <c r="C145" s="65" t="s">
        <v>1620</v>
      </c>
      <c r="D145" s="66">
        <v>3</v>
      </c>
      <c r="E145" s="67" t="s">
        <v>132</v>
      </c>
      <c r="F145" s="68">
        <v>32</v>
      </c>
      <c r="G145" s="65"/>
      <c r="H145" s="69"/>
      <c r="I145" s="70"/>
      <c r="J145" s="70"/>
      <c r="K145" s="34" t="s">
        <v>65</v>
      </c>
      <c r="L145" s="77">
        <v>145</v>
      </c>
      <c r="M145" s="77"/>
      <c r="N145" s="72"/>
      <c r="O145" s="79" t="s">
        <v>294</v>
      </c>
      <c r="P145" s="81">
        <v>43689.87792824074</v>
      </c>
      <c r="Q145" s="79" t="s">
        <v>328</v>
      </c>
      <c r="R145" s="79"/>
      <c r="S145" s="79"/>
      <c r="T145" s="79" t="s">
        <v>394</v>
      </c>
      <c r="U145" s="79"/>
      <c r="V145" s="82" t="s">
        <v>417</v>
      </c>
      <c r="W145" s="81">
        <v>43689.87792824074</v>
      </c>
      <c r="X145" s="85">
        <v>43689</v>
      </c>
      <c r="Y145" s="87" t="s">
        <v>462</v>
      </c>
      <c r="Z145" s="82" t="s">
        <v>508</v>
      </c>
      <c r="AA145" s="79"/>
      <c r="AB145" s="79"/>
      <c r="AC145" s="87" t="s">
        <v>554</v>
      </c>
      <c r="AD145" s="79"/>
      <c r="AE145" s="79" t="b">
        <v>0</v>
      </c>
      <c r="AF145" s="79">
        <v>0</v>
      </c>
      <c r="AG145" s="87" t="s">
        <v>556</v>
      </c>
      <c r="AH145" s="79" t="b">
        <v>0</v>
      </c>
      <c r="AI145" s="79" t="s">
        <v>557</v>
      </c>
      <c r="AJ145" s="79"/>
      <c r="AK145" s="87" t="s">
        <v>556</v>
      </c>
      <c r="AL145" s="79" t="b">
        <v>0</v>
      </c>
      <c r="AM145" s="79">
        <v>1</v>
      </c>
      <c r="AN145" s="87" t="s">
        <v>553</v>
      </c>
      <c r="AO145" s="79" t="s">
        <v>560</v>
      </c>
      <c r="AP145" s="79" t="b">
        <v>0</v>
      </c>
      <c r="AQ145" s="87" t="s">
        <v>553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235</v>
      </c>
      <c r="B146" s="64" t="s">
        <v>290</v>
      </c>
      <c r="C146" s="65" t="s">
        <v>1620</v>
      </c>
      <c r="D146" s="66">
        <v>3</v>
      </c>
      <c r="E146" s="67" t="s">
        <v>132</v>
      </c>
      <c r="F146" s="68">
        <v>32</v>
      </c>
      <c r="G146" s="65"/>
      <c r="H146" s="69"/>
      <c r="I146" s="70"/>
      <c r="J146" s="70"/>
      <c r="K146" s="34" t="s">
        <v>65</v>
      </c>
      <c r="L146" s="77">
        <v>146</v>
      </c>
      <c r="M146" s="77"/>
      <c r="N146" s="72"/>
      <c r="O146" s="79" t="s">
        <v>294</v>
      </c>
      <c r="P146" s="81">
        <v>43689.87792824074</v>
      </c>
      <c r="Q146" s="79" t="s">
        <v>328</v>
      </c>
      <c r="R146" s="79"/>
      <c r="S146" s="79"/>
      <c r="T146" s="79" t="s">
        <v>394</v>
      </c>
      <c r="U146" s="79"/>
      <c r="V146" s="82" t="s">
        <v>417</v>
      </c>
      <c r="W146" s="81">
        <v>43689.87792824074</v>
      </c>
      <c r="X146" s="85">
        <v>43689</v>
      </c>
      <c r="Y146" s="87" t="s">
        <v>462</v>
      </c>
      <c r="Z146" s="82" t="s">
        <v>508</v>
      </c>
      <c r="AA146" s="79"/>
      <c r="AB146" s="79"/>
      <c r="AC146" s="87" t="s">
        <v>554</v>
      </c>
      <c r="AD146" s="79"/>
      <c r="AE146" s="79" t="b">
        <v>0</v>
      </c>
      <c r="AF146" s="79">
        <v>0</v>
      </c>
      <c r="AG146" s="87" t="s">
        <v>556</v>
      </c>
      <c r="AH146" s="79" t="b">
        <v>0</v>
      </c>
      <c r="AI146" s="79" t="s">
        <v>557</v>
      </c>
      <c r="AJ146" s="79"/>
      <c r="AK146" s="87" t="s">
        <v>556</v>
      </c>
      <c r="AL146" s="79" t="b">
        <v>0</v>
      </c>
      <c r="AM146" s="79">
        <v>1</v>
      </c>
      <c r="AN146" s="87" t="s">
        <v>553</v>
      </c>
      <c r="AO146" s="79" t="s">
        <v>560</v>
      </c>
      <c r="AP146" s="79" t="b">
        <v>0</v>
      </c>
      <c r="AQ146" s="87" t="s">
        <v>553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235</v>
      </c>
      <c r="B147" s="64" t="s">
        <v>291</v>
      </c>
      <c r="C147" s="65" t="s">
        <v>1620</v>
      </c>
      <c r="D147" s="66">
        <v>3</v>
      </c>
      <c r="E147" s="67" t="s">
        <v>132</v>
      </c>
      <c r="F147" s="68">
        <v>32</v>
      </c>
      <c r="G147" s="65"/>
      <c r="H147" s="69"/>
      <c r="I147" s="70"/>
      <c r="J147" s="70"/>
      <c r="K147" s="34" t="s">
        <v>65</v>
      </c>
      <c r="L147" s="77">
        <v>147</v>
      </c>
      <c r="M147" s="77"/>
      <c r="N147" s="72"/>
      <c r="O147" s="79" t="s">
        <v>294</v>
      </c>
      <c r="P147" s="81">
        <v>43689.87792824074</v>
      </c>
      <c r="Q147" s="79" t="s">
        <v>328</v>
      </c>
      <c r="R147" s="79"/>
      <c r="S147" s="79"/>
      <c r="T147" s="79" t="s">
        <v>394</v>
      </c>
      <c r="U147" s="79"/>
      <c r="V147" s="82" t="s">
        <v>417</v>
      </c>
      <c r="W147" s="81">
        <v>43689.87792824074</v>
      </c>
      <c r="X147" s="85">
        <v>43689</v>
      </c>
      <c r="Y147" s="87" t="s">
        <v>462</v>
      </c>
      <c r="Z147" s="82" t="s">
        <v>508</v>
      </c>
      <c r="AA147" s="79"/>
      <c r="AB147" s="79"/>
      <c r="AC147" s="87" t="s">
        <v>554</v>
      </c>
      <c r="AD147" s="79"/>
      <c r="AE147" s="79" t="b">
        <v>0</v>
      </c>
      <c r="AF147" s="79">
        <v>0</v>
      </c>
      <c r="AG147" s="87" t="s">
        <v>556</v>
      </c>
      <c r="AH147" s="79" t="b">
        <v>0</v>
      </c>
      <c r="AI147" s="79" t="s">
        <v>557</v>
      </c>
      <c r="AJ147" s="79"/>
      <c r="AK147" s="87" t="s">
        <v>556</v>
      </c>
      <c r="AL147" s="79" t="b">
        <v>0</v>
      </c>
      <c r="AM147" s="79">
        <v>1</v>
      </c>
      <c r="AN147" s="87" t="s">
        <v>553</v>
      </c>
      <c r="AO147" s="79" t="s">
        <v>560</v>
      </c>
      <c r="AP147" s="79" t="b">
        <v>0</v>
      </c>
      <c r="AQ147" s="87" t="s">
        <v>553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235</v>
      </c>
      <c r="B148" s="64" t="s">
        <v>292</v>
      </c>
      <c r="C148" s="65" t="s">
        <v>1620</v>
      </c>
      <c r="D148" s="66">
        <v>3</v>
      </c>
      <c r="E148" s="67" t="s">
        <v>132</v>
      </c>
      <c r="F148" s="68">
        <v>32</v>
      </c>
      <c r="G148" s="65"/>
      <c r="H148" s="69"/>
      <c r="I148" s="70"/>
      <c r="J148" s="70"/>
      <c r="K148" s="34" t="s">
        <v>65</v>
      </c>
      <c r="L148" s="77">
        <v>148</v>
      </c>
      <c r="M148" s="77"/>
      <c r="N148" s="72"/>
      <c r="O148" s="79" t="s">
        <v>294</v>
      </c>
      <c r="P148" s="81">
        <v>43689.87792824074</v>
      </c>
      <c r="Q148" s="79" t="s">
        <v>328</v>
      </c>
      <c r="R148" s="79"/>
      <c r="S148" s="79"/>
      <c r="T148" s="79" t="s">
        <v>394</v>
      </c>
      <c r="U148" s="79"/>
      <c r="V148" s="82" t="s">
        <v>417</v>
      </c>
      <c r="W148" s="81">
        <v>43689.87792824074</v>
      </c>
      <c r="X148" s="85">
        <v>43689</v>
      </c>
      <c r="Y148" s="87" t="s">
        <v>462</v>
      </c>
      <c r="Z148" s="82" t="s">
        <v>508</v>
      </c>
      <c r="AA148" s="79"/>
      <c r="AB148" s="79"/>
      <c r="AC148" s="87" t="s">
        <v>554</v>
      </c>
      <c r="AD148" s="79"/>
      <c r="AE148" s="79" t="b">
        <v>0</v>
      </c>
      <c r="AF148" s="79">
        <v>0</v>
      </c>
      <c r="AG148" s="87" t="s">
        <v>556</v>
      </c>
      <c r="AH148" s="79" t="b">
        <v>0</v>
      </c>
      <c r="AI148" s="79" t="s">
        <v>557</v>
      </c>
      <c r="AJ148" s="79"/>
      <c r="AK148" s="87" t="s">
        <v>556</v>
      </c>
      <c r="AL148" s="79" t="b">
        <v>0</v>
      </c>
      <c r="AM148" s="79">
        <v>1</v>
      </c>
      <c r="AN148" s="87" t="s">
        <v>553</v>
      </c>
      <c r="AO148" s="79" t="s">
        <v>560</v>
      </c>
      <c r="AP148" s="79" t="b">
        <v>0</v>
      </c>
      <c r="AQ148" s="87" t="s">
        <v>553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235</v>
      </c>
      <c r="B149" s="64" t="s">
        <v>293</v>
      </c>
      <c r="C149" s="65" t="s">
        <v>1620</v>
      </c>
      <c r="D149" s="66">
        <v>3</v>
      </c>
      <c r="E149" s="67" t="s">
        <v>132</v>
      </c>
      <c r="F149" s="68">
        <v>32</v>
      </c>
      <c r="G149" s="65"/>
      <c r="H149" s="69"/>
      <c r="I149" s="70"/>
      <c r="J149" s="70"/>
      <c r="K149" s="34" t="s">
        <v>65</v>
      </c>
      <c r="L149" s="77">
        <v>149</v>
      </c>
      <c r="M149" s="77"/>
      <c r="N149" s="72"/>
      <c r="O149" s="79" t="s">
        <v>294</v>
      </c>
      <c r="P149" s="81">
        <v>43689.87792824074</v>
      </c>
      <c r="Q149" s="79" t="s">
        <v>328</v>
      </c>
      <c r="R149" s="79"/>
      <c r="S149" s="79"/>
      <c r="T149" s="79" t="s">
        <v>394</v>
      </c>
      <c r="U149" s="79"/>
      <c r="V149" s="82" t="s">
        <v>417</v>
      </c>
      <c r="W149" s="81">
        <v>43689.87792824074</v>
      </c>
      <c r="X149" s="85">
        <v>43689</v>
      </c>
      <c r="Y149" s="87" t="s">
        <v>462</v>
      </c>
      <c r="Z149" s="82" t="s">
        <v>508</v>
      </c>
      <c r="AA149" s="79"/>
      <c r="AB149" s="79"/>
      <c r="AC149" s="87" t="s">
        <v>554</v>
      </c>
      <c r="AD149" s="79"/>
      <c r="AE149" s="79" t="b">
        <v>0</v>
      </c>
      <c r="AF149" s="79">
        <v>0</v>
      </c>
      <c r="AG149" s="87" t="s">
        <v>556</v>
      </c>
      <c r="AH149" s="79" t="b">
        <v>0</v>
      </c>
      <c r="AI149" s="79" t="s">
        <v>557</v>
      </c>
      <c r="AJ149" s="79"/>
      <c r="AK149" s="87" t="s">
        <v>556</v>
      </c>
      <c r="AL149" s="79" t="b">
        <v>0</v>
      </c>
      <c r="AM149" s="79">
        <v>1</v>
      </c>
      <c r="AN149" s="87" t="s">
        <v>553</v>
      </c>
      <c r="AO149" s="79" t="s">
        <v>560</v>
      </c>
      <c r="AP149" s="79" t="b">
        <v>0</v>
      </c>
      <c r="AQ149" s="87" t="s">
        <v>553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28</v>
      </c>
      <c r="BM149" s="49">
        <v>100</v>
      </c>
      <c r="BN149"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hyperlinks>
    <hyperlink ref="R15" r:id="rId1" display="https://www.tysonspartnership.org/event/naiop-networking-event-at-city-works-eatery-and-pour-house/"/>
    <hyperlink ref="R16" r:id="rId2" display="https://www.tysonspartnership.org/event/naiop-networking-event-at-city-works-eatery-and-pour-house/"/>
    <hyperlink ref="R17" r:id="rId3" display="https://www.tysonspartnership.org/event/naiop-networking-event-at-city-works-eatery-and-pour-house/"/>
    <hyperlink ref="R18" r:id="rId4" display="https://www.tysonspartnership.org/event/naiop-networking-event-at-city-works-eatery-and-pour-house/"/>
    <hyperlink ref="R21" r:id="rId5" display="https://www.youtube.com/watch?v=GqPv4eeGMAk&amp;feature=youtu.be"/>
    <hyperlink ref="R22" r:id="rId6" display="https://www.youtube.com/watch?v=GqPv4eeGMAk&amp;feature=youtu.be"/>
    <hyperlink ref="R23" r:id="rId7" display="https://www.youtube.com/watch?v=GqPv4eeGMAk&amp;feature=youtu.be"/>
    <hyperlink ref="R34" r:id="rId8" display="https://twitter.com/fairfaxeda/status/1153288381985710080"/>
    <hyperlink ref="R35" r:id="rId9" display="https://www.nccsite.com/fairfax-county-economic-development-authority-press-release-highlights-ncc"/>
    <hyperlink ref="R36" r:id="rId10" display="https://www.1901group.com/project/blog-03-13-2019/"/>
    <hyperlink ref="R37" r:id="rId11" display="https://twitter.com/FairfaxEDA/status/1158439844416282624"/>
    <hyperlink ref="R38" r:id="rId12" display="https://twitter.com/FairfaxEDA/status/1158740004576944129"/>
    <hyperlink ref="R39" r:id="rId13" display="https://twitter.com/FairfaxEDA/status/1159162768349630464"/>
    <hyperlink ref="R40" r:id="rId14" display="https://twitter.com/FairfaxEDA/status/1159843168411504640"/>
    <hyperlink ref="R43" r:id="rId15" display="https://energynews.us/2019/08/07/northeast/massachusetts-looks-to-follow-california-with-solar-mandate-for-new-homes/"/>
    <hyperlink ref="R44" r:id="rId16" display="https://energynews.us/2019/08/07/northeast/massachusetts-looks-to-follow-california-with-solar-mandate-for-new-homes/"/>
    <hyperlink ref="R54" r:id="rId17" display="https://energynews.us/2019/08/07/northeast/massachusetts-looks-to-follow-california-with-solar-mandate-for-new-homes/"/>
    <hyperlink ref="R55" r:id="rId18" display="https://energynews.us/2019/08/07/northeast/massachusetts-looks-to-follow-california-with-solar-mandate-for-new-homes/"/>
    <hyperlink ref="R56" r:id="rId19" display="https://energynews.us/2019/08/07/northeast/massachusetts-looks-to-follow-california-with-solar-mandate-for-new-homes/"/>
    <hyperlink ref="R57" r:id="rId20" display="https://energynews.us/2019/08/07/northeast/massachusetts-looks-to-follow-california-with-solar-mandate-for-new-homes/"/>
    <hyperlink ref="R58" r:id="rId21" display="https://energynews.us/2019/08/07/northeast/massachusetts-looks-to-follow-california-with-solar-mandate-for-new-homes/"/>
    <hyperlink ref="R59" r:id="rId22" display="https://energynews.us/2019/08/07/northeast/massachusetts-looks-to-follow-california-with-solar-mandate-for-new-homes/"/>
    <hyperlink ref="R60" r:id="rId23" display="https://energynews.us/2019/08/07/northeast/massachusetts-looks-to-follow-california-with-solar-mandate-for-new-homes/"/>
    <hyperlink ref="R61" r:id="rId24" display="https://pv-magazine-usa.com/2019/08/09/texas-gives-the-locals-an-energy-storage-leg-up/"/>
    <hyperlink ref="R62" r:id="rId25" display="https://pv-magazine-usa.com/2019/08/09/texas-gives-the-locals-an-energy-storage-leg-up/"/>
    <hyperlink ref="R63" r:id="rId26" display="https://pv-magazine-usa.com/2019/08/09/texas-gives-the-locals-an-energy-storage-leg-up/"/>
    <hyperlink ref="R64" r:id="rId27" display="https://pv-magazine-usa.com/2019/08/09/texas-gives-the-locals-an-energy-storage-leg-up/"/>
    <hyperlink ref="R65" r:id="rId28" display="https://pv-magazine-usa.com/2019/08/09/texas-gives-the-locals-an-energy-storage-leg-up/"/>
    <hyperlink ref="R66" r:id="rId29" display="https://pv-magazine-usa.com/2019/08/09/texas-gives-the-locals-an-energy-storage-leg-up/"/>
    <hyperlink ref="R67" r:id="rId30" display="https://pv-magazine-usa.com/2019/08/09/texas-gives-the-locals-an-energy-storage-leg-up/"/>
    <hyperlink ref="R68" r:id="rId31" display="https://pv-magazine-usa.com/2019/08/09/texas-gives-the-locals-an-energy-storage-leg-up/"/>
    <hyperlink ref="R78" r:id="rId32" display="https://www.tysonspartnership.org/event/naiop-networking-event-at-city-works-eatery-and-pour-house/"/>
    <hyperlink ref="R79" r:id="rId33" display="https://www.tysonspartnership.org/event/naiop-networking-event-at-city-works-eatery-and-pour-house/"/>
    <hyperlink ref="R80" r:id="rId34" display="https://www.tysonspartnership.org/event/naiop-networking-event-at-city-works-eatery-and-pour-house/"/>
    <hyperlink ref="R81" r:id="rId35" display="https://www.tysonspartnership.org/event/naiop-networking-event-at-city-works-eatery-and-pour-house/"/>
    <hyperlink ref="R86" r:id="rId36" display="https://www.bizjournals.com/washington/news/2019/08/01/tysons-cant-quit-car-dealerships-as-koons-plans.html?utm_content=97980471&amp;utm_medium=social&amp;utm_source=twitter&amp;hss_channel=tw-19560190"/>
    <hyperlink ref="R87" r:id="rId37" display="https://technical.ly/dc/2019/08/05/air-traffic-surveillance-company-aireon-is-expanding-in-fairfax-county/"/>
    <hyperlink ref="R88" r:id="rId38" display="https://technical.ly/dc/2019/08/05/air-traffic-surveillance-company-aireon-is-expanding-in-fairfax-county/"/>
    <hyperlink ref="R89" r:id="rId39" display="http://www.insidenova.com/health/fcps-wins-farm-to-table-grant-from-usda/article_d8b73870-b5f3-11e9-98ff-23a634b35991.html?utm_content=98032417&amp;utm_medium=social&amp;utm_source=twitter&amp;hss_channel=tw-19560190"/>
    <hyperlink ref="R90" r:id="rId40" display="http://www.insidenova.com/health/fcps-wins-farm-to-table-grant-from-usda/article_d8b73870-b5f3-11e9-98ff-23a634b35991.html?utm_content=98032417&amp;utm_medium=social&amp;utm_source=twitter&amp;hss_channel=tw-19560190"/>
    <hyperlink ref="R91" r:id="rId41" display="https://wtop.com/dc-transit/2019/08/first-potential-opening-date-set-for-silver-line-into-loudoun-county/?utm_content=98131865&amp;utm_medium=social&amp;utm_source=twitter&amp;hss_channel=tw-19560190"/>
    <hyperlink ref="R92" r:id="rId42" display="https://wtop.com/dc-transit/2019/08/first-potential-opening-date-set-for-silver-line-into-loudoun-county/?utm_content=98131865&amp;utm_medium=social&amp;utm_source=twitter&amp;hss_channel=tw-19560190"/>
    <hyperlink ref="R93" r:id="rId43" display="https://ggwash.org/view/73261/tysons-ambitous-plan-to-become-a-bona-fide-city"/>
    <hyperlink ref="R94" r:id="rId44" display="https://ggwash.org/view/73261/tysons-ambitous-plan-to-become-a-bona-fide-city"/>
    <hyperlink ref="R95" r:id="rId45" display="https://www.bizjournals.com/washington/news/2019/08/05/gatehouse-parent-company-to-buy-mclean-based.html?utm_content=98103821&amp;utm_medium=social&amp;utm_source=twitter&amp;hss_channel=tw-19560190"/>
    <hyperlink ref="R96" r:id="rId46" display="https://www.bizjournals.com/washington/news/2019/08/05/gatehouse-parent-company-to-buy-mclean-based.html?utm_content=98103821&amp;utm_medium=social&amp;utm_source=twitter&amp;hss_channel=tw-19560190"/>
    <hyperlink ref="R97" r:id="rId47" display="https://www.prnewswire.com/news-releases/perspecta-completes-acquisition-of-knight-point-systems-300894926.html?utm_content=98143891&amp;utm_medium=social&amp;utm_source=twitter&amp;hss_channel=tw-19560190"/>
    <hyperlink ref="R98" r:id="rId48" display="https://www.prnewswire.com/news-releases/perspecta-completes-acquisition-of-knight-point-systems-300894926.html?utm_content=98143891&amp;utm_medium=social&amp;utm_source=twitter&amp;hss_channel=tw-19560190"/>
    <hyperlink ref="R99" r:id="rId49" display="https://www.fairfaxcounty.gov/news2/county-strategic-plan-moves-forward/"/>
    <hyperlink ref="R100" r:id="rId50" display="https://www.fairfaxcounty.gov/news2/county-strategic-plan-moves-forward/"/>
    <hyperlink ref="R101" r:id="rId51" display="https://www.serco.com/na/news/media-releases/2019/serco-completes-acquisition-of-leading-provider-of-naval-ship-and-submarine-design-and-engineering-services-united-states?utm_content=98148944&amp;utm_medium=social&amp;utm_source=twitter&amp;hss_channel=tw-19560190"/>
    <hyperlink ref="R102" r:id="rId52" display="https://www.serco.com/na/news/media-releases/2019/serco-completes-acquisition-of-leading-provider-of-naval-ship-and-submarine-design-and-engineering-services-united-states?utm_content=98148944&amp;utm_medium=social&amp;utm_source=twitter&amp;hss_channel=tw-19560190"/>
    <hyperlink ref="R103" r:id="rId53" display="https://www.cnbc.com/2019/08/05/robotic-charging-station-pilot-for-self-driving-vehicles.html?utm_content=98164491&amp;utm_medium=social&amp;utm_source=twitter&amp;hss_channel=tw-19560190"/>
    <hyperlink ref="R104" r:id="rId54" display="https://www.cnbc.com/2019/08/05/robotic-charging-station-pilot-for-self-driving-vehicles.html?utm_content=98164491&amp;utm_medium=social&amp;utm_source=twitter&amp;hss_channel=tw-19560190"/>
    <hyperlink ref="R105" r:id="rId55" display="https://www.cnbc.com/2019/08/05/robotic-charging-station-pilot-for-self-driving-vehicles.html?utm_content=98164491&amp;utm_medium=social&amp;utm_source=twitter&amp;hss_channel=tw-19560190"/>
    <hyperlink ref="R106" r:id="rId56" display="https://www.tysonsreporter.com/2019/08/06/with-merger-tysons-based-gannett-to-become-even-larger/"/>
    <hyperlink ref="R108" r:id="rId57" display="https://www.fairfaxcountyeda.org/media-center/first-line-technology-chantilly-lifesaving-innovations/?utm_content=98327938&amp;utm_medium=social&amp;utm_source=twitter&amp;hss_channel=tw-19560190"/>
    <hyperlink ref="R109" r:id="rId58" display="https://technical.ly/dc/2019/08/06/hawkeye-360-closed-a-70m-series-b-financing-round-airbus/?utm_content=98254296&amp;utm_medium=social&amp;utm_source=twitter&amp;hss_channel=tw-19560190"/>
    <hyperlink ref="R110" r:id="rId59" display="https://www.virginiamercury.com/blog-va/northern-virginia-continues-to-dominate-advanced-energy-jobs-report-shows/?utm_content=98410621&amp;utm_medium=social&amp;utm_source=twitter&amp;hss_channel=tw-19560190"/>
    <hyperlink ref="R111" r:id="rId60" display="https://trib.al/mJ7kF3Q"/>
    <hyperlink ref="R112" r:id="rId61" display="https://trib.al/mJ7kF3Q"/>
    <hyperlink ref="R113" r:id="rId62" display="https://dc.citybizlist.com/article/565719/mantech-acquires-h2m-group?utm_content=98538294&amp;utm_medium=social&amp;utm_source=twitter&amp;hss_channel=tw-19560190"/>
    <hyperlink ref="R114" r:id="rId63" display="https://dc.citybizlist.com/article/565719/mantech-acquires-h2m-group?utm_content=98538294&amp;utm_medium=social&amp;utm_source=twitter&amp;hss_channel=tw-19560190"/>
    <hyperlink ref="R115" r:id="rId64" display="https://www.bisnow.com/washington-dc/news/capital-markets/minkoff-development-pays-43m-for-5-building-chantilly-business-park-its-first-nova-acquisition-100161?utm_content=98037589&amp;utm_medium=social&amp;utm_source=twitter&amp;hss_channel=tw-19560190"/>
    <hyperlink ref="U3" r:id="rId65" display="https://pbs.twimg.com/media/EBF9_MlWkAE0BVI.jpg"/>
    <hyperlink ref="U4" r:id="rId66" display="https://pbs.twimg.com/media/EBF9_MlWkAE0BVI.jpg"/>
    <hyperlink ref="U5" r:id="rId67" display="https://pbs.twimg.com/media/EBF9_MlWkAE0BVI.jpg"/>
    <hyperlink ref="U6" r:id="rId68" display="https://pbs.twimg.com/media/EBF9_MlWkAE0BVI.jpg"/>
    <hyperlink ref="U7" r:id="rId69" display="https://pbs.twimg.com/media/EBF9_MlWkAE0BVI.jpg"/>
    <hyperlink ref="U8" r:id="rId70" display="https://pbs.twimg.com/media/EBF9_MlWkAE0BVI.jpg"/>
    <hyperlink ref="U9" r:id="rId71" display="https://pbs.twimg.com/media/EBF9_MlWkAE0BVI.jpg"/>
    <hyperlink ref="U10" r:id="rId72" display="https://pbs.twimg.com/media/EBF9_MlWkAE0BVI.jpg"/>
    <hyperlink ref="U11" r:id="rId73" display="https://pbs.twimg.com/media/EBF9_MlWkAE0BVI.jpg"/>
    <hyperlink ref="U12" r:id="rId74" display="https://pbs.twimg.com/media/EBF9_MlWkAE0BVI.jpg"/>
    <hyperlink ref="U13" r:id="rId75" display="https://pbs.twimg.com/media/EBF9_MlWkAE0BVI.jpg"/>
    <hyperlink ref="U14" r:id="rId76" display="https://pbs.twimg.com/media/EBF9_MlWkAE0BVI.jpg"/>
    <hyperlink ref="U19" r:id="rId77" display="https://pbs.twimg.com/media/EAwHA5hW4AEQOA_.png"/>
    <hyperlink ref="U36" r:id="rId78" display="https://pbs.twimg.com/media/EBd2wawX4AAWTZL.jpg"/>
    <hyperlink ref="U87" r:id="rId79" display="https://pbs.twimg.com/media/EBOGD1RW4AAhZjH.jpg"/>
    <hyperlink ref="U88" r:id="rId80" display="https://pbs.twimg.com/media/EBOGD1RW4AAhZjH.jpg"/>
    <hyperlink ref="U99" r:id="rId81" display="https://pbs.twimg.com/media/EBX1E1dXsAc-x2u.jpg"/>
    <hyperlink ref="U100" r:id="rId82" display="https://pbs.twimg.com/media/EBX1E1dXsAc-x2u.jpg"/>
    <hyperlink ref="U113" r:id="rId83" display="https://pbs.twimg.com/media/EByD2huWwAE0NRv.jpg"/>
    <hyperlink ref="U114" r:id="rId84" display="https://pbs.twimg.com/media/EByD2huWwAE0NRv.jpg"/>
    <hyperlink ref="U116" r:id="rId85" display="https://pbs.twimg.com/media/EBc9T5WWkAErxPB.jpg"/>
    <hyperlink ref="U117" r:id="rId86" display="https://pbs.twimg.com/media/EBc9T5WWkAErxPB.jpg"/>
    <hyperlink ref="U118" r:id="rId87" display="https://pbs.twimg.com/media/EBc9T5WWkAErxPB.jpg"/>
    <hyperlink ref="U119" r:id="rId88" display="https://pbs.twimg.com/media/EBc9T5WWkAErxPB.jpg"/>
    <hyperlink ref="U120" r:id="rId89" display="https://pbs.twimg.com/media/EBc9T5WWkAErxPB.jpg"/>
    <hyperlink ref="U121" r:id="rId90" display="https://pbs.twimg.com/media/EBc9T5WWkAErxPB.jpg"/>
    <hyperlink ref="U122" r:id="rId91" display="https://pbs.twimg.com/media/EBc9T5WWkAErxPB.jpg"/>
    <hyperlink ref="U123" r:id="rId92" display="https://pbs.twimg.com/media/EBc9T5WWkAErxPB.jpg"/>
    <hyperlink ref="U124" r:id="rId93" display="https://pbs.twimg.com/media/EBc9T5WWkAErxPB.jpg"/>
    <hyperlink ref="U125" r:id="rId94" display="https://pbs.twimg.com/media/EBc9T5WWkAErxPB.jpg"/>
    <hyperlink ref="U126" r:id="rId95" display="https://pbs.twimg.com/media/EBc9T5WWkAErxPB.jpg"/>
    <hyperlink ref="U127" r:id="rId96" display="https://pbs.twimg.com/media/EBc9T5WWkAErxPB.jpg"/>
    <hyperlink ref="U128" r:id="rId97" display="https://pbs.twimg.com/media/EBc9T5WWkAErxPB.jpg"/>
    <hyperlink ref="U129" r:id="rId98" display="https://pbs.twimg.com/media/EBc9T5WWkAErxPB.jpg"/>
    <hyperlink ref="U130" r:id="rId99" display="https://pbs.twimg.com/media/EBc9T5WWkAErxPB.jpg"/>
    <hyperlink ref="U131" r:id="rId100" display="https://pbs.twimg.com/media/EBc9T5WWkAErxPB.jpg"/>
    <hyperlink ref="U132" r:id="rId101" display="https://pbs.twimg.com/media/EBc9T5WWkAErxPB.jpg"/>
    <hyperlink ref="V3" r:id="rId102" display="https://pbs.twimg.com/media/EBF9_MlWkAE0BVI.jpg"/>
    <hyperlink ref="V4" r:id="rId103" display="https://pbs.twimg.com/media/EBF9_MlWkAE0BVI.jpg"/>
    <hyperlink ref="V5" r:id="rId104" display="https://pbs.twimg.com/media/EBF9_MlWkAE0BVI.jpg"/>
    <hyperlink ref="V6" r:id="rId105" display="https://pbs.twimg.com/media/EBF9_MlWkAE0BVI.jpg"/>
    <hyperlink ref="V7" r:id="rId106" display="https://pbs.twimg.com/media/EBF9_MlWkAE0BVI.jpg"/>
    <hyperlink ref="V8" r:id="rId107" display="https://pbs.twimg.com/media/EBF9_MlWkAE0BVI.jpg"/>
    <hyperlink ref="V9" r:id="rId108" display="https://pbs.twimg.com/media/EBF9_MlWkAE0BVI.jpg"/>
    <hyperlink ref="V10" r:id="rId109" display="https://pbs.twimg.com/media/EBF9_MlWkAE0BVI.jpg"/>
    <hyperlink ref="V11" r:id="rId110" display="https://pbs.twimg.com/media/EBF9_MlWkAE0BVI.jpg"/>
    <hyperlink ref="V12" r:id="rId111" display="https://pbs.twimg.com/media/EBF9_MlWkAE0BVI.jpg"/>
    <hyperlink ref="V13" r:id="rId112" display="https://pbs.twimg.com/media/EBF9_MlWkAE0BVI.jpg"/>
    <hyperlink ref="V14" r:id="rId113" display="https://pbs.twimg.com/media/EBF9_MlWkAE0BVI.jpg"/>
    <hyperlink ref="V15" r:id="rId114" display="http://pbs.twimg.com/profile_images/957225689102548995/tl1nB1Px_normal.jpg"/>
    <hyperlink ref="V16" r:id="rId115" display="http://pbs.twimg.com/profile_images/957225689102548995/tl1nB1Px_normal.jpg"/>
    <hyperlink ref="V17" r:id="rId116" display="http://pbs.twimg.com/profile_images/957225689102548995/tl1nB1Px_normal.jpg"/>
    <hyperlink ref="V18" r:id="rId117" display="http://pbs.twimg.com/profile_images/957225689102548995/tl1nB1Px_normal.jpg"/>
    <hyperlink ref="V19" r:id="rId118" display="https://pbs.twimg.com/media/EAwHA5hW4AEQOA_.png"/>
    <hyperlink ref="V20" r:id="rId119" display="http://pbs.twimg.com/profile_images/1005087411947204609/sCeEA2da_normal.jpg"/>
    <hyperlink ref="V21" r:id="rId120" display="http://pbs.twimg.com/profile_images/1099040072664535040/WYFWXccH_normal.png"/>
    <hyperlink ref="V22" r:id="rId121" display="http://pbs.twimg.com/profile_images/1099040072664535040/WYFWXccH_normal.png"/>
    <hyperlink ref="V23" r:id="rId122" display="http://pbs.twimg.com/profile_images/1099040072664535040/WYFWXccH_normal.png"/>
    <hyperlink ref="V24" r:id="rId123" display="http://pbs.twimg.com/profile_images/1005087411947204609/sCeEA2da_normal.jpg"/>
    <hyperlink ref="V25" r:id="rId124" display="http://pbs.twimg.com/profile_images/1005087411947204609/sCeEA2da_normal.jpg"/>
    <hyperlink ref="V26" r:id="rId125" display="http://pbs.twimg.com/profile_images/1005087411947204609/sCeEA2da_normal.jpg"/>
    <hyperlink ref="V27" r:id="rId126" display="http://pbs.twimg.com/profile_images/1005087411947204609/sCeEA2da_normal.jpg"/>
    <hyperlink ref="V28" r:id="rId127" display="http://pbs.twimg.com/profile_images/1005087411947204609/sCeEA2da_normal.jpg"/>
    <hyperlink ref="V29" r:id="rId128" display="http://pbs.twimg.com/profile_images/1005087411947204609/sCeEA2da_normal.jpg"/>
    <hyperlink ref="V30" r:id="rId129" display="http://pbs.twimg.com/profile_images/1005087411947204609/sCeEA2da_normal.jpg"/>
    <hyperlink ref="V31" r:id="rId130" display="http://pbs.twimg.com/profile_images/1005087411947204609/sCeEA2da_normal.jpg"/>
    <hyperlink ref="V32" r:id="rId131" display="http://pbs.twimg.com/profile_images/1005087411947204609/sCeEA2da_normal.jpg"/>
    <hyperlink ref="V33" r:id="rId132" display="http://pbs.twimg.com/profile_images/1005087411947204609/sCeEA2da_normal.jpg"/>
    <hyperlink ref="V34" r:id="rId133" display="http://pbs.twimg.com/profile_images/194301425/avatar_normal.jpg"/>
    <hyperlink ref="V35" r:id="rId134" display="http://pbs.twimg.com/profile_images/950469808356720640/ZvX3M66z_normal.jpg"/>
    <hyperlink ref="V36" r:id="rId135" display="https://pbs.twimg.com/media/EBd2wawX4AAWTZL.jpg"/>
    <hyperlink ref="V37" r:id="rId136" display="http://pbs.twimg.com/profile_images/607924124418121729/AWfOiRFN_normal.jpg"/>
    <hyperlink ref="V38" r:id="rId137" display="http://pbs.twimg.com/profile_images/607924124418121729/AWfOiRFN_normal.jpg"/>
    <hyperlink ref="V39" r:id="rId138" display="http://pbs.twimg.com/profile_images/607924124418121729/AWfOiRFN_normal.jpg"/>
    <hyperlink ref="V40" r:id="rId139" display="http://pbs.twimg.com/profile_images/607924124418121729/AWfOiRFN_normal.jpg"/>
    <hyperlink ref="V41" r:id="rId140" display="http://pbs.twimg.com/profile_images/1145670709190025216/fwg9l5Py_normal.jpg"/>
    <hyperlink ref="V42" r:id="rId141" display="http://pbs.twimg.com/profile_images/1145670709190025216/fwg9l5Py_normal.jpg"/>
    <hyperlink ref="V43" r:id="rId142" display="http://pbs.twimg.com/profile_images/877656562361389056/Lu8Cs4Vf_normal.jpg"/>
    <hyperlink ref="V44" r:id="rId143" display="http://pbs.twimg.com/profile_images/877656562361389056/Lu8Cs4Vf_normal.jpg"/>
    <hyperlink ref="V45" r:id="rId144" display="http://pbs.twimg.com/profile_images/1003952068305055749/5irRLn19_normal.jpg"/>
    <hyperlink ref="V46" r:id="rId145" display="http://pbs.twimg.com/profile_images/1003952068305055749/5irRLn19_normal.jpg"/>
    <hyperlink ref="V47" r:id="rId146" display="http://pbs.twimg.com/profile_images/1003952068305055749/5irRLn19_normal.jpg"/>
    <hyperlink ref="V48" r:id="rId147" display="http://pbs.twimg.com/profile_images/1003952068305055749/5irRLn19_normal.jpg"/>
    <hyperlink ref="V49" r:id="rId148" display="http://pbs.twimg.com/profile_images/1003952068305055749/5irRLn19_normal.jpg"/>
    <hyperlink ref="V50" r:id="rId149" display="http://pbs.twimg.com/profile_images/1003952068305055749/5irRLn19_normal.jpg"/>
    <hyperlink ref="V51" r:id="rId150" display="http://pbs.twimg.com/profile_images/1003952068305055749/5irRLn19_normal.jpg"/>
    <hyperlink ref="V52" r:id="rId151" display="http://pbs.twimg.com/profile_images/1003952068305055749/5irRLn19_normal.jpg"/>
    <hyperlink ref="V53" r:id="rId152" display="http://pbs.twimg.com/profile_images/1003952068305055749/5irRLn19_normal.jpg"/>
    <hyperlink ref="V54" r:id="rId153" display="http://pbs.twimg.com/profile_images/877656562361389056/Lu8Cs4Vf_normal.jpg"/>
    <hyperlink ref="V55" r:id="rId154" display="http://pbs.twimg.com/profile_images/877656562361389056/Lu8Cs4Vf_normal.jpg"/>
    <hyperlink ref="V56" r:id="rId155" display="http://pbs.twimg.com/profile_images/877656562361389056/Lu8Cs4Vf_normal.jpg"/>
    <hyperlink ref="V57" r:id="rId156" display="http://pbs.twimg.com/profile_images/877656562361389056/Lu8Cs4Vf_normal.jpg"/>
    <hyperlink ref="V58" r:id="rId157" display="http://pbs.twimg.com/profile_images/877656562361389056/Lu8Cs4Vf_normal.jpg"/>
    <hyperlink ref="V59" r:id="rId158" display="http://pbs.twimg.com/profile_images/877656562361389056/Lu8Cs4Vf_normal.jpg"/>
    <hyperlink ref="V60" r:id="rId159" display="http://pbs.twimg.com/profile_images/877656562361389056/Lu8Cs4Vf_normal.jpg"/>
    <hyperlink ref="V61" r:id="rId160" display="http://pbs.twimg.com/profile_images/877656562361389056/Lu8Cs4Vf_normal.jpg"/>
    <hyperlink ref="V62" r:id="rId161" display="http://pbs.twimg.com/profile_images/877656562361389056/Lu8Cs4Vf_normal.jpg"/>
    <hyperlink ref="V63" r:id="rId162" display="http://pbs.twimg.com/profile_images/877656562361389056/Lu8Cs4Vf_normal.jpg"/>
    <hyperlink ref="V64" r:id="rId163" display="http://pbs.twimg.com/profile_images/877656562361389056/Lu8Cs4Vf_normal.jpg"/>
    <hyperlink ref="V65" r:id="rId164" display="http://pbs.twimg.com/profile_images/877656562361389056/Lu8Cs4Vf_normal.jpg"/>
    <hyperlink ref="V66" r:id="rId165" display="http://pbs.twimg.com/profile_images/877656562361389056/Lu8Cs4Vf_normal.jpg"/>
    <hyperlink ref="V67" r:id="rId166" display="http://pbs.twimg.com/profile_images/877656562361389056/Lu8Cs4Vf_normal.jpg"/>
    <hyperlink ref="V68" r:id="rId167" display="http://pbs.twimg.com/profile_images/877656562361389056/Lu8Cs4Vf_normal.jpg"/>
    <hyperlink ref="V69" r:id="rId168" display="http://pbs.twimg.com/profile_images/1138436484892123136/EbGP9xrI_normal.jpg"/>
    <hyperlink ref="V70" r:id="rId169" display="http://pbs.twimg.com/profile_images/1138436484892123136/EbGP9xrI_normal.jpg"/>
    <hyperlink ref="V71" r:id="rId170" display="http://pbs.twimg.com/profile_images/1138436484892123136/EbGP9xrI_normal.jpg"/>
    <hyperlink ref="V72" r:id="rId171" display="http://pbs.twimg.com/profile_images/1138436484892123136/EbGP9xrI_normal.jpg"/>
    <hyperlink ref="V73" r:id="rId172" display="http://pbs.twimg.com/profile_images/1138436484892123136/EbGP9xrI_normal.jpg"/>
    <hyperlink ref="V74" r:id="rId173" display="http://pbs.twimg.com/profile_images/1138436484892123136/EbGP9xrI_normal.jpg"/>
    <hyperlink ref="V75" r:id="rId174" display="http://pbs.twimg.com/profile_images/1138436484892123136/EbGP9xrI_normal.jpg"/>
    <hyperlink ref="V76" r:id="rId175" display="http://pbs.twimg.com/profile_images/1138436484892123136/EbGP9xrI_normal.jpg"/>
    <hyperlink ref="V77" r:id="rId176" display="http://pbs.twimg.com/profile_images/1138436484892123136/EbGP9xrI_normal.jpg"/>
    <hyperlink ref="V78" r:id="rId177" display="http://pbs.twimg.com/profile_images/771405093753290752/iu3mLBST_normal.jpg"/>
    <hyperlink ref="V79" r:id="rId178" display="http://pbs.twimg.com/profile_images/771405093753290752/iu3mLBST_normal.jpg"/>
    <hyperlink ref="V80" r:id="rId179" display="http://pbs.twimg.com/profile_images/771405093753290752/iu3mLBST_normal.jpg"/>
    <hyperlink ref="V81" r:id="rId180" display="http://pbs.twimg.com/profile_images/771405093753290752/iu3mLBST_normal.jpg"/>
    <hyperlink ref="V82" r:id="rId181" display="http://pbs.twimg.com/profile_images/999306086363492353/Prr2fL8u_normal.jpg"/>
    <hyperlink ref="V83" r:id="rId182" display="http://pbs.twimg.com/profile_images/999306086363492353/Prr2fL8u_normal.jpg"/>
    <hyperlink ref="V84" r:id="rId183" display="http://pbs.twimg.com/profile_images/999306086363492353/Prr2fL8u_normal.jpg"/>
    <hyperlink ref="V85" r:id="rId184" display="http://pbs.twimg.com/profile_images/999306086363492353/Prr2fL8u_normal.jpg"/>
    <hyperlink ref="V86" r:id="rId185" display="http://pbs.twimg.com/profile_images/999306086363492353/Prr2fL8u_normal.jpg"/>
    <hyperlink ref="V87" r:id="rId186" display="https://pbs.twimg.com/media/EBOGD1RW4AAhZjH.jpg"/>
    <hyperlink ref="V88" r:id="rId187" display="https://pbs.twimg.com/media/EBOGD1RW4AAhZjH.jpg"/>
    <hyperlink ref="V89" r:id="rId188" display="http://pbs.twimg.com/profile_images/999306086363492353/Prr2fL8u_normal.jpg"/>
    <hyperlink ref="V90" r:id="rId189" display="http://pbs.twimg.com/profile_images/999306086363492353/Prr2fL8u_normal.jpg"/>
    <hyperlink ref="V91" r:id="rId190" display="http://pbs.twimg.com/profile_images/999306086363492353/Prr2fL8u_normal.jpg"/>
    <hyperlink ref="V92" r:id="rId191" display="http://pbs.twimg.com/profile_images/999306086363492353/Prr2fL8u_normal.jpg"/>
    <hyperlink ref="V93" r:id="rId192" display="http://pbs.twimg.com/profile_images/759020151882682369/1JdrObni_normal.jpg"/>
    <hyperlink ref="V94" r:id="rId193" display="http://pbs.twimg.com/profile_images/999306086363492353/Prr2fL8u_normal.jpg"/>
    <hyperlink ref="V95" r:id="rId194" display="http://pbs.twimg.com/profile_images/999306086363492353/Prr2fL8u_normal.jpg"/>
    <hyperlink ref="V96" r:id="rId195" display="http://pbs.twimg.com/profile_images/999306086363492353/Prr2fL8u_normal.jpg"/>
    <hyperlink ref="V97" r:id="rId196" display="http://pbs.twimg.com/profile_images/999306086363492353/Prr2fL8u_normal.jpg"/>
    <hyperlink ref="V98" r:id="rId197" display="http://pbs.twimg.com/profile_images/999306086363492353/Prr2fL8u_normal.jpg"/>
    <hyperlink ref="V99" r:id="rId198" display="https://pbs.twimg.com/media/EBX1E1dXsAc-x2u.jpg"/>
    <hyperlink ref="V100" r:id="rId199" display="https://pbs.twimg.com/media/EBX1E1dXsAc-x2u.jpg"/>
    <hyperlink ref="V101" r:id="rId200" display="http://pbs.twimg.com/profile_images/999306086363492353/Prr2fL8u_normal.jpg"/>
    <hyperlink ref="V102" r:id="rId201" display="http://pbs.twimg.com/profile_images/999306086363492353/Prr2fL8u_normal.jpg"/>
    <hyperlink ref="V103" r:id="rId202" display="http://pbs.twimg.com/profile_images/999306086363492353/Prr2fL8u_normal.jpg"/>
    <hyperlink ref="V104" r:id="rId203" display="http://pbs.twimg.com/profile_images/999306086363492353/Prr2fL8u_normal.jpg"/>
    <hyperlink ref="V105" r:id="rId204" display="http://pbs.twimg.com/profile_images/999306086363492353/Prr2fL8u_normal.jpg"/>
    <hyperlink ref="V106" r:id="rId205" display="http://pbs.twimg.com/profile_images/1100470155774226433/-O-yFXTY_normal.png"/>
    <hyperlink ref="V107" r:id="rId206" display="http://pbs.twimg.com/profile_images/999306086363492353/Prr2fL8u_normal.jpg"/>
    <hyperlink ref="V108" r:id="rId207" display="http://pbs.twimg.com/profile_images/999306086363492353/Prr2fL8u_normal.jpg"/>
    <hyperlink ref="V109" r:id="rId208" display="http://pbs.twimg.com/profile_images/999306086363492353/Prr2fL8u_normal.jpg"/>
    <hyperlink ref="V110" r:id="rId209" display="http://pbs.twimg.com/profile_images/999306086363492353/Prr2fL8u_normal.jpg"/>
    <hyperlink ref="V111" r:id="rId210" display="http://pbs.twimg.com/profile_images/1079779450420711424/ryGbmIB9_normal.jpg"/>
    <hyperlink ref="V112" r:id="rId211" display="http://pbs.twimg.com/profile_images/999306086363492353/Prr2fL8u_normal.jpg"/>
    <hyperlink ref="V113" r:id="rId212" display="https://pbs.twimg.com/media/EByD2huWwAE0NRv.jpg"/>
    <hyperlink ref="V114" r:id="rId213" display="https://pbs.twimg.com/media/EByD2huWwAE0NRv.jpg"/>
    <hyperlink ref="V115" r:id="rId214" display="http://pbs.twimg.com/profile_images/999306086363492353/Prr2fL8u_normal.jpg"/>
    <hyperlink ref="V116" r:id="rId215" display="https://pbs.twimg.com/media/EBc9T5WWkAErxPB.jpg"/>
    <hyperlink ref="V117" r:id="rId216" display="https://pbs.twimg.com/media/EBc9T5WWkAErxPB.jpg"/>
    <hyperlink ref="V118" r:id="rId217" display="https://pbs.twimg.com/media/EBc9T5WWkAErxPB.jpg"/>
    <hyperlink ref="V119" r:id="rId218" display="https://pbs.twimg.com/media/EBc9T5WWkAErxPB.jpg"/>
    <hyperlink ref="V120" r:id="rId219" display="https://pbs.twimg.com/media/EBc9T5WWkAErxPB.jpg"/>
    <hyperlink ref="V121" r:id="rId220" display="https://pbs.twimg.com/media/EBc9T5WWkAErxPB.jpg"/>
    <hyperlink ref="V122" r:id="rId221" display="https://pbs.twimg.com/media/EBc9T5WWkAErxPB.jpg"/>
    <hyperlink ref="V123" r:id="rId222" display="https://pbs.twimg.com/media/EBc9T5WWkAErxPB.jpg"/>
    <hyperlink ref="V124" r:id="rId223" display="https://pbs.twimg.com/media/EBc9T5WWkAErxPB.jpg"/>
    <hyperlink ref="V125" r:id="rId224" display="https://pbs.twimg.com/media/EBc9T5WWkAErxPB.jpg"/>
    <hyperlink ref="V126" r:id="rId225" display="https://pbs.twimg.com/media/EBc9T5WWkAErxPB.jpg"/>
    <hyperlink ref="V127" r:id="rId226" display="https://pbs.twimg.com/media/EBc9T5WWkAErxPB.jpg"/>
    <hyperlink ref="V128" r:id="rId227" display="https://pbs.twimg.com/media/EBc9T5WWkAErxPB.jpg"/>
    <hyperlink ref="V129" r:id="rId228" display="https://pbs.twimg.com/media/EBc9T5WWkAErxPB.jpg"/>
    <hyperlink ref="V130" r:id="rId229" display="https://pbs.twimg.com/media/EBc9T5WWkAErxPB.jpg"/>
    <hyperlink ref="V131" r:id="rId230" display="https://pbs.twimg.com/media/EBc9T5WWkAErxPB.jpg"/>
    <hyperlink ref="V132" r:id="rId231" display="https://pbs.twimg.com/media/EBc9T5WWkAErxPB.jpg"/>
    <hyperlink ref="V133" r:id="rId232" display="http://pbs.twimg.com/profile_images/684709403413602305/5N0O0_Tr_normal.png"/>
    <hyperlink ref="V134" r:id="rId233" display="http://pbs.twimg.com/profile_images/684709403413602305/5N0O0_Tr_normal.png"/>
    <hyperlink ref="V135" r:id="rId234" display="http://pbs.twimg.com/profile_images/684709403413602305/5N0O0_Tr_normal.png"/>
    <hyperlink ref="V136" r:id="rId235" display="http://pbs.twimg.com/profile_images/684709403413602305/5N0O0_Tr_normal.png"/>
    <hyperlink ref="V137" r:id="rId236" display="http://pbs.twimg.com/profile_images/684709403413602305/5N0O0_Tr_normal.png"/>
    <hyperlink ref="V138" r:id="rId237" display="http://pbs.twimg.com/profile_images/684709403413602305/5N0O0_Tr_normal.png"/>
    <hyperlink ref="V139" r:id="rId238" display="http://pbs.twimg.com/profile_images/684709403413602305/5N0O0_Tr_normal.png"/>
    <hyperlink ref="V140" r:id="rId239" display="http://pbs.twimg.com/profile_images/684709403413602305/5N0O0_Tr_normal.png"/>
    <hyperlink ref="V141" r:id="rId240" display="http://pbs.twimg.com/profile_images/684709403413602305/5N0O0_Tr_normal.png"/>
    <hyperlink ref="V142" r:id="rId241" display="http://pbs.twimg.com/profile_images/684709403413602305/5N0O0_Tr_normal.png"/>
    <hyperlink ref="V143" r:id="rId242" display="http://pbs.twimg.com/profile_images/684709403413602305/5N0O0_Tr_normal.png"/>
    <hyperlink ref="V144" r:id="rId243" display="http://pbs.twimg.com/profile_images/684709403413602305/5N0O0_Tr_normal.png"/>
    <hyperlink ref="V145" r:id="rId244" display="http://pbs.twimg.com/profile_images/684709403413602305/5N0O0_Tr_normal.png"/>
    <hyperlink ref="V146" r:id="rId245" display="http://pbs.twimg.com/profile_images/684709403413602305/5N0O0_Tr_normal.png"/>
    <hyperlink ref="V147" r:id="rId246" display="http://pbs.twimg.com/profile_images/684709403413602305/5N0O0_Tr_normal.png"/>
    <hyperlink ref="V148" r:id="rId247" display="http://pbs.twimg.com/profile_images/684709403413602305/5N0O0_Tr_normal.png"/>
    <hyperlink ref="V149" r:id="rId248" display="http://pbs.twimg.com/profile_images/684709403413602305/5N0O0_Tr_normal.png"/>
    <hyperlink ref="Z3" r:id="rId249" display="https://twitter.com/ajaysha67582208/status/1157845115286773760"/>
    <hyperlink ref="Z4" r:id="rId250" display="https://twitter.com/ajaysha67582208/status/1157845115286773760"/>
    <hyperlink ref="Z5" r:id="rId251" display="https://twitter.com/ajaysha67582208/status/1157845115286773760"/>
    <hyperlink ref="Z6" r:id="rId252" display="https://twitter.com/ajaysha67582208/status/1157845115286773760"/>
    <hyperlink ref="Z7" r:id="rId253" display="https://twitter.com/ajaysha67582208/status/1157845115286773760"/>
    <hyperlink ref="Z8" r:id="rId254" display="https://twitter.com/ajaysha67582208/status/1157845115286773760"/>
    <hyperlink ref="Z9" r:id="rId255" display="https://twitter.com/ajaysha67582208/status/1157845115286773760"/>
    <hyperlink ref="Z10" r:id="rId256" display="https://twitter.com/ajaysha67582208/status/1157845115286773760"/>
    <hyperlink ref="Z11" r:id="rId257" display="https://twitter.com/ajaysha67582208/status/1157845115286773760"/>
    <hyperlink ref="Z12" r:id="rId258" display="https://twitter.com/ajaysha67582208/status/1157845115286773760"/>
    <hyperlink ref="Z13" r:id="rId259" display="https://twitter.com/ajaysha67582208/status/1157845115286773760"/>
    <hyperlink ref="Z14" r:id="rId260" display="https://twitter.com/ajaysha67582208/status/1157845115286773760"/>
    <hyperlink ref="Z15" r:id="rId261" display="https://twitter.com/megtross/status/1158386385675587584"/>
    <hyperlink ref="Z16" r:id="rId262" display="https://twitter.com/megtross/status/1158386385675587584"/>
    <hyperlink ref="Z17" r:id="rId263" display="https://twitter.com/megtross/status/1158386385675587584"/>
    <hyperlink ref="Z18" r:id="rId264" display="https://twitter.com/megtross/status/1158386385675587584"/>
    <hyperlink ref="Z19" r:id="rId265" display="https://twitter.com/1mcfairfax/status/1156306922141863941"/>
    <hyperlink ref="Z20" r:id="rId266" display="https://twitter.com/fairfaxkorea/status/1158760013227102208"/>
    <hyperlink ref="Z21" r:id="rId267" display="https://twitter.com/stephenmoret/status/1157123863014182913"/>
    <hyperlink ref="Z22" r:id="rId268" display="https://twitter.com/stephenmoret/status/1157123863014182913"/>
    <hyperlink ref="Z23" r:id="rId269" display="https://twitter.com/stephenmoret/status/1157123863014182913"/>
    <hyperlink ref="Z24" r:id="rId270" display="https://twitter.com/fairfaxkorea/status/1158760035817680896"/>
    <hyperlink ref="Z25" r:id="rId271" display="https://twitter.com/fairfaxkorea/status/1158760035817680896"/>
    <hyperlink ref="Z26" r:id="rId272" display="https://twitter.com/fairfaxkorea/status/1158760035817680896"/>
    <hyperlink ref="Z27" r:id="rId273" display="https://twitter.com/fairfaxkorea/status/1158759962576748544"/>
    <hyperlink ref="Z28" r:id="rId274" display="https://twitter.com/fairfaxkorea/status/1158759962576748544"/>
    <hyperlink ref="Z29" r:id="rId275" display="https://twitter.com/fairfaxkorea/status/1158759962576748544"/>
    <hyperlink ref="Z30" r:id="rId276" display="https://twitter.com/fairfaxkorea/status/1158759962576748544"/>
    <hyperlink ref="Z31" r:id="rId277" display="https://twitter.com/fairfaxkorea/status/1158759962576748544"/>
    <hyperlink ref="Z32" r:id="rId278" display="https://twitter.com/fairfaxkorea/status/1158760013227102208"/>
    <hyperlink ref="Z33" r:id="rId279" display="https://twitter.com/fairfaxkorea/status/1158760035817680896"/>
    <hyperlink ref="Z34" r:id="rId280" display="https://twitter.com/sm1else/status/1159206161931014145"/>
    <hyperlink ref="Z35" r:id="rId281" display="https://twitter.com/ncc_comm/status/1159480352211181571"/>
    <hyperlink ref="Z36" r:id="rId282" display="https://twitter.com/1901group/status/1159526005238878208"/>
    <hyperlink ref="Z37" r:id="rId283" display="https://twitter.com/virginiasbdc/status/1158526520488542217"/>
    <hyperlink ref="Z38" r:id="rId284" display="https://twitter.com/virginiasbdc/status/1158751054844108801"/>
    <hyperlink ref="Z39" r:id="rId285" display="https://twitter.com/virginiasbdc/status/1159167259031560192"/>
    <hyperlink ref="Z40" r:id="rId286" display="https://twitter.com/virginiasbdc/status/1159859243664592902"/>
    <hyperlink ref="Z41" r:id="rId287" display="https://twitter.com/thesiliconhill/status/1159167301712863232"/>
    <hyperlink ref="Z42" r:id="rId288" display="https://twitter.com/thesiliconhill/status/1159890983649239041"/>
    <hyperlink ref="Z43" r:id="rId289" display="https://twitter.com/embark_fund/status/1159199082847580160"/>
    <hyperlink ref="Z44" r:id="rId290" display="https://twitter.com/embark_fund/status/1159199082847580160"/>
    <hyperlink ref="Z45" r:id="rId291" display="https://twitter.com/johnsnowmtainer/status/1159905176947494914"/>
    <hyperlink ref="Z46" r:id="rId292" display="https://twitter.com/johnsnowmtainer/status/1159905176947494914"/>
    <hyperlink ref="Z47" r:id="rId293" display="https://twitter.com/johnsnowmtainer/status/1159905176947494914"/>
    <hyperlink ref="Z48" r:id="rId294" display="https://twitter.com/johnsnowmtainer/status/1159905176947494914"/>
    <hyperlink ref="Z49" r:id="rId295" display="https://twitter.com/johnsnowmtainer/status/1159905176947494914"/>
    <hyperlink ref="Z50" r:id="rId296" display="https://twitter.com/johnsnowmtainer/status/1159905176947494914"/>
    <hyperlink ref="Z51" r:id="rId297" display="https://twitter.com/johnsnowmtainer/status/1159905176947494914"/>
    <hyperlink ref="Z52" r:id="rId298" display="https://twitter.com/johnsnowmtainer/status/1159905176947494914"/>
    <hyperlink ref="Z53" r:id="rId299" display="https://twitter.com/johnsnowmtainer/status/1159905176947494914"/>
    <hyperlink ref="Z54" r:id="rId300" display="https://twitter.com/embark_fund/status/1159199082847580160"/>
    <hyperlink ref="Z55" r:id="rId301" display="https://twitter.com/embark_fund/status/1159199082847580160"/>
    <hyperlink ref="Z56" r:id="rId302" display="https://twitter.com/embark_fund/status/1159199082847580160"/>
    <hyperlink ref="Z57" r:id="rId303" display="https://twitter.com/embark_fund/status/1159199082847580160"/>
    <hyperlink ref="Z58" r:id="rId304" display="https://twitter.com/embark_fund/status/1159199082847580160"/>
    <hyperlink ref="Z59" r:id="rId305" display="https://twitter.com/embark_fund/status/1159199082847580160"/>
    <hyperlink ref="Z60" r:id="rId306" display="https://twitter.com/embark_fund/status/1159199082847580160"/>
    <hyperlink ref="Z61" r:id="rId307" display="https://twitter.com/embark_fund/status/1159900061905633280"/>
    <hyperlink ref="Z62" r:id="rId308" display="https://twitter.com/embark_fund/status/1159900061905633280"/>
    <hyperlink ref="Z63" r:id="rId309" display="https://twitter.com/embark_fund/status/1159900061905633280"/>
    <hyperlink ref="Z64" r:id="rId310" display="https://twitter.com/embark_fund/status/1159900061905633280"/>
    <hyperlink ref="Z65" r:id="rId311" display="https://twitter.com/embark_fund/status/1159900061905633280"/>
    <hyperlink ref="Z66" r:id="rId312" display="https://twitter.com/embark_fund/status/1159900061905633280"/>
    <hyperlink ref="Z67" r:id="rId313" display="https://twitter.com/embark_fund/status/1159900061905633280"/>
    <hyperlink ref="Z68" r:id="rId314" display="https://twitter.com/embark_fund/status/1159900061905633280"/>
    <hyperlink ref="Z69" r:id="rId315" display="https://twitter.com/energyreferralx/status/1159905394803822596"/>
    <hyperlink ref="Z70" r:id="rId316" display="https://twitter.com/energyreferralx/status/1159905394803822596"/>
    <hyperlink ref="Z71" r:id="rId317" display="https://twitter.com/energyreferralx/status/1159905394803822596"/>
    <hyperlink ref="Z72" r:id="rId318" display="https://twitter.com/energyreferralx/status/1159905394803822596"/>
    <hyperlink ref="Z73" r:id="rId319" display="https://twitter.com/energyreferralx/status/1159905394803822596"/>
    <hyperlink ref="Z74" r:id="rId320" display="https://twitter.com/energyreferralx/status/1159905394803822596"/>
    <hyperlink ref="Z75" r:id="rId321" display="https://twitter.com/energyreferralx/status/1159905394803822596"/>
    <hyperlink ref="Z76" r:id="rId322" display="https://twitter.com/energyreferralx/status/1159905394803822596"/>
    <hyperlink ref="Z77" r:id="rId323" display="https://twitter.com/energyreferralx/status/1159905394803822596"/>
    <hyperlink ref="Z78" r:id="rId324" display="https://twitter.com/tysonspartners/status/1158384729483304965"/>
    <hyperlink ref="Z79" r:id="rId325" display="https://twitter.com/tysonspartners/status/1158384729483304965"/>
    <hyperlink ref="Z80" r:id="rId326" display="https://twitter.com/tysonspartners/status/1158384729483304965"/>
    <hyperlink ref="Z81" r:id="rId327" display="https://twitter.com/tysonspartners/status/1158384729483304965"/>
    <hyperlink ref="Z82" r:id="rId328" display="https://twitter.com/fairfaxeda/status/1158388427672436736"/>
    <hyperlink ref="Z83" r:id="rId329" display="https://twitter.com/fairfaxeda/status/1158388427672436736"/>
    <hyperlink ref="Z84" r:id="rId330" display="https://twitter.com/fairfaxeda/status/1158388427672436736"/>
    <hyperlink ref="Z85" r:id="rId331" display="https://twitter.com/fairfaxeda/status/1158388427672436736"/>
    <hyperlink ref="Z86" r:id="rId332" display="https://twitter.com/fairfaxeda/status/1158394714153979911"/>
    <hyperlink ref="Z87" r:id="rId333" display="https://twitter.com/technicallydc/status/1158416930992205830"/>
    <hyperlink ref="Z88" r:id="rId334" display="https://twitter.com/fairfaxeda/status/1158423851677736960"/>
    <hyperlink ref="Z89" r:id="rId335" display="https://twitter.com/fairfaxeda/status/1158439844416282624"/>
    <hyperlink ref="Z90" r:id="rId336" display="https://twitter.com/fairfaxeda/status/1158439844416282624"/>
    <hyperlink ref="Z91" r:id="rId337" display="https://twitter.com/fairfaxeda/status/1158740004576944129"/>
    <hyperlink ref="Z92" r:id="rId338" display="https://twitter.com/fairfaxeda/status/1158740004576944129"/>
    <hyperlink ref="Z93" r:id="rId339" display="https://twitter.com/ggwash/status/1158751601991049217"/>
    <hyperlink ref="Z94" r:id="rId340" display="https://twitter.com/fairfaxeda/status/1158802233326264320"/>
    <hyperlink ref="Z95" r:id="rId341" display="https://twitter.com/fairfaxeda/status/1158802246601269248"/>
    <hyperlink ref="Z96" r:id="rId342" display="https://twitter.com/fairfaxeda/status/1158802246601269248"/>
    <hyperlink ref="Z97" r:id="rId343" display="https://twitter.com/fairfaxeda/status/1158843686832226304"/>
    <hyperlink ref="Z98" r:id="rId344" display="https://twitter.com/fairfaxeda/status/1158843686832226304"/>
    <hyperlink ref="Z99" r:id="rId345" display="https://twitter.com/fairfaxcounty/status/1159101944025235458"/>
    <hyperlink ref="Z100" r:id="rId346" display="https://twitter.com/fairfaxeda/status/1159102438554648576"/>
    <hyperlink ref="Z101" r:id="rId347" display="https://twitter.com/fairfaxeda/status/1159117810087452673"/>
    <hyperlink ref="Z102" r:id="rId348" display="https://twitter.com/fairfaxeda/status/1159117810087452673"/>
    <hyperlink ref="Z103" r:id="rId349" display="https://twitter.com/fairfaxeda/status/1159162768349630464"/>
    <hyperlink ref="Z104" r:id="rId350" display="https://twitter.com/fairfaxeda/status/1159162768349630464"/>
    <hyperlink ref="Z105" r:id="rId351" display="https://twitter.com/fairfaxeda/status/1159162768349630464"/>
    <hyperlink ref="Z106" r:id="rId352" display="https://twitter.com/tysonsreporter/status/1158829573448065024"/>
    <hyperlink ref="Z107" r:id="rId353" display="https://twitter.com/fairfaxeda/status/1159279684502392834"/>
    <hyperlink ref="Z108" r:id="rId354" display="https://twitter.com/fairfaxeda/status/1159466792860966914"/>
    <hyperlink ref="Z109" r:id="rId355" display="https://twitter.com/fairfaxeda/status/1159843168411504640"/>
    <hyperlink ref="Z110" r:id="rId356" display="https://twitter.com/fairfaxeda/status/1159888868293959681"/>
    <hyperlink ref="Z111" r:id="rId357" display="https://twitter.com/postlocal/status/1160694580783788033"/>
    <hyperlink ref="Z112" r:id="rId358" display="https://twitter.com/fairfaxeda/status/1160707790513627137"/>
    <hyperlink ref="Z113" r:id="rId359" display="https://twitter.com/fairfaxeda/status/1160947778341785600"/>
    <hyperlink ref="Z114" r:id="rId360" display="https://twitter.com/fairfaxeda/status/1160947778341785600"/>
    <hyperlink ref="Z115" r:id="rId361" display="https://twitter.com/fairfaxeda/status/1158480985467564038"/>
    <hyperlink ref="Z116" r:id="rId362" display="https://twitter.com/judycostello/status/1159462850672451584"/>
    <hyperlink ref="Z117" r:id="rId363" display="https://twitter.com/judycostello/status/1159462850672451584"/>
    <hyperlink ref="Z118" r:id="rId364" display="https://twitter.com/judycostello/status/1159462850672451584"/>
    <hyperlink ref="Z119" r:id="rId365" display="https://twitter.com/judycostello/status/1159462850672451584"/>
    <hyperlink ref="Z120" r:id="rId366" display="https://twitter.com/judycostello/status/1159462850672451584"/>
    <hyperlink ref="Z121" r:id="rId367" display="https://twitter.com/judycostello/status/1159462850672451584"/>
    <hyperlink ref="Z122" r:id="rId368" display="https://twitter.com/judycostello/status/1159462850672451584"/>
    <hyperlink ref="Z123" r:id="rId369" display="https://twitter.com/judycostello/status/1159462850672451584"/>
    <hyperlink ref="Z124" r:id="rId370" display="https://twitter.com/judycostello/status/1159462850672451584"/>
    <hyperlink ref="Z125" r:id="rId371" display="https://twitter.com/judycostello/status/1159462850672451584"/>
    <hyperlink ref="Z126" r:id="rId372" display="https://twitter.com/judycostello/status/1159462850672451584"/>
    <hyperlink ref="Z127" r:id="rId373" display="https://twitter.com/judycostello/status/1159462850672451584"/>
    <hyperlink ref="Z128" r:id="rId374" display="https://twitter.com/judycostello/status/1159462850672451584"/>
    <hyperlink ref="Z129" r:id="rId375" display="https://twitter.com/judycostello/status/1159462850672451584"/>
    <hyperlink ref="Z130" r:id="rId376" display="https://twitter.com/judycostello/status/1159462850672451584"/>
    <hyperlink ref="Z131" r:id="rId377" display="https://twitter.com/judycostello/status/1159462850672451584"/>
    <hyperlink ref="Z132" r:id="rId378" display="https://twitter.com/judycostello/status/1159462850672451584"/>
    <hyperlink ref="Z133" r:id="rId379" display="https://twitter.com/novachamber/status/1161020587445280768"/>
    <hyperlink ref="Z134" r:id="rId380" display="https://twitter.com/novachamber/status/1161020587445280768"/>
    <hyperlink ref="Z135" r:id="rId381" display="https://twitter.com/novachamber/status/1161020587445280768"/>
    <hyperlink ref="Z136" r:id="rId382" display="https://twitter.com/novachamber/status/1161020587445280768"/>
    <hyperlink ref="Z137" r:id="rId383" display="https://twitter.com/novachamber/status/1161020587445280768"/>
    <hyperlink ref="Z138" r:id="rId384" display="https://twitter.com/novachamber/status/1161020587445280768"/>
    <hyperlink ref="Z139" r:id="rId385" display="https://twitter.com/novachamber/status/1161020587445280768"/>
    <hyperlink ref="Z140" r:id="rId386" display="https://twitter.com/novachamber/status/1161020587445280768"/>
    <hyperlink ref="Z141" r:id="rId387" display="https://twitter.com/novachamber/status/1161020587445280768"/>
    <hyperlink ref="Z142" r:id="rId388" display="https://twitter.com/novachamber/status/1161020587445280768"/>
    <hyperlink ref="Z143" r:id="rId389" display="https://twitter.com/novachamber/status/1161020587445280768"/>
    <hyperlink ref="Z144" r:id="rId390" display="https://twitter.com/novachamber/status/1161020587445280768"/>
    <hyperlink ref="Z145" r:id="rId391" display="https://twitter.com/novachamber/status/1161020587445280768"/>
    <hyperlink ref="Z146" r:id="rId392" display="https://twitter.com/novachamber/status/1161020587445280768"/>
    <hyperlink ref="Z147" r:id="rId393" display="https://twitter.com/novachamber/status/1161020587445280768"/>
    <hyperlink ref="Z148" r:id="rId394" display="https://twitter.com/novachamber/status/1161020587445280768"/>
    <hyperlink ref="Z149" r:id="rId395" display="https://twitter.com/novachamber/status/1161020587445280768"/>
  </hyperlinks>
  <printOptions/>
  <pageMargins left="0.7" right="0.7" top="0.75" bottom="0.75" header="0.3" footer="0.3"/>
  <pageSetup horizontalDpi="600" verticalDpi="600" orientation="portrait" r:id="rId399"/>
  <legacyDrawing r:id="rId397"/>
  <tableParts>
    <tablePart r:id="rId3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1580</v>
      </c>
      <c r="B1" s="13" t="s">
        <v>1581</v>
      </c>
      <c r="C1" s="13" t="s">
        <v>1574</v>
      </c>
      <c r="D1" s="13" t="s">
        <v>1575</v>
      </c>
      <c r="E1" s="13" t="s">
        <v>1582</v>
      </c>
      <c r="F1" s="13" t="s">
        <v>144</v>
      </c>
      <c r="G1" s="13" t="s">
        <v>1583</v>
      </c>
      <c r="H1" s="13" t="s">
        <v>1584</v>
      </c>
      <c r="I1" s="13" t="s">
        <v>1585</v>
      </c>
      <c r="J1" s="13" t="s">
        <v>1586</v>
      </c>
      <c r="K1" s="13" t="s">
        <v>1587</v>
      </c>
      <c r="L1" s="13" t="s">
        <v>1588</v>
      </c>
    </row>
    <row r="2" spans="1:12" ht="15">
      <c r="A2" s="86" t="s">
        <v>1260</v>
      </c>
      <c r="B2" s="86" t="s">
        <v>1287</v>
      </c>
      <c r="C2" s="86">
        <v>6</v>
      </c>
      <c r="D2" s="121">
        <v>0.007402565533873895</v>
      </c>
      <c r="E2" s="121">
        <v>1.8566857435464352</v>
      </c>
      <c r="F2" s="86" t="s">
        <v>1576</v>
      </c>
      <c r="G2" s="86" t="b">
        <v>0</v>
      </c>
      <c r="H2" s="86" t="b">
        <v>0</v>
      </c>
      <c r="I2" s="86" t="b">
        <v>0</v>
      </c>
      <c r="J2" s="86" t="b">
        <v>0</v>
      </c>
      <c r="K2" s="86" t="b">
        <v>0</v>
      </c>
      <c r="L2" s="86" t="b">
        <v>0</v>
      </c>
    </row>
    <row r="3" spans="1:12" ht="15">
      <c r="A3" s="86" t="s">
        <v>1307</v>
      </c>
      <c r="B3" s="86" t="s">
        <v>1308</v>
      </c>
      <c r="C3" s="86">
        <v>5</v>
      </c>
      <c r="D3" s="121">
        <v>0.0067209750860917385</v>
      </c>
      <c r="E3" s="121">
        <v>2.1277525158329733</v>
      </c>
      <c r="F3" s="86" t="s">
        <v>1576</v>
      </c>
      <c r="G3" s="86" t="b">
        <v>0</v>
      </c>
      <c r="H3" s="86" t="b">
        <v>0</v>
      </c>
      <c r="I3" s="86" t="b">
        <v>0</v>
      </c>
      <c r="J3" s="86" t="b">
        <v>0</v>
      </c>
      <c r="K3" s="86" t="b">
        <v>0</v>
      </c>
      <c r="L3" s="86" t="b">
        <v>0</v>
      </c>
    </row>
    <row r="4" spans="1:12" ht="15">
      <c r="A4" s="86" t="s">
        <v>1308</v>
      </c>
      <c r="B4" s="86" t="s">
        <v>1309</v>
      </c>
      <c r="C4" s="86">
        <v>5</v>
      </c>
      <c r="D4" s="121">
        <v>0.0067209750860917385</v>
      </c>
      <c r="E4" s="121">
        <v>2.0485712697853486</v>
      </c>
      <c r="F4" s="86" t="s">
        <v>1576</v>
      </c>
      <c r="G4" s="86" t="b">
        <v>0</v>
      </c>
      <c r="H4" s="86" t="b">
        <v>0</v>
      </c>
      <c r="I4" s="86" t="b">
        <v>0</v>
      </c>
      <c r="J4" s="86" t="b">
        <v>0</v>
      </c>
      <c r="K4" s="86" t="b">
        <v>0</v>
      </c>
      <c r="L4" s="86" t="b">
        <v>0</v>
      </c>
    </row>
    <row r="5" spans="1:12" ht="15">
      <c r="A5" s="86" t="s">
        <v>1293</v>
      </c>
      <c r="B5" s="86" t="s">
        <v>1286</v>
      </c>
      <c r="C5" s="86">
        <v>4</v>
      </c>
      <c r="D5" s="121">
        <v>0.0059174217035068985</v>
      </c>
      <c r="E5" s="121">
        <v>1.8724800107296673</v>
      </c>
      <c r="F5" s="86" t="s">
        <v>1576</v>
      </c>
      <c r="G5" s="86" t="b">
        <v>0</v>
      </c>
      <c r="H5" s="86" t="b">
        <v>0</v>
      </c>
      <c r="I5" s="86" t="b">
        <v>0</v>
      </c>
      <c r="J5" s="86" t="b">
        <v>0</v>
      </c>
      <c r="K5" s="86" t="b">
        <v>0</v>
      </c>
      <c r="L5" s="86" t="b">
        <v>0</v>
      </c>
    </row>
    <row r="6" spans="1:12" ht="15">
      <c r="A6" s="86" t="s">
        <v>1254</v>
      </c>
      <c r="B6" s="86" t="s">
        <v>1307</v>
      </c>
      <c r="C6" s="86">
        <v>4</v>
      </c>
      <c r="D6" s="121">
        <v>0.0059174217035068985</v>
      </c>
      <c r="E6" s="121">
        <v>2.048571269785348</v>
      </c>
      <c r="F6" s="86" t="s">
        <v>1576</v>
      </c>
      <c r="G6" s="86" t="b">
        <v>0</v>
      </c>
      <c r="H6" s="86" t="b">
        <v>0</v>
      </c>
      <c r="I6" s="86" t="b">
        <v>0</v>
      </c>
      <c r="J6" s="86" t="b">
        <v>0</v>
      </c>
      <c r="K6" s="86" t="b">
        <v>0</v>
      </c>
      <c r="L6" s="86" t="b">
        <v>0</v>
      </c>
    </row>
    <row r="7" spans="1:12" ht="15">
      <c r="A7" s="86" t="s">
        <v>1310</v>
      </c>
      <c r="B7" s="86" t="s">
        <v>1312</v>
      </c>
      <c r="C7" s="86">
        <v>4</v>
      </c>
      <c r="D7" s="121">
        <v>0.0059174217035068985</v>
      </c>
      <c r="E7" s="121">
        <v>2.1277525158329733</v>
      </c>
      <c r="F7" s="86" t="s">
        <v>1576</v>
      </c>
      <c r="G7" s="86" t="b">
        <v>0</v>
      </c>
      <c r="H7" s="86" t="b">
        <v>0</v>
      </c>
      <c r="I7" s="86" t="b">
        <v>0</v>
      </c>
      <c r="J7" s="86" t="b">
        <v>0</v>
      </c>
      <c r="K7" s="86" t="b">
        <v>0</v>
      </c>
      <c r="L7" s="86" t="b">
        <v>0</v>
      </c>
    </row>
    <row r="8" spans="1:12" ht="15">
      <c r="A8" s="86" t="s">
        <v>1472</v>
      </c>
      <c r="B8" s="86" t="s">
        <v>1473</v>
      </c>
      <c r="C8" s="86">
        <v>4</v>
      </c>
      <c r="D8" s="121">
        <v>0.0059174217035068985</v>
      </c>
      <c r="E8" s="121">
        <v>2.2246625288410296</v>
      </c>
      <c r="F8" s="86" t="s">
        <v>1576</v>
      </c>
      <c r="G8" s="86" t="b">
        <v>1</v>
      </c>
      <c r="H8" s="86" t="b">
        <v>0</v>
      </c>
      <c r="I8" s="86" t="b">
        <v>0</v>
      </c>
      <c r="J8" s="86" t="b">
        <v>0</v>
      </c>
      <c r="K8" s="86" t="b">
        <v>0</v>
      </c>
      <c r="L8" s="86" t="b">
        <v>0</v>
      </c>
    </row>
    <row r="9" spans="1:12" ht="15">
      <c r="A9" s="86" t="s">
        <v>1473</v>
      </c>
      <c r="B9" s="86" t="s">
        <v>1474</v>
      </c>
      <c r="C9" s="86">
        <v>4</v>
      </c>
      <c r="D9" s="121">
        <v>0.0059174217035068985</v>
      </c>
      <c r="E9" s="121">
        <v>2.2246625288410296</v>
      </c>
      <c r="F9" s="86" t="s">
        <v>1576</v>
      </c>
      <c r="G9" s="86" t="b">
        <v>0</v>
      </c>
      <c r="H9" s="86" t="b">
        <v>0</v>
      </c>
      <c r="I9" s="86" t="b">
        <v>0</v>
      </c>
      <c r="J9" s="86" t="b">
        <v>0</v>
      </c>
      <c r="K9" s="86" t="b">
        <v>0</v>
      </c>
      <c r="L9" s="86" t="b">
        <v>0</v>
      </c>
    </row>
    <row r="10" spans="1:12" ht="15">
      <c r="A10" s="86" t="s">
        <v>1474</v>
      </c>
      <c r="B10" s="86" t="s">
        <v>1475</v>
      </c>
      <c r="C10" s="86">
        <v>4</v>
      </c>
      <c r="D10" s="121">
        <v>0.0059174217035068985</v>
      </c>
      <c r="E10" s="121">
        <v>2.2246625288410296</v>
      </c>
      <c r="F10" s="86" t="s">
        <v>1576</v>
      </c>
      <c r="G10" s="86" t="b">
        <v>0</v>
      </c>
      <c r="H10" s="86" t="b">
        <v>0</v>
      </c>
      <c r="I10" s="86" t="b">
        <v>0</v>
      </c>
      <c r="J10" s="86" t="b">
        <v>0</v>
      </c>
      <c r="K10" s="86" t="b">
        <v>0</v>
      </c>
      <c r="L10" s="86" t="b">
        <v>0</v>
      </c>
    </row>
    <row r="11" spans="1:12" ht="15">
      <c r="A11" s="86" t="s">
        <v>1475</v>
      </c>
      <c r="B11" s="86" t="s">
        <v>1476</v>
      </c>
      <c r="C11" s="86">
        <v>4</v>
      </c>
      <c r="D11" s="121">
        <v>0.0059174217035068985</v>
      </c>
      <c r="E11" s="121">
        <v>2.2246625288410296</v>
      </c>
      <c r="F11" s="86" t="s">
        <v>1576</v>
      </c>
      <c r="G11" s="86" t="b">
        <v>0</v>
      </c>
      <c r="H11" s="86" t="b">
        <v>0</v>
      </c>
      <c r="I11" s="86" t="b">
        <v>0</v>
      </c>
      <c r="J11" s="86" t="b">
        <v>0</v>
      </c>
      <c r="K11" s="86" t="b">
        <v>0</v>
      </c>
      <c r="L11" s="86" t="b">
        <v>0</v>
      </c>
    </row>
    <row r="12" spans="1:12" ht="15">
      <c r="A12" s="86" t="s">
        <v>1476</v>
      </c>
      <c r="B12" s="86" t="s">
        <v>1477</v>
      </c>
      <c r="C12" s="86">
        <v>4</v>
      </c>
      <c r="D12" s="121">
        <v>0.0059174217035068985</v>
      </c>
      <c r="E12" s="121">
        <v>2.2246625288410296</v>
      </c>
      <c r="F12" s="86" t="s">
        <v>1576</v>
      </c>
      <c r="G12" s="86" t="b">
        <v>0</v>
      </c>
      <c r="H12" s="86" t="b">
        <v>0</v>
      </c>
      <c r="I12" s="86" t="b">
        <v>0</v>
      </c>
      <c r="J12" s="86" t="b">
        <v>0</v>
      </c>
      <c r="K12" s="86" t="b">
        <v>0</v>
      </c>
      <c r="L12" s="86" t="b">
        <v>0</v>
      </c>
    </row>
    <row r="13" spans="1:12" ht="15">
      <c r="A13" s="86" t="s">
        <v>1477</v>
      </c>
      <c r="B13" s="86" t="s">
        <v>228</v>
      </c>
      <c r="C13" s="86">
        <v>4</v>
      </c>
      <c r="D13" s="121">
        <v>0.0059174217035068985</v>
      </c>
      <c r="E13" s="121">
        <v>1.6506312611133107</v>
      </c>
      <c r="F13" s="86" t="s">
        <v>1576</v>
      </c>
      <c r="G13" s="86" t="b">
        <v>0</v>
      </c>
      <c r="H13" s="86" t="b">
        <v>0</v>
      </c>
      <c r="I13" s="86" t="b">
        <v>0</v>
      </c>
      <c r="J13" s="86" t="b">
        <v>0</v>
      </c>
      <c r="K13" s="86" t="b">
        <v>0</v>
      </c>
      <c r="L13" s="86" t="b">
        <v>0</v>
      </c>
    </row>
    <row r="14" spans="1:12" ht="15">
      <c r="A14" s="86" t="s">
        <v>228</v>
      </c>
      <c r="B14" s="86" t="s">
        <v>247</v>
      </c>
      <c r="C14" s="86">
        <v>4</v>
      </c>
      <c r="D14" s="121">
        <v>0.0059174217035068985</v>
      </c>
      <c r="E14" s="121">
        <v>1.680594484490754</v>
      </c>
      <c r="F14" s="86" t="s">
        <v>1576</v>
      </c>
      <c r="G14" s="86" t="b">
        <v>0</v>
      </c>
      <c r="H14" s="86" t="b">
        <v>0</v>
      </c>
      <c r="I14" s="86" t="b">
        <v>0</v>
      </c>
      <c r="J14" s="86" t="b">
        <v>0</v>
      </c>
      <c r="K14" s="86" t="b">
        <v>0</v>
      </c>
      <c r="L14" s="86" t="b">
        <v>0</v>
      </c>
    </row>
    <row r="15" spans="1:12" ht="15">
      <c r="A15" s="86" t="s">
        <v>247</v>
      </c>
      <c r="B15" s="86" t="s">
        <v>246</v>
      </c>
      <c r="C15" s="86">
        <v>4</v>
      </c>
      <c r="D15" s="121">
        <v>0.0059174217035068985</v>
      </c>
      <c r="E15" s="121">
        <v>2.2246625288410296</v>
      </c>
      <c r="F15" s="86" t="s">
        <v>1576</v>
      </c>
      <c r="G15" s="86" t="b">
        <v>0</v>
      </c>
      <c r="H15" s="86" t="b">
        <v>0</v>
      </c>
      <c r="I15" s="86" t="b">
        <v>0</v>
      </c>
      <c r="J15" s="86" t="b">
        <v>0</v>
      </c>
      <c r="K15" s="86" t="b">
        <v>0</v>
      </c>
      <c r="L15" s="86" t="b">
        <v>0</v>
      </c>
    </row>
    <row r="16" spans="1:12" ht="15">
      <c r="A16" s="86" t="s">
        <v>246</v>
      </c>
      <c r="B16" s="86" t="s">
        <v>1478</v>
      </c>
      <c r="C16" s="86">
        <v>4</v>
      </c>
      <c r="D16" s="121">
        <v>0.0059174217035068985</v>
      </c>
      <c r="E16" s="121">
        <v>2.2246625288410296</v>
      </c>
      <c r="F16" s="86" t="s">
        <v>1576</v>
      </c>
      <c r="G16" s="86" t="b">
        <v>0</v>
      </c>
      <c r="H16" s="86" t="b">
        <v>0</v>
      </c>
      <c r="I16" s="86" t="b">
        <v>0</v>
      </c>
      <c r="J16" s="86" t="b">
        <v>0</v>
      </c>
      <c r="K16" s="86" t="b">
        <v>0</v>
      </c>
      <c r="L16" s="86" t="b">
        <v>0</v>
      </c>
    </row>
    <row r="17" spans="1:12" ht="15">
      <c r="A17" s="86" t="s">
        <v>1478</v>
      </c>
      <c r="B17" s="86" t="s">
        <v>1479</v>
      </c>
      <c r="C17" s="86">
        <v>4</v>
      </c>
      <c r="D17" s="121">
        <v>0.0059174217035068985</v>
      </c>
      <c r="E17" s="121">
        <v>2.2246625288410296</v>
      </c>
      <c r="F17" s="86" t="s">
        <v>1576</v>
      </c>
      <c r="G17" s="86" t="b">
        <v>0</v>
      </c>
      <c r="H17" s="86" t="b">
        <v>0</v>
      </c>
      <c r="I17" s="86" t="b">
        <v>0</v>
      </c>
      <c r="J17" s="86" t="b">
        <v>0</v>
      </c>
      <c r="K17" s="86" t="b">
        <v>0</v>
      </c>
      <c r="L17" s="86" t="b">
        <v>0</v>
      </c>
    </row>
    <row r="18" spans="1:12" ht="15">
      <c r="A18" s="86" t="s">
        <v>1479</v>
      </c>
      <c r="B18" s="86" t="s">
        <v>1290</v>
      </c>
      <c r="C18" s="86">
        <v>4</v>
      </c>
      <c r="D18" s="121">
        <v>0.0059174217035068985</v>
      </c>
      <c r="E18" s="121">
        <v>2.048571269785348</v>
      </c>
      <c r="F18" s="86" t="s">
        <v>1576</v>
      </c>
      <c r="G18" s="86" t="b">
        <v>0</v>
      </c>
      <c r="H18" s="86" t="b">
        <v>0</v>
      </c>
      <c r="I18" s="86" t="b">
        <v>0</v>
      </c>
      <c r="J18" s="86" t="b">
        <v>0</v>
      </c>
      <c r="K18" s="86" t="b">
        <v>0</v>
      </c>
      <c r="L18" s="86" t="b">
        <v>0</v>
      </c>
    </row>
    <row r="19" spans="1:12" ht="15">
      <c r="A19" s="86" t="s">
        <v>1290</v>
      </c>
      <c r="B19" s="86" t="s">
        <v>1480</v>
      </c>
      <c r="C19" s="86">
        <v>4</v>
      </c>
      <c r="D19" s="121">
        <v>0.0059174217035068985</v>
      </c>
      <c r="E19" s="121">
        <v>2.048571269785348</v>
      </c>
      <c r="F19" s="86" t="s">
        <v>1576</v>
      </c>
      <c r="G19" s="86" t="b">
        <v>0</v>
      </c>
      <c r="H19" s="86" t="b">
        <v>0</v>
      </c>
      <c r="I19" s="86" t="b">
        <v>0</v>
      </c>
      <c r="J19" s="86" t="b">
        <v>0</v>
      </c>
      <c r="K19" s="86" t="b">
        <v>0</v>
      </c>
      <c r="L19" s="86" t="b">
        <v>0</v>
      </c>
    </row>
    <row r="20" spans="1:12" ht="15">
      <c r="A20" s="86" t="s">
        <v>1480</v>
      </c>
      <c r="B20" s="86" t="s">
        <v>1481</v>
      </c>
      <c r="C20" s="86">
        <v>4</v>
      </c>
      <c r="D20" s="121">
        <v>0.0059174217035068985</v>
      </c>
      <c r="E20" s="121">
        <v>2.2246625288410296</v>
      </c>
      <c r="F20" s="86" t="s">
        <v>1576</v>
      </c>
      <c r="G20" s="86" t="b">
        <v>0</v>
      </c>
      <c r="H20" s="86" t="b">
        <v>0</v>
      </c>
      <c r="I20" s="86" t="b">
        <v>0</v>
      </c>
      <c r="J20" s="86" t="b">
        <v>0</v>
      </c>
      <c r="K20" s="86" t="b">
        <v>0</v>
      </c>
      <c r="L20" s="86" t="b">
        <v>0</v>
      </c>
    </row>
    <row r="21" spans="1:12" ht="15">
      <c r="A21" s="86" t="s">
        <v>1481</v>
      </c>
      <c r="B21" s="86" t="s">
        <v>1482</v>
      </c>
      <c r="C21" s="86">
        <v>4</v>
      </c>
      <c r="D21" s="121">
        <v>0.0059174217035068985</v>
      </c>
      <c r="E21" s="121">
        <v>2.2246625288410296</v>
      </c>
      <c r="F21" s="86" t="s">
        <v>1576</v>
      </c>
      <c r="G21" s="86" t="b">
        <v>0</v>
      </c>
      <c r="H21" s="86" t="b">
        <v>0</v>
      </c>
      <c r="I21" s="86" t="b">
        <v>0</v>
      </c>
      <c r="J21" s="86" t="b">
        <v>0</v>
      </c>
      <c r="K21" s="86" t="b">
        <v>0</v>
      </c>
      <c r="L21" s="86" t="b">
        <v>0</v>
      </c>
    </row>
    <row r="22" spans="1:12" ht="15">
      <c r="A22" s="86" t="s">
        <v>1482</v>
      </c>
      <c r="B22" s="86" t="s">
        <v>1483</v>
      </c>
      <c r="C22" s="86">
        <v>4</v>
      </c>
      <c r="D22" s="121">
        <v>0.0059174217035068985</v>
      </c>
      <c r="E22" s="121">
        <v>2.2246625288410296</v>
      </c>
      <c r="F22" s="86" t="s">
        <v>1576</v>
      </c>
      <c r="G22" s="86" t="b">
        <v>0</v>
      </c>
      <c r="H22" s="86" t="b">
        <v>0</v>
      </c>
      <c r="I22" s="86" t="b">
        <v>0</v>
      </c>
      <c r="J22" s="86" t="b">
        <v>0</v>
      </c>
      <c r="K22" s="86" t="b">
        <v>0</v>
      </c>
      <c r="L22" s="86" t="b">
        <v>0</v>
      </c>
    </row>
    <row r="23" spans="1:12" ht="15">
      <c r="A23" s="86" t="s">
        <v>1483</v>
      </c>
      <c r="B23" s="86" t="s">
        <v>1484</v>
      </c>
      <c r="C23" s="86">
        <v>4</v>
      </c>
      <c r="D23" s="121">
        <v>0.0059174217035068985</v>
      </c>
      <c r="E23" s="121">
        <v>2.2246625288410296</v>
      </c>
      <c r="F23" s="86" t="s">
        <v>1576</v>
      </c>
      <c r="G23" s="86" t="b">
        <v>0</v>
      </c>
      <c r="H23" s="86" t="b">
        <v>0</v>
      </c>
      <c r="I23" s="86" t="b">
        <v>0</v>
      </c>
      <c r="J23" s="86" t="b">
        <v>1</v>
      </c>
      <c r="K23" s="86" t="b">
        <v>0</v>
      </c>
      <c r="L23" s="86" t="b">
        <v>0</v>
      </c>
    </row>
    <row r="24" spans="1:12" ht="15">
      <c r="A24" s="86" t="s">
        <v>1484</v>
      </c>
      <c r="B24" s="86" t="s">
        <v>1288</v>
      </c>
      <c r="C24" s="86">
        <v>4</v>
      </c>
      <c r="D24" s="121">
        <v>0.0059174217035068985</v>
      </c>
      <c r="E24" s="121">
        <v>1.9816244801547351</v>
      </c>
      <c r="F24" s="86" t="s">
        <v>1576</v>
      </c>
      <c r="G24" s="86" t="b">
        <v>1</v>
      </c>
      <c r="H24" s="86" t="b">
        <v>0</v>
      </c>
      <c r="I24" s="86" t="b">
        <v>0</v>
      </c>
      <c r="J24" s="86" t="b">
        <v>0</v>
      </c>
      <c r="K24" s="86" t="b">
        <v>0</v>
      </c>
      <c r="L24" s="86" t="b">
        <v>0</v>
      </c>
    </row>
    <row r="25" spans="1:12" ht="15">
      <c r="A25" s="86" t="s">
        <v>1288</v>
      </c>
      <c r="B25" s="86" t="s">
        <v>1485</v>
      </c>
      <c r="C25" s="86">
        <v>4</v>
      </c>
      <c r="D25" s="121">
        <v>0.0059174217035068985</v>
      </c>
      <c r="E25" s="121">
        <v>2.048571269785348</v>
      </c>
      <c r="F25" s="86" t="s">
        <v>1576</v>
      </c>
      <c r="G25" s="86" t="b">
        <v>0</v>
      </c>
      <c r="H25" s="86" t="b">
        <v>0</v>
      </c>
      <c r="I25" s="86" t="b">
        <v>0</v>
      </c>
      <c r="J25" s="86" t="b">
        <v>0</v>
      </c>
      <c r="K25" s="86" t="b">
        <v>0</v>
      </c>
      <c r="L25" s="86" t="b">
        <v>0</v>
      </c>
    </row>
    <row r="26" spans="1:12" ht="15">
      <c r="A26" s="86" t="s">
        <v>1496</v>
      </c>
      <c r="B26" s="86" t="s">
        <v>1470</v>
      </c>
      <c r="C26" s="86">
        <v>3</v>
      </c>
      <c r="D26" s="121">
        <v>0.004960822497748584</v>
      </c>
      <c r="E26" s="121">
        <v>2.2246625288410296</v>
      </c>
      <c r="F26" s="86" t="s">
        <v>1576</v>
      </c>
      <c r="G26" s="86" t="b">
        <v>0</v>
      </c>
      <c r="H26" s="86" t="b">
        <v>0</v>
      </c>
      <c r="I26" s="86" t="b">
        <v>0</v>
      </c>
      <c r="J26" s="86" t="b">
        <v>0</v>
      </c>
      <c r="K26" s="86" t="b">
        <v>0</v>
      </c>
      <c r="L26" s="86" t="b">
        <v>0</v>
      </c>
    </row>
    <row r="27" spans="1:12" ht="15">
      <c r="A27" s="86" t="s">
        <v>1302</v>
      </c>
      <c r="B27" s="86" t="s">
        <v>1303</v>
      </c>
      <c r="C27" s="86">
        <v>3</v>
      </c>
      <c r="D27" s="121">
        <v>0.004960822497748584</v>
      </c>
      <c r="E27" s="121">
        <v>2.3496012654493295</v>
      </c>
      <c r="F27" s="86" t="s">
        <v>1576</v>
      </c>
      <c r="G27" s="86" t="b">
        <v>1</v>
      </c>
      <c r="H27" s="86" t="b">
        <v>0</v>
      </c>
      <c r="I27" s="86" t="b">
        <v>0</v>
      </c>
      <c r="J27" s="86" t="b">
        <v>0</v>
      </c>
      <c r="K27" s="86" t="b">
        <v>0</v>
      </c>
      <c r="L27" s="86" t="b">
        <v>0</v>
      </c>
    </row>
    <row r="28" spans="1:12" ht="15">
      <c r="A28" s="86" t="s">
        <v>1303</v>
      </c>
      <c r="B28" s="86" t="s">
        <v>258</v>
      </c>
      <c r="C28" s="86">
        <v>3</v>
      </c>
      <c r="D28" s="121">
        <v>0.004960822497748584</v>
      </c>
      <c r="E28" s="121">
        <v>2.2246625288410296</v>
      </c>
      <c r="F28" s="86" t="s">
        <v>1576</v>
      </c>
      <c r="G28" s="86" t="b">
        <v>0</v>
      </c>
      <c r="H28" s="86" t="b">
        <v>0</v>
      </c>
      <c r="I28" s="86" t="b">
        <v>0</v>
      </c>
      <c r="J28" s="86" t="b">
        <v>0</v>
      </c>
      <c r="K28" s="86" t="b">
        <v>0</v>
      </c>
      <c r="L28" s="86" t="b">
        <v>0</v>
      </c>
    </row>
    <row r="29" spans="1:12" ht="15">
      <c r="A29" s="86" t="s">
        <v>258</v>
      </c>
      <c r="B29" s="86" t="s">
        <v>257</v>
      </c>
      <c r="C29" s="86">
        <v>3</v>
      </c>
      <c r="D29" s="121">
        <v>0.004960822497748584</v>
      </c>
      <c r="E29" s="121">
        <v>2.0997237922327296</v>
      </c>
      <c r="F29" s="86" t="s">
        <v>1576</v>
      </c>
      <c r="G29" s="86" t="b">
        <v>0</v>
      </c>
      <c r="H29" s="86" t="b">
        <v>0</v>
      </c>
      <c r="I29" s="86" t="b">
        <v>0</v>
      </c>
      <c r="J29" s="86" t="b">
        <v>0</v>
      </c>
      <c r="K29" s="86" t="b">
        <v>0</v>
      </c>
      <c r="L29" s="86" t="b">
        <v>0</v>
      </c>
    </row>
    <row r="30" spans="1:12" ht="15">
      <c r="A30" s="86" t="s">
        <v>257</v>
      </c>
      <c r="B30" s="86" t="s">
        <v>1304</v>
      </c>
      <c r="C30" s="86">
        <v>3</v>
      </c>
      <c r="D30" s="121">
        <v>0.004960822497748584</v>
      </c>
      <c r="E30" s="121">
        <v>2.2246625288410296</v>
      </c>
      <c r="F30" s="86" t="s">
        <v>1576</v>
      </c>
      <c r="G30" s="86" t="b">
        <v>0</v>
      </c>
      <c r="H30" s="86" t="b">
        <v>0</v>
      </c>
      <c r="I30" s="86" t="b">
        <v>0</v>
      </c>
      <c r="J30" s="86" t="b">
        <v>0</v>
      </c>
      <c r="K30" s="86" t="b">
        <v>0</v>
      </c>
      <c r="L30" s="86" t="b">
        <v>0</v>
      </c>
    </row>
    <row r="31" spans="1:12" ht="15">
      <c r="A31" s="86" t="s">
        <v>1304</v>
      </c>
      <c r="B31" s="86" t="s">
        <v>1498</v>
      </c>
      <c r="C31" s="86">
        <v>3</v>
      </c>
      <c r="D31" s="121">
        <v>0.004960822497748584</v>
      </c>
      <c r="E31" s="121">
        <v>2.3496012654493295</v>
      </c>
      <c r="F31" s="86" t="s">
        <v>1576</v>
      </c>
      <c r="G31" s="86" t="b">
        <v>0</v>
      </c>
      <c r="H31" s="86" t="b">
        <v>0</v>
      </c>
      <c r="I31" s="86" t="b">
        <v>0</v>
      </c>
      <c r="J31" s="86" t="b">
        <v>1</v>
      </c>
      <c r="K31" s="86" t="b">
        <v>0</v>
      </c>
      <c r="L31" s="86" t="b">
        <v>0</v>
      </c>
    </row>
    <row r="32" spans="1:12" ht="15">
      <c r="A32" s="86" t="s">
        <v>1498</v>
      </c>
      <c r="B32" s="86" t="s">
        <v>1499</v>
      </c>
      <c r="C32" s="86">
        <v>3</v>
      </c>
      <c r="D32" s="121">
        <v>0.004960822497748584</v>
      </c>
      <c r="E32" s="121">
        <v>2.3496012654493295</v>
      </c>
      <c r="F32" s="86" t="s">
        <v>1576</v>
      </c>
      <c r="G32" s="86" t="b">
        <v>1</v>
      </c>
      <c r="H32" s="86" t="b">
        <v>0</v>
      </c>
      <c r="I32" s="86" t="b">
        <v>0</v>
      </c>
      <c r="J32" s="86" t="b">
        <v>0</v>
      </c>
      <c r="K32" s="86" t="b">
        <v>0</v>
      </c>
      <c r="L32" s="86" t="b">
        <v>0</v>
      </c>
    </row>
    <row r="33" spans="1:12" ht="15">
      <c r="A33" s="86" t="s">
        <v>1499</v>
      </c>
      <c r="B33" s="86" t="s">
        <v>1500</v>
      </c>
      <c r="C33" s="86">
        <v>3</v>
      </c>
      <c r="D33" s="121">
        <v>0.004960822497748584</v>
      </c>
      <c r="E33" s="121">
        <v>2.3496012654493295</v>
      </c>
      <c r="F33" s="86" t="s">
        <v>1576</v>
      </c>
      <c r="G33" s="86" t="b">
        <v>0</v>
      </c>
      <c r="H33" s="86" t="b">
        <v>0</v>
      </c>
      <c r="I33" s="86" t="b">
        <v>0</v>
      </c>
      <c r="J33" s="86" t="b">
        <v>0</v>
      </c>
      <c r="K33" s="86" t="b">
        <v>0</v>
      </c>
      <c r="L33" s="86" t="b">
        <v>0</v>
      </c>
    </row>
    <row r="34" spans="1:12" ht="15">
      <c r="A34" s="86" t="s">
        <v>1500</v>
      </c>
      <c r="B34" s="86" t="s">
        <v>1501</v>
      </c>
      <c r="C34" s="86">
        <v>3</v>
      </c>
      <c r="D34" s="121">
        <v>0.004960822497748584</v>
      </c>
      <c r="E34" s="121">
        <v>2.3496012654493295</v>
      </c>
      <c r="F34" s="86" t="s">
        <v>1576</v>
      </c>
      <c r="G34" s="86" t="b">
        <v>0</v>
      </c>
      <c r="H34" s="86" t="b">
        <v>0</v>
      </c>
      <c r="I34" s="86" t="b">
        <v>0</v>
      </c>
      <c r="J34" s="86" t="b">
        <v>0</v>
      </c>
      <c r="K34" s="86" t="b">
        <v>0</v>
      </c>
      <c r="L34" s="86" t="b">
        <v>0</v>
      </c>
    </row>
    <row r="35" spans="1:12" ht="15">
      <c r="A35" s="86" t="s">
        <v>1501</v>
      </c>
      <c r="B35" s="86" t="s">
        <v>228</v>
      </c>
      <c r="C35" s="86">
        <v>3</v>
      </c>
      <c r="D35" s="121">
        <v>0.004960822497748584</v>
      </c>
      <c r="E35" s="121">
        <v>1.6506312611133107</v>
      </c>
      <c r="F35" s="86" t="s">
        <v>1576</v>
      </c>
      <c r="G35" s="86" t="b">
        <v>0</v>
      </c>
      <c r="H35" s="86" t="b">
        <v>0</v>
      </c>
      <c r="I35" s="86" t="b">
        <v>0</v>
      </c>
      <c r="J35" s="86" t="b">
        <v>0</v>
      </c>
      <c r="K35" s="86" t="b">
        <v>0</v>
      </c>
      <c r="L35" s="86" t="b">
        <v>0</v>
      </c>
    </row>
    <row r="36" spans="1:12" ht="15">
      <c r="A36" s="86" t="s">
        <v>228</v>
      </c>
      <c r="B36" s="86" t="s">
        <v>231</v>
      </c>
      <c r="C36" s="86">
        <v>3</v>
      </c>
      <c r="D36" s="121">
        <v>0.004960822497748584</v>
      </c>
      <c r="E36" s="121">
        <v>1.555655747882454</v>
      </c>
      <c r="F36" s="86" t="s">
        <v>1576</v>
      </c>
      <c r="G36" s="86" t="b">
        <v>0</v>
      </c>
      <c r="H36" s="86" t="b">
        <v>0</v>
      </c>
      <c r="I36" s="86" t="b">
        <v>0</v>
      </c>
      <c r="J36" s="86" t="b">
        <v>0</v>
      </c>
      <c r="K36" s="86" t="b">
        <v>0</v>
      </c>
      <c r="L36" s="86" t="b">
        <v>0</v>
      </c>
    </row>
    <row r="37" spans="1:12" ht="15">
      <c r="A37" s="86" t="s">
        <v>231</v>
      </c>
      <c r="B37" s="86" t="s">
        <v>256</v>
      </c>
      <c r="C37" s="86">
        <v>3</v>
      </c>
      <c r="D37" s="121">
        <v>0.004960822497748584</v>
      </c>
      <c r="E37" s="121">
        <v>2.0028137792246734</v>
      </c>
      <c r="F37" s="86" t="s">
        <v>1576</v>
      </c>
      <c r="G37" s="86" t="b">
        <v>0</v>
      </c>
      <c r="H37" s="86" t="b">
        <v>0</v>
      </c>
      <c r="I37" s="86" t="b">
        <v>0</v>
      </c>
      <c r="J37" s="86" t="b">
        <v>0</v>
      </c>
      <c r="K37" s="86" t="b">
        <v>0</v>
      </c>
      <c r="L37" s="86" t="b">
        <v>0</v>
      </c>
    </row>
    <row r="38" spans="1:12" ht="15">
      <c r="A38" s="86" t="s">
        <v>256</v>
      </c>
      <c r="B38" s="86" t="s">
        <v>255</v>
      </c>
      <c r="C38" s="86">
        <v>3</v>
      </c>
      <c r="D38" s="121">
        <v>0.004960822497748584</v>
      </c>
      <c r="E38" s="121">
        <v>2.0997237922327296</v>
      </c>
      <c r="F38" s="86" t="s">
        <v>1576</v>
      </c>
      <c r="G38" s="86" t="b">
        <v>0</v>
      </c>
      <c r="H38" s="86" t="b">
        <v>0</v>
      </c>
      <c r="I38" s="86" t="b">
        <v>0</v>
      </c>
      <c r="J38" s="86" t="b">
        <v>0</v>
      </c>
      <c r="K38" s="86" t="b">
        <v>0</v>
      </c>
      <c r="L38" s="86" t="b">
        <v>0</v>
      </c>
    </row>
    <row r="39" spans="1:12" ht="15">
      <c r="A39" s="86" t="s">
        <v>255</v>
      </c>
      <c r="B39" s="86" t="s">
        <v>254</v>
      </c>
      <c r="C39" s="86">
        <v>3</v>
      </c>
      <c r="D39" s="121">
        <v>0.004960822497748584</v>
      </c>
      <c r="E39" s="121">
        <v>2.2246625288410296</v>
      </c>
      <c r="F39" s="86" t="s">
        <v>1576</v>
      </c>
      <c r="G39" s="86" t="b">
        <v>0</v>
      </c>
      <c r="H39" s="86" t="b">
        <v>0</v>
      </c>
      <c r="I39" s="86" t="b">
        <v>0</v>
      </c>
      <c r="J39" s="86" t="b">
        <v>0</v>
      </c>
      <c r="K39" s="86" t="b">
        <v>0</v>
      </c>
      <c r="L39" s="86" t="b">
        <v>0</v>
      </c>
    </row>
    <row r="40" spans="1:12" ht="15">
      <c r="A40" s="86" t="s">
        <v>254</v>
      </c>
      <c r="B40" s="86" t="s">
        <v>253</v>
      </c>
      <c r="C40" s="86">
        <v>3</v>
      </c>
      <c r="D40" s="121">
        <v>0.004960822497748584</v>
      </c>
      <c r="E40" s="121">
        <v>2.2246625288410296</v>
      </c>
      <c r="F40" s="86" t="s">
        <v>1576</v>
      </c>
      <c r="G40" s="86" t="b">
        <v>0</v>
      </c>
      <c r="H40" s="86" t="b">
        <v>0</v>
      </c>
      <c r="I40" s="86" t="b">
        <v>0</v>
      </c>
      <c r="J40" s="86" t="b">
        <v>0</v>
      </c>
      <c r="K40" s="86" t="b">
        <v>0</v>
      </c>
      <c r="L40" s="86" t="b">
        <v>0</v>
      </c>
    </row>
    <row r="41" spans="1:12" ht="15">
      <c r="A41" s="86" t="s">
        <v>253</v>
      </c>
      <c r="B41" s="86" t="s">
        <v>1502</v>
      </c>
      <c r="C41" s="86">
        <v>3</v>
      </c>
      <c r="D41" s="121">
        <v>0.004960822497748584</v>
      </c>
      <c r="E41" s="121">
        <v>2.2246625288410296</v>
      </c>
      <c r="F41" s="86" t="s">
        <v>1576</v>
      </c>
      <c r="G41" s="86" t="b">
        <v>0</v>
      </c>
      <c r="H41" s="86" t="b">
        <v>0</v>
      </c>
      <c r="I41" s="86" t="b">
        <v>0</v>
      </c>
      <c r="J41" s="86" t="b">
        <v>0</v>
      </c>
      <c r="K41" s="86" t="b">
        <v>0</v>
      </c>
      <c r="L41" s="86" t="b">
        <v>0</v>
      </c>
    </row>
    <row r="42" spans="1:12" ht="15">
      <c r="A42" s="86" t="s">
        <v>1502</v>
      </c>
      <c r="B42" s="86" t="s">
        <v>1503</v>
      </c>
      <c r="C42" s="86">
        <v>3</v>
      </c>
      <c r="D42" s="121">
        <v>0.004960822497748584</v>
      </c>
      <c r="E42" s="121">
        <v>2.3496012654493295</v>
      </c>
      <c r="F42" s="86" t="s">
        <v>1576</v>
      </c>
      <c r="G42" s="86" t="b">
        <v>0</v>
      </c>
      <c r="H42" s="86" t="b">
        <v>0</v>
      </c>
      <c r="I42" s="86" t="b">
        <v>0</v>
      </c>
      <c r="J42" s="86" t="b">
        <v>0</v>
      </c>
      <c r="K42" s="86" t="b">
        <v>0</v>
      </c>
      <c r="L42" s="86" t="b">
        <v>0</v>
      </c>
    </row>
    <row r="43" spans="1:12" ht="15">
      <c r="A43" s="86" t="s">
        <v>1295</v>
      </c>
      <c r="B43" s="86" t="s">
        <v>1296</v>
      </c>
      <c r="C43" s="86">
        <v>2</v>
      </c>
      <c r="D43" s="121">
        <v>0.003798404005627874</v>
      </c>
      <c r="E43" s="121">
        <v>2.525692524505011</v>
      </c>
      <c r="F43" s="86" t="s">
        <v>1576</v>
      </c>
      <c r="G43" s="86" t="b">
        <v>0</v>
      </c>
      <c r="H43" s="86" t="b">
        <v>0</v>
      </c>
      <c r="I43" s="86" t="b">
        <v>0</v>
      </c>
      <c r="J43" s="86" t="b">
        <v>0</v>
      </c>
      <c r="K43" s="86" t="b">
        <v>0</v>
      </c>
      <c r="L43" s="86" t="b">
        <v>0</v>
      </c>
    </row>
    <row r="44" spans="1:12" ht="15">
      <c r="A44" s="86" t="s">
        <v>1296</v>
      </c>
      <c r="B44" s="86" t="s">
        <v>1297</v>
      </c>
      <c r="C44" s="86">
        <v>2</v>
      </c>
      <c r="D44" s="121">
        <v>0.003798404005627874</v>
      </c>
      <c r="E44" s="121">
        <v>2.3496012654493295</v>
      </c>
      <c r="F44" s="86" t="s">
        <v>1576</v>
      </c>
      <c r="G44" s="86" t="b">
        <v>0</v>
      </c>
      <c r="H44" s="86" t="b">
        <v>0</v>
      </c>
      <c r="I44" s="86" t="b">
        <v>0</v>
      </c>
      <c r="J44" s="86" t="b">
        <v>0</v>
      </c>
      <c r="K44" s="86" t="b">
        <v>0</v>
      </c>
      <c r="L44" s="86" t="b">
        <v>0</v>
      </c>
    </row>
    <row r="45" spans="1:12" ht="15">
      <c r="A45" s="86" t="s">
        <v>1297</v>
      </c>
      <c r="B45" s="86" t="s">
        <v>1298</v>
      </c>
      <c r="C45" s="86">
        <v>2</v>
      </c>
      <c r="D45" s="121">
        <v>0.003798404005627874</v>
      </c>
      <c r="E45" s="121">
        <v>2.3496012654493295</v>
      </c>
      <c r="F45" s="86" t="s">
        <v>1576</v>
      </c>
      <c r="G45" s="86" t="b">
        <v>0</v>
      </c>
      <c r="H45" s="86" t="b">
        <v>0</v>
      </c>
      <c r="I45" s="86" t="b">
        <v>0</v>
      </c>
      <c r="J45" s="86" t="b">
        <v>0</v>
      </c>
      <c r="K45" s="86" t="b">
        <v>0</v>
      </c>
      <c r="L45" s="86" t="b">
        <v>0</v>
      </c>
    </row>
    <row r="46" spans="1:12" ht="15">
      <c r="A46" s="86" t="s">
        <v>1298</v>
      </c>
      <c r="B46" s="86" t="s">
        <v>293</v>
      </c>
      <c r="C46" s="86">
        <v>2</v>
      </c>
      <c r="D46" s="121">
        <v>0.003798404005627874</v>
      </c>
      <c r="E46" s="121">
        <v>2.525692524505011</v>
      </c>
      <c r="F46" s="86" t="s">
        <v>1576</v>
      </c>
      <c r="G46" s="86" t="b">
        <v>0</v>
      </c>
      <c r="H46" s="86" t="b">
        <v>0</v>
      </c>
      <c r="I46" s="86" t="b">
        <v>0</v>
      </c>
      <c r="J46" s="86" t="b">
        <v>0</v>
      </c>
      <c r="K46" s="86" t="b">
        <v>0</v>
      </c>
      <c r="L46" s="86" t="b">
        <v>0</v>
      </c>
    </row>
    <row r="47" spans="1:12" ht="15">
      <c r="A47" s="86" t="s">
        <v>293</v>
      </c>
      <c r="B47" s="86" t="s">
        <v>292</v>
      </c>
      <c r="C47" s="86">
        <v>2</v>
      </c>
      <c r="D47" s="121">
        <v>0.003798404005627874</v>
      </c>
      <c r="E47" s="121">
        <v>2.525692524505011</v>
      </c>
      <c r="F47" s="86" t="s">
        <v>1576</v>
      </c>
      <c r="G47" s="86" t="b">
        <v>0</v>
      </c>
      <c r="H47" s="86" t="b">
        <v>0</v>
      </c>
      <c r="I47" s="86" t="b">
        <v>0</v>
      </c>
      <c r="J47" s="86" t="b">
        <v>0</v>
      </c>
      <c r="K47" s="86" t="b">
        <v>0</v>
      </c>
      <c r="L47" s="86" t="b">
        <v>0</v>
      </c>
    </row>
    <row r="48" spans="1:12" ht="15">
      <c r="A48" s="86" t="s">
        <v>292</v>
      </c>
      <c r="B48" s="86" t="s">
        <v>1299</v>
      </c>
      <c r="C48" s="86">
        <v>2</v>
      </c>
      <c r="D48" s="121">
        <v>0.003798404005627874</v>
      </c>
      <c r="E48" s="121">
        <v>2.525692524505011</v>
      </c>
      <c r="F48" s="86" t="s">
        <v>1576</v>
      </c>
      <c r="G48" s="86" t="b">
        <v>0</v>
      </c>
      <c r="H48" s="86" t="b">
        <v>0</v>
      </c>
      <c r="I48" s="86" t="b">
        <v>0</v>
      </c>
      <c r="J48" s="86" t="b">
        <v>0</v>
      </c>
      <c r="K48" s="86" t="b">
        <v>0</v>
      </c>
      <c r="L48" s="86" t="b">
        <v>0</v>
      </c>
    </row>
    <row r="49" spans="1:12" ht="15">
      <c r="A49" s="86" t="s">
        <v>1299</v>
      </c>
      <c r="B49" s="86" t="s">
        <v>291</v>
      </c>
      <c r="C49" s="86">
        <v>2</v>
      </c>
      <c r="D49" s="121">
        <v>0.003798404005627874</v>
      </c>
      <c r="E49" s="121">
        <v>2.525692524505011</v>
      </c>
      <c r="F49" s="86" t="s">
        <v>1576</v>
      </c>
      <c r="G49" s="86" t="b">
        <v>0</v>
      </c>
      <c r="H49" s="86" t="b">
        <v>0</v>
      </c>
      <c r="I49" s="86" t="b">
        <v>0</v>
      </c>
      <c r="J49" s="86" t="b">
        <v>0</v>
      </c>
      <c r="K49" s="86" t="b">
        <v>0</v>
      </c>
      <c r="L49" s="86" t="b">
        <v>0</v>
      </c>
    </row>
    <row r="50" spans="1:12" ht="15">
      <c r="A50" s="86" t="s">
        <v>291</v>
      </c>
      <c r="B50" s="86" t="s">
        <v>1300</v>
      </c>
      <c r="C50" s="86">
        <v>2</v>
      </c>
      <c r="D50" s="121">
        <v>0.003798404005627874</v>
      </c>
      <c r="E50" s="121">
        <v>2.525692524505011</v>
      </c>
      <c r="F50" s="86" t="s">
        <v>1576</v>
      </c>
      <c r="G50" s="86" t="b">
        <v>0</v>
      </c>
      <c r="H50" s="86" t="b">
        <v>0</v>
      </c>
      <c r="I50" s="86" t="b">
        <v>0</v>
      </c>
      <c r="J50" s="86" t="b">
        <v>0</v>
      </c>
      <c r="K50" s="86" t="b">
        <v>0</v>
      </c>
      <c r="L50" s="86" t="b">
        <v>0</v>
      </c>
    </row>
    <row r="51" spans="1:12" ht="15">
      <c r="A51" s="86" t="s">
        <v>1300</v>
      </c>
      <c r="B51" s="86" t="s">
        <v>290</v>
      </c>
      <c r="C51" s="86">
        <v>2</v>
      </c>
      <c r="D51" s="121">
        <v>0.003798404005627874</v>
      </c>
      <c r="E51" s="121">
        <v>2.525692524505011</v>
      </c>
      <c r="F51" s="86" t="s">
        <v>1576</v>
      </c>
      <c r="G51" s="86" t="b">
        <v>0</v>
      </c>
      <c r="H51" s="86" t="b">
        <v>0</v>
      </c>
      <c r="I51" s="86" t="b">
        <v>0</v>
      </c>
      <c r="J51" s="86" t="b">
        <v>0</v>
      </c>
      <c r="K51" s="86" t="b">
        <v>0</v>
      </c>
      <c r="L51" s="86" t="b">
        <v>0</v>
      </c>
    </row>
    <row r="52" spans="1:12" ht="15">
      <c r="A52" s="86" t="s">
        <v>290</v>
      </c>
      <c r="B52" s="86" t="s">
        <v>289</v>
      </c>
      <c r="C52" s="86">
        <v>2</v>
      </c>
      <c r="D52" s="121">
        <v>0.003798404005627874</v>
      </c>
      <c r="E52" s="121">
        <v>2.525692524505011</v>
      </c>
      <c r="F52" s="86" t="s">
        <v>1576</v>
      </c>
      <c r="G52" s="86" t="b">
        <v>0</v>
      </c>
      <c r="H52" s="86" t="b">
        <v>0</v>
      </c>
      <c r="I52" s="86" t="b">
        <v>0</v>
      </c>
      <c r="J52" s="86" t="b">
        <v>0</v>
      </c>
      <c r="K52" s="86" t="b">
        <v>0</v>
      </c>
      <c r="L52" s="86" t="b">
        <v>0</v>
      </c>
    </row>
    <row r="53" spans="1:12" ht="15">
      <c r="A53" s="86" t="s">
        <v>289</v>
      </c>
      <c r="B53" s="86" t="s">
        <v>288</v>
      </c>
      <c r="C53" s="86">
        <v>2</v>
      </c>
      <c r="D53" s="121">
        <v>0.003798404005627874</v>
      </c>
      <c r="E53" s="121">
        <v>2.525692524505011</v>
      </c>
      <c r="F53" s="86" t="s">
        <v>1576</v>
      </c>
      <c r="G53" s="86" t="b">
        <v>0</v>
      </c>
      <c r="H53" s="86" t="b">
        <v>0</v>
      </c>
      <c r="I53" s="86" t="b">
        <v>0</v>
      </c>
      <c r="J53" s="86" t="b">
        <v>0</v>
      </c>
      <c r="K53" s="86" t="b">
        <v>0</v>
      </c>
      <c r="L53" s="86" t="b">
        <v>0</v>
      </c>
    </row>
    <row r="54" spans="1:12" ht="15">
      <c r="A54" s="86" t="s">
        <v>288</v>
      </c>
      <c r="B54" s="86" t="s">
        <v>287</v>
      </c>
      <c r="C54" s="86">
        <v>2</v>
      </c>
      <c r="D54" s="121">
        <v>0.003798404005627874</v>
      </c>
      <c r="E54" s="121">
        <v>2.525692524505011</v>
      </c>
      <c r="F54" s="86" t="s">
        <v>1576</v>
      </c>
      <c r="G54" s="86" t="b">
        <v>0</v>
      </c>
      <c r="H54" s="86" t="b">
        <v>0</v>
      </c>
      <c r="I54" s="86" t="b">
        <v>0</v>
      </c>
      <c r="J54" s="86" t="b">
        <v>0</v>
      </c>
      <c r="K54" s="86" t="b">
        <v>0</v>
      </c>
      <c r="L54" s="86" t="b">
        <v>0</v>
      </c>
    </row>
    <row r="55" spans="1:12" ht="15">
      <c r="A55" s="86" t="s">
        <v>287</v>
      </c>
      <c r="B55" s="86" t="s">
        <v>286</v>
      </c>
      <c r="C55" s="86">
        <v>2</v>
      </c>
      <c r="D55" s="121">
        <v>0.003798404005627874</v>
      </c>
      <c r="E55" s="121">
        <v>2.525692524505011</v>
      </c>
      <c r="F55" s="86" t="s">
        <v>1576</v>
      </c>
      <c r="G55" s="86" t="b">
        <v>0</v>
      </c>
      <c r="H55" s="86" t="b">
        <v>0</v>
      </c>
      <c r="I55" s="86" t="b">
        <v>0</v>
      </c>
      <c r="J55" s="86" t="b">
        <v>0</v>
      </c>
      <c r="K55" s="86" t="b">
        <v>0</v>
      </c>
      <c r="L55" s="86" t="b">
        <v>0</v>
      </c>
    </row>
    <row r="56" spans="1:12" ht="15">
      <c r="A56" s="86" t="s">
        <v>286</v>
      </c>
      <c r="B56" s="86" t="s">
        <v>285</v>
      </c>
      <c r="C56" s="86">
        <v>2</v>
      </c>
      <c r="D56" s="121">
        <v>0.003798404005627874</v>
      </c>
      <c r="E56" s="121">
        <v>2.525692524505011</v>
      </c>
      <c r="F56" s="86" t="s">
        <v>1576</v>
      </c>
      <c r="G56" s="86" t="b">
        <v>0</v>
      </c>
      <c r="H56" s="86" t="b">
        <v>0</v>
      </c>
      <c r="I56" s="86" t="b">
        <v>0</v>
      </c>
      <c r="J56" s="86" t="b">
        <v>0</v>
      </c>
      <c r="K56" s="86" t="b">
        <v>0</v>
      </c>
      <c r="L56" s="86" t="b">
        <v>0</v>
      </c>
    </row>
    <row r="57" spans="1:12" ht="15">
      <c r="A57" s="86" t="s">
        <v>285</v>
      </c>
      <c r="B57" s="86" t="s">
        <v>284</v>
      </c>
      <c r="C57" s="86">
        <v>2</v>
      </c>
      <c r="D57" s="121">
        <v>0.003798404005627874</v>
      </c>
      <c r="E57" s="121">
        <v>2.525692524505011</v>
      </c>
      <c r="F57" s="86" t="s">
        <v>1576</v>
      </c>
      <c r="G57" s="86" t="b">
        <v>0</v>
      </c>
      <c r="H57" s="86" t="b">
        <v>0</v>
      </c>
      <c r="I57" s="86" t="b">
        <v>0</v>
      </c>
      <c r="J57" s="86" t="b">
        <v>0</v>
      </c>
      <c r="K57" s="86" t="b">
        <v>0</v>
      </c>
      <c r="L57" s="86" t="b">
        <v>0</v>
      </c>
    </row>
    <row r="58" spans="1:12" ht="15">
      <c r="A58" s="86" t="s">
        <v>284</v>
      </c>
      <c r="B58" s="86" t="s">
        <v>283</v>
      </c>
      <c r="C58" s="86">
        <v>2</v>
      </c>
      <c r="D58" s="121">
        <v>0.003798404005627874</v>
      </c>
      <c r="E58" s="121">
        <v>2.525692524505011</v>
      </c>
      <c r="F58" s="86" t="s">
        <v>1576</v>
      </c>
      <c r="G58" s="86" t="b">
        <v>0</v>
      </c>
      <c r="H58" s="86" t="b">
        <v>0</v>
      </c>
      <c r="I58" s="86" t="b">
        <v>0</v>
      </c>
      <c r="J58" s="86" t="b">
        <v>0</v>
      </c>
      <c r="K58" s="86" t="b">
        <v>0</v>
      </c>
      <c r="L58" s="86" t="b">
        <v>0</v>
      </c>
    </row>
    <row r="59" spans="1:12" ht="15">
      <c r="A59" s="86" t="s">
        <v>283</v>
      </c>
      <c r="B59" s="86" t="s">
        <v>235</v>
      </c>
      <c r="C59" s="86">
        <v>2</v>
      </c>
      <c r="D59" s="121">
        <v>0.003798404005627874</v>
      </c>
      <c r="E59" s="121">
        <v>2.525692524505011</v>
      </c>
      <c r="F59" s="86" t="s">
        <v>1576</v>
      </c>
      <c r="G59" s="86" t="b">
        <v>0</v>
      </c>
      <c r="H59" s="86" t="b">
        <v>0</v>
      </c>
      <c r="I59" s="86" t="b">
        <v>0</v>
      </c>
      <c r="J59" s="86" t="b">
        <v>0</v>
      </c>
      <c r="K59" s="86" t="b">
        <v>0</v>
      </c>
      <c r="L59" s="86" t="b">
        <v>0</v>
      </c>
    </row>
    <row r="60" spans="1:12" ht="15">
      <c r="A60" s="86" t="s">
        <v>235</v>
      </c>
      <c r="B60" s="86" t="s">
        <v>282</v>
      </c>
      <c r="C60" s="86">
        <v>2</v>
      </c>
      <c r="D60" s="121">
        <v>0.003798404005627874</v>
      </c>
      <c r="E60" s="121">
        <v>2.525692524505011</v>
      </c>
      <c r="F60" s="86" t="s">
        <v>1576</v>
      </c>
      <c r="G60" s="86" t="b">
        <v>0</v>
      </c>
      <c r="H60" s="86" t="b">
        <v>0</v>
      </c>
      <c r="I60" s="86" t="b">
        <v>0</v>
      </c>
      <c r="J60" s="86" t="b">
        <v>0</v>
      </c>
      <c r="K60" s="86" t="b">
        <v>0</v>
      </c>
      <c r="L60" s="86" t="b">
        <v>0</v>
      </c>
    </row>
    <row r="61" spans="1:12" ht="15">
      <c r="A61" s="86" t="s">
        <v>282</v>
      </c>
      <c r="B61" s="86" t="s">
        <v>281</v>
      </c>
      <c r="C61" s="86">
        <v>2</v>
      </c>
      <c r="D61" s="121">
        <v>0.003798404005627874</v>
      </c>
      <c r="E61" s="121">
        <v>2.525692524505011</v>
      </c>
      <c r="F61" s="86" t="s">
        <v>1576</v>
      </c>
      <c r="G61" s="86" t="b">
        <v>0</v>
      </c>
      <c r="H61" s="86" t="b">
        <v>0</v>
      </c>
      <c r="I61" s="86" t="b">
        <v>0</v>
      </c>
      <c r="J61" s="86" t="b">
        <v>0</v>
      </c>
      <c r="K61" s="86" t="b">
        <v>0</v>
      </c>
      <c r="L61" s="86" t="b">
        <v>0</v>
      </c>
    </row>
    <row r="62" spans="1:12" ht="15">
      <c r="A62" s="86" t="s">
        <v>281</v>
      </c>
      <c r="B62" s="86" t="s">
        <v>280</v>
      </c>
      <c r="C62" s="86">
        <v>2</v>
      </c>
      <c r="D62" s="121">
        <v>0.003798404005627874</v>
      </c>
      <c r="E62" s="121">
        <v>2.525692524505011</v>
      </c>
      <c r="F62" s="86" t="s">
        <v>1576</v>
      </c>
      <c r="G62" s="86" t="b">
        <v>0</v>
      </c>
      <c r="H62" s="86" t="b">
        <v>0</v>
      </c>
      <c r="I62" s="86" t="b">
        <v>0</v>
      </c>
      <c r="J62" s="86" t="b">
        <v>0</v>
      </c>
      <c r="K62" s="86" t="b">
        <v>0</v>
      </c>
      <c r="L62" s="86" t="b">
        <v>0</v>
      </c>
    </row>
    <row r="63" spans="1:12" ht="15">
      <c r="A63" s="86" t="s">
        <v>280</v>
      </c>
      <c r="B63" s="86" t="s">
        <v>279</v>
      </c>
      <c r="C63" s="86">
        <v>2</v>
      </c>
      <c r="D63" s="121">
        <v>0.003798404005627874</v>
      </c>
      <c r="E63" s="121">
        <v>2.525692524505011</v>
      </c>
      <c r="F63" s="86" t="s">
        <v>1576</v>
      </c>
      <c r="G63" s="86" t="b">
        <v>0</v>
      </c>
      <c r="H63" s="86" t="b">
        <v>0</v>
      </c>
      <c r="I63" s="86" t="b">
        <v>0</v>
      </c>
      <c r="J63" s="86" t="b">
        <v>0</v>
      </c>
      <c r="K63" s="86" t="b">
        <v>0</v>
      </c>
      <c r="L63" s="86" t="b">
        <v>0</v>
      </c>
    </row>
    <row r="64" spans="1:12" ht="15">
      <c r="A64" s="86" t="s">
        <v>279</v>
      </c>
      <c r="B64" s="86" t="s">
        <v>278</v>
      </c>
      <c r="C64" s="86">
        <v>2</v>
      </c>
      <c r="D64" s="121">
        <v>0.003798404005627874</v>
      </c>
      <c r="E64" s="121">
        <v>2.525692524505011</v>
      </c>
      <c r="F64" s="86" t="s">
        <v>1576</v>
      </c>
      <c r="G64" s="86" t="b">
        <v>0</v>
      </c>
      <c r="H64" s="86" t="b">
        <v>0</v>
      </c>
      <c r="I64" s="86" t="b">
        <v>0</v>
      </c>
      <c r="J64" s="86" t="b">
        <v>0</v>
      </c>
      <c r="K64" s="86" t="b">
        <v>0</v>
      </c>
      <c r="L64" s="86" t="b">
        <v>0</v>
      </c>
    </row>
    <row r="65" spans="1:12" ht="15">
      <c r="A65" s="86" t="s">
        <v>1506</v>
      </c>
      <c r="B65" s="86" t="s">
        <v>1507</v>
      </c>
      <c r="C65" s="86">
        <v>2</v>
      </c>
      <c r="D65" s="121">
        <v>0.003798404005627874</v>
      </c>
      <c r="E65" s="121">
        <v>2.525692524505011</v>
      </c>
      <c r="F65" s="86" t="s">
        <v>1576</v>
      </c>
      <c r="G65" s="86" t="b">
        <v>0</v>
      </c>
      <c r="H65" s="86" t="b">
        <v>0</v>
      </c>
      <c r="I65" s="86" t="b">
        <v>0</v>
      </c>
      <c r="J65" s="86" t="b">
        <v>0</v>
      </c>
      <c r="K65" s="86" t="b">
        <v>0</v>
      </c>
      <c r="L65" s="86" t="b">
        <v>0</v>
      </c>
    </row>
    <row r="66" spans="1:12" ht="15">
      <c r="A66" s="86" t="s">
        <v>1507</v>
      </c>
      <c r="B66" s="86" t="s">
        <v>1260</v>
      </c>
      <c r="C66" s="86">
        <v>2</v>
      </c>
      <c r="D66" s="121">
        <v>0.003798404005627874</v>
      </c>
      <c r="E66" s="121">
        <v>1.9816244801547351</v>
      </c>
      <c r="F66" s="86" t="s">
        <v>1576</v>
      </c>
      <c r="G66" s="86" t="b">
        <v>0</v>
      </c>
      <c r="H66" s="86" t="b">
        <v>0</v>
      </c>
      <c r="I66" s="86" t="b">
        <v>0</v>
      </c>
      <c r="J66" s="86" t="b">
        <v>0</v>
      </c>
      <c r="K66" s="86" t="b">
        <v>0</v>
      </c>
      <c r="L66" s="86" t="b">
        <v>0</v>
      </c>
    </row>
    <row r="67" spans="1:12" ht="15">
      <c r="A67" s="86" t="s">
        <v>1287</v>
      </c>
      <c r="B67" s="86" t="s">
        <v>1508</v>
      </c>
      <c r="C67" s="86">
        <v>2</v>
      </c>
      <c r="D67" s="121">
        <v>0.003798404005627874</v>
      </c>
      <c r="E67" s="121">
        <v>2.048571269785348</v>
      </c>
      <c r="F67" s="86" t="s">
        <v>1576</v>
      </c>
      <c r="G67" s="86" t="b">
        <v>0</v>
      </c>
      <c r="H67" s="86" t="b">
        <v>0</v>
      </c>
      <c r="I67" s="86" t="b">
        <v>0</v>
      </c>
      <c r="J67" s="86" t="b">
        <v>0</v>
      </c>
      <c r="K67" s="86" t="b">
        <v>0</v>
      </c>
      <c r="L67" s="86" t="b">
        <v>0</v>
      </c>
    </row>
    <row r="68" spans="1:12" ht="15">
      <c r="A68" s="86" t="s">
        <v>1508</v>
      </c>
      <c r="B68" s="86" t="s">
        <v>1488</v>
      </c>
      <c r="C68" s="86">
        <v>2</v>
      </c>
      <c r="D68" s="121">
        <v>0.003798404005627874</v>
      </c>
      <c r="E68" s="121">
        <v>2.3496012654493295</v>
      </c>
      <c r="F68" s="86" t="s">
        <v>1576</v>
      </c>
      <c r="G68" s="86" t="b">
        <v>0</v>
      </c>
      <c r="H68" s="86" t="b">
        <v>0</v>
      </c>
      <c r="I68" s="86" t="b">
        <v>0</v>
      </c>
      <c r="J68" s="86" t="b">
        <v>0</v>
      </c>
      <c r="K68" s="86" t="b">
        <v>0</v>
      </c>
      <c r="L68" s="86" t="b">
        <v>0</v>
      </c>
    </row>
    <row r="69" spans="1:12" ht="15">
      <c r="A69" s="86" t="s">
        <v>1488</v>
      </c>
      <c r="B69" s="86" t="s">
        <v>1489</v>
      </c>
      <c r="C69" s="86">
        <v>2</v>
      </c>
      <c r="D69" s="121">
        <v>0.003798404005627874</v>
      </c>
      <c r="E69" s="121">
        <v>2.1735100063936486</v>
      </c>
      <c r="F69" s="86" t="s">
        <v>1576</v>
      </c>
      <c r="G69" s="86" t="b">
        <v>0</v>
      </c>
      <c r="H69" s="86" t="b">
        <v>0</v>
      </c>
      <c r="I69" s="86" t="b">
        <v>0</v>
      </c>
      <c r="J69" s="86" t="b">
        <v>0</v>
      </c>
      <c r="K69" s="86" t="b">
        <v>0</v>
      </c>
      <c r="L69" s="86" t="b">
        <v>0</v>
      </c>
    </row>
    <row r="70" spans="1:12" ht="15">
      <c r="A70" s="86" t="s">
        <v>1489</v>
      </c>
      <c r="B70" s="86" t="s">
        <v>1509</v>
      </c>
      <c r="C70" s="86">
        <v>2</v>
      </c>
      <c r="D70" s="121">
        <v>0.003798404005627874</v>
      </c>
      <c r="E70" s="121">
        <v>2.3496012654493295</v>
      </c>
      <c r="F70" s="86" t="s">
        <v>1576</v>
      </c>
      <c r="G70" s="86" t="b">
        <v>0</v>
      </c>
      <c r="H70" s="86" t="b">
        <v>0</v>
      </c>
      <c r="I70" s="86" t="b">
        <v>0</v>
      </c>
      <c r="J70" s="86" t="b">
        <v>0</v>
      </c>
      <c r="K70" s="86" t="b">
        <v>0</v>
      </c>
      <c r="L70" s="86" t="b">
        <v>0</v>
      </c>
    </row>
    <row r="71" spans="1:12" ht="15">
      <c r="A71" s="86" t="s">
        <v>1509</v>
      </c>
      <c r="B71" s="86" t="s">
        <v>1510</v>
      </c>
      <c r="C71" s="86">
        <v>2</v>
      </c>
      <c r="D71" s="121">
        <v>0.003798404005627874</v>
      </c>
      <c r="E71" s="121">
        <v>2.525692524505011</v>
      </c>
      <c r="F71" s="86" t="s">
        <v>1576</v>
      </c>
      <c r="G71" s="86" t="b">
        <v>0</v>
      </c>
      <c r="H71" s="86" t="b">
        <v>0</v>
      </c>
      <c r="I71" s="86" t="b">
        <v>0</v>
      </c>
      <c r="J71" s="86" t="b">
        <v>0</v>
      </c>
      <c r="K71" s="86" t="b">
        <v>0</v>
      </c>
      <c r="L71" s="86" t="b">
        <v>0</v>
      </c>
    </row>
    <row r="72" spans="1:12" ht="15">
      <c r="A72" s="86" t="s">
        <v>1514</v>
      </c>
      <c r="B72" s="86" t="s">
        <v>1491</v>
      </c>
      <c r="C72" s="86">
        <v>2</v>
      </c>
      <c r="D72" s="121">
        <v>0.003798404005627874</v>
      </c>
      <c r="E72" s="121">
        <v>2.3496012654493295</v>
      </c>
      <c r="F72" s="86" t="s">
        <v>1576</v>
      </c>
      <c r="G72" s="86" t="b">
        <v>0</v>
      </c>
      <c r="H72" s="86" t="b">
        <v>0</v>
      </c>
      <c r="I72" s="86" t="b">
        <v>0</v>
      </c>
      <c r="J72" s="86" t="b">
        <v>0</v>
      </c>
      <c r="K72" s="86" t="b">
        <v>0</v>
      </c>
      <c r="L72" s="86" t="b">
        <v>0</v>
      </c>
    </row>
    <row r="73" spans="1:12" ht="15">
      <c r="A73" s="86" t="s">
        <v>1491</v>
      </c>
      <c r="B73" s="86" t="s">
        <v>1515</v>
      </c>
      <c r="C73" s="86">
        <v>2</v>
      </c>
      <c r="D73" s="121">
        <v>0.003798404005627874</v>
      </c>
      <c r="E73" s="121">
        <v>2.3496012654493295</v>
      </c>
      <c r="F73" s="86" t="s">
        <v>1576</v>
      </c>
      <c r="G73" s="86" t="b">
        <v>0</v>
      </c>
      <c r="H73" s="86" t="b">
        <v>0</v>
      </c>
      <c r="I73" s="86" t="b">
        <v>0</v>
      </c>
      <c r="J73" s="86" t="b">
        <v>0</v>
      </c>
      <c r="K73" s="86" t="b">
        <v>0</v>
      </c>
      <c r="L73" s="86" t="b">
        <v>0</v>
      </c>
    </row>
    <row r="74" spans="1:12" ht="15">
      <c r="A74" s="86" t="s">
        <v>1515</v>
      </c>
      <c r="B74" s="86" t="s">
        <v>1490</v>
      </c>
      <c r="C74" s="86">
        <v>2</v>
      </c>
      <c r="D74" s="121">
        <v>0.003798404005627874</v>
      </c>
      <c r="E74" s="121">
        <v>2.3496012654493295</v>
      </c>
      <c r="F74" s="86" t="s">
        <v>1576</v>
      </c>
      <c r="G74" s="86" t="b">
        <v>0</v>
      </c>
      <c r="H74" s="86" t="b">
        <v>0</v>
      </c>
      <c r="I74" s="86" t="b">
        <v>0</v>
      </c>
      <c r="J74" s="86" t="b">
        <v>0</v>
      </c>
      <c r="K74" s="86" t="b">
        <v>0</v>
      </c>
      <c r="L74" s="86" t="b">
        <v>0</v>
      </c>
    </row>
    <row r="75" spans="1:12" ht="15">
      <c r="A75" s="86" t="s">
        <v>1490</v>
      </c>
      <c r="B75" s="86" t="s">
        <v>1492</v>
      </c>
      <c r="C75" s="86">
        <v>2</v>
      </c>
      <c r="D75" s="121">
        <v>0.003798404005627874</v>
      </c>
      <c r="E75" s="121">
        <v>2.1735100063936486</v>
      </c>
      <c r="F75" s="86" t="s">
        <v>1576</v>
      </c>
      <c r="G75" s="86" t="b">
        <v>0</v>
      </c>
      <c r="H75" s="86" t="b">
        <v>0</v>
      </c>
      <c r="I75" s="86" t="b">
        <v>0</v>
      </c>
      <c r="J75" s="86" t="b">
        <v>0</v>
      </c>
      <c r="K75" s="86" t="b">
        <v>0</v>
      </c>
      <c r="L75" s="86" t="b">
        <v>0</v>
      </c>
    </row>
    <row r="76" spans="1:12" ht="15">
      <c r="A76" s="86" t="s">
        <v>1492</v>
      </c>
      <c r="B76" s="86" t="s">
        <v>1291</v>
      </c>
      <c r="C76" s="86">
        <v>2</v>
      </c>
      <c r="D76" s="121">
        <v>0.003798404005627874</v>
      </c>
      <c r="E76" s="121">
        <v>1.8724800107296673</v>
      </c>
      <c r="F76" s="86" t="s">
        <v>1576</v>
      </c>
      <c r="G76" s="86" t="b">
        <v>0</v>
      </c>
      <c r="H76" s="86" t="b">
        <v>0</v>
      </c>
      <c r="I76" s="86" t="b">
        <v>0</v>
      </c>
      <c r="J76" s="86" t="b">
        <v>0</v>
      </c>
      <c r="K76" s="86" t="b">
        <v>0</v>
      </c>
      <c r="L76" s="86" t="b">
        <v>0</v>
      </c>
    </row>
    <row r="77" spans="1:12" ht="15">
      <c r="A77" s="86" t="s">
        <v>1291</v>
      </c>
      <c r="B77" s="86" t="s">
        <v>1516</v>
      </c>
      <c r="C77" s="86">
        <v>2</v>
      </c>
      <c r="D77" s="121">
        <v>0.003798404005627874</v>
      </c>
      <c r="E77" s="121">
        <v>2.048571269785348</v>
      </c>
      <c r="F77" s="86" t="s">
        <v>1576</v>
      </c>
      <c r="G77" s="86" t="b">
        <v>0</v>
      </c>
      <c r="H77" s="86" t="b">
        <v>0</v>
      </c>
      <c r="I77" s="86" t="b">
        <v>0</v>
      </c>
      <c r="J77" s="86" t="b">
        <v>0</v>
      </c>
      <c r="K77" s="86" t="b">
        <v>0</v>
      </c>
      <c r="L77" s="86" t="b">
        <v>0</v>
      </c>
    </row>
    <row r="78" spans="1:12" ht="15">
      <c r="A78" s="86" t="s">
        <v>1516</v>
      </c>
      <c r="B78" s="86" t="s">
        <v>1517</v>
      </c>
      <c r="C78" s="86">
        <v>2</v>
      </c>
      <c r="D78" s="121">
        <v>0.003798404005627874</v>
      </c>
      <c r="E78" s="121">
        <v>2.525692524505011</v>
      </c>
      <c r="F78" s="86" t="s">
        <v>1576</v>
      </c>
      <c r="G78" s="86" t="b">
        <v>0</v>
      </c>
      <c r="H78" s="86" t="b">
        <v>0</v>
      </c>
      <c r="I78" s="86" t="b">
        <v>0</v>
      </c>
      <c r="J78" s="86" t="b">
        <v>0</v>
      </c>
      <c r="K78" s="86" t="b">
        <v>0</v>
      </c>
      <c r="L78" s="86" t="b">
        <v>0</v>
      </c>
    </row>
    <row r="79" spans="1:12" ht="15">
      <c r="A79" s="86" t="s">
        <v>1517</v>
      </c>
      <c r="B79" s="86" t="s">
        <v>1518</v>
      </c>
      <c r="C79" s="86">
        <v>2</v>
      </c>
      <c r="D79" s="121">
        <v>0.003798404005627874</v>
      </c>
      <c r="E79" s="121">
        <v>2.525692524505011</v>
      </c>
      <c r="F79" s="86" t="s">
        <v>1576</v>
      </c>
      <c r="G79" s="86" t="b">
        <v>0</v>
      </c>
      <c r="H79" s="86" t="b">
        <v>0</v>
      </c>
      <c r="I79" s="86" t="b">
        <v>0</v>
      </c>
      <c r="J79" s="86" t="b">
        <v>0</v>
      </c>
      <c r="K79" s="86" t="b">
        <v>0</v>
      </c>
      <c r="L79" s="86" t="b">
        <v>0</v>
      </c>
    </row>
    <row r="80" spans="1:12" ht="15">
      <c r="A80" s="86" t="s">
        <v>1518</v>
      </c>
      <c r="B80" s="86" t="s">
        <v>1286</v>
      </c>
      <c r="C80" s="86">
        <v>2</v>
      </c>
      <c r="D80" s="121">
        <v>0.003798404005627874</v>
      </c>
      <c r="E80" s="121">
        <v>1.8724800107296673</v>
      </c>
      <c r="F80" s="86" t="s">
        <v>1576</v>
      </c>
      <c r="G80" s="86" t="b">
        <v>0</v>
      </c>
      <c r="H80" s="86" t="b">
        <v>0</v>
      </c>
      <c r="I80" s="86" t="b">
        <v>0</v>
      </c>
      <c r="J80" s="86" t="b">
        <v>0</v>
      </c>
      <c r="K80" s="86" t="b">
        <v>0</v>
      </c>
      <c r="L80" s="86" t="b">
        <v>0</v>
      </c>
    </row>
    <row r="81" spans="1:12" ht="15">
      <c r="A81" s="86" t="s">
        <v>1286</v>
      </c>
      <c r="B81" s="86" t="s">
        <v>379</v>
      </c>
      <c r="C81" s="86">
        <v>2</v>
      </c>
      <c r="D81" s="121">
        <v>0.003798404005627874</v>
      </c>
      <c r="E81" s="121">
        <v>1.571450015065686</v>
      </c>
      <c r="F81" s="86" t="s">
        <v>1576</v>
      </c>
      <c r="G81" s="86" t="b">
        <v>0</v>
      </c>
      <c r="H81" s="86" t="b">
        <v>0</v>
      </c>
      <c r="I81" s="86" t="b">
        <v>0</v>
      </c>
      <c r="J81" s="86" t="b">
        <v>0</v>
      </c>
      <c r="K81" s="86" t="b">
        <v>0</v>
      </c>
      <c r="L81" s="86" t="b">
        <v>0</v>
      </c>
    </row>
    <row r="82" spans="1:12" ht="15">
      <c r="A82" s="86" t="s">
        <v>1254</v>
      </c>
      <c r="B82" s="86" t="s">
        <v>1469</v>
      </c>
      <c r="C82" s="86">
        <v>2</v>
      </c>
      <c r="D82" s="121">
        <v>0.003798404005627874</v>
      </c>
      <c r="E82" s="121">
        <v>1.7475412741213672</v>
      </c>
      <c r="F82" s="86" t="s">
        <v>1576</v>
      </c>
      <c r="G82" s="86" t="b">
        <v>0</v>
      </c>
      <c r="H82" s="86" t="b">
        <v>0</v>
      </c>
      <c r="I82" s="86" t="b">
        <v>0</v>
      </c>
      <c r="J82" s="86" t="b">
        <v>0</v>
      </c>
      <c r="K82" s="86" t="b">
        <v>0</v>
      </c>
      <c r="L82" s="86" t="b">
        <v>0</v>
      </c>
    </row>
    <row r="83" spans="1:12" ht="15">
      <c r="A83" s="86" t="s">
        <v>1253</v>
      </c>
      <c r="B83" s="86" t="s">
        <v>1527</v>
      </c>
      <c r="C83" s="86">
        <v>2</v>
      </c>
      <c r="D83" s="121">
        <v>0.003798404005627874</v>
      </c>
      <c r="E83" s="121">
        <v>2.1277525158329733</v>
      </c>
      <c r="F83" s="86" t="s">
        <v>1576</v>
      </c>
      <c r="G83" s="86" t="b">
        <v>0</v>
      </c>
      <c r="H83" s="86" t="b">
        <v>0</v>
      </c>
      <c r="I83" s="86" t="b">
        <v>0</v>
      </c>
      <c r="J83" s="86" t="b">
        <v>0</v>
      </c>
      <c r="K83" s="86" t="b">
        <v>0</v>
      </c>
      <c r="L83" s="86" t="b">
        <v>0</v>
      </c>
    </row>
    <row r="84" spans="1:12" ht="15">
      <c r="A84" s="86" t="s">
        <v>1527</v>
      </c>
      <c r="B84" s="86" t="s">
        <v>379</v>
      </c>
      <c r="C84" s="86">
        <v>2</v>
      </c>
      <c r="D84" s="121">
        <v>0.003798404005627874</v>
      </c>
      <c r="E84" s="121">
        <v>2.2246625288410296</v>
      </c>
      <c r="F84" s="86" t="s">
        <v>1576</v>
      </c>
      <c r="G84" s="86" t="b">
        <v>0</v>
      </c>
      <c r="H84" s="86" t="b">
        <v>0</v>
      </c>
      <c r="I84" s="86" t="b">
        <v>0</v>
      </c>
      <c r="J84" s="86" t="b">
        <v>0</v>
      </c>
      <c r="K84" s="86" t="b">
        <v>0</v>
      </c>
      <c r="L84" s="86" t="b">
        <v>0</v>
      </c>
    </row>
    <row r="85" spans="1:12" ht="15">
      <c r="A85" s="86" t="s">
        <v>379</v>
      </c>
      <c r="B85" s="86" t="s">
        <v>1528</v>
      </c>
      <c r="C85" s="86">
        <v>2</v>
      </c>
      <c r="D85" s="121">
        <v>0.003798404005627874</v>
      </c>
      <c r="E85" s="121">
        <v>2.525692524505011</v>
      </c>
      <c r="F85" s="86" t="s">
        <v>1576</v>
      </c>
      <c r="G85" s="86" t="b">
        <v>0</v>
      </c>
      <c r="H85" s="86" t="b">
        <v>0</v>
      </c>
      <c r="I85" s="86" t="b">
        <v>0</v>
      </c>
      <c r="J85" s="86" t="b">
        <v>0</v>
      </c>
      <c r="K85" s="86" t="b">
        <v>0</v>
      </c>
      <c r="L85" s="86" t="b">
        <v>0</v>
      </c>
    </row>
    <row r="86" spans="1:12" ht="15">
      <c r="A86" s="86" t="s">
        <v>1528</v>
      </c>
      <c r="B86" s="86" t="s">
        <v>1529</v>
      </c>
      <c r="C86" s="86">
        <v>2</v>
      </c>
      <c r="D86" s="121">
        <v>0.003798404005627874</v>
      </c>
      <c r="E86" s="121">
        <v>2.525692524505011</v>
      </c>
      <c r="F86" s="86" t="s">
        <v>1576</v>
      </c>
      <c r="G86" s="86" t="b">
        <v>0</v>
      </c>
      <c r="H86" s="86" t="b">
        <v>0</v>
      </c>
      <c r="I86" s="86" t="b">
        <v>0</v>
      </c>
      <c r="J86" s="86" t="b">
        <v>0</v>
      </c>
      <c r="K86" s="86" t="b">
        <v>0</v>
      </c>
      <c r="L86" s="86" t="b">
        <v>0</v>
      </c>
    </row>
    <row r="87" spans="1:12" ht="15">
      <c r="A87" s="86" t="s">
        <v>1529</v>
      </c>
      <c r="B87" s="86" t="s">
        <v>1530</v>
      </c>
      <c r="C87" s="86">
        <v>2</v>
      </c>
      <c r="D87" s="121">
        <v>0.003798404005627874</v>
      </c>
      <c r="E87" s="121">
        <v>2.525692524505011</v>
      </c>
      <c r="F87" s="86" t="s">
        <v>1576</v>
      </c>
      <c r="G87" s="86" t="b">
        <v>0</v>
      </c>
      <c r="H87" s="86" t="b">
        <v>0</v>
      </c>
      <c r="I87" s="86" t="b">
        <v>0</v>
      </c>
      <c r="J87" s="86" t="b">
        <v>0</v>
      </c>
      <c r="K87" s="86" t="b">
        <v>0</v>
      </c>
      <c r="L87" s="86" t="b">
        <v>0</v>
      </c>
    </row>
    <row r="88" spans="1:12" ht="15">
      <c r="A88" s="86" t="s">
        <v>1530</v>
      </c>
      <c r="B88" s="86" t="s">
        <v>1531</v>
      </c>
      <c r="C88" s="86">
        <v>2</v>
      </c>
      <c r="D88" s="121">
        <v>0.003798404005627874</v>
      </c>
      <c r="E88" s="121">
        <v>2.525692524505011</v>
      </c>
      <c r="F88" s="86" t="s">
        <v>1576</v>
      </c>
      <c r="G88" s="86" t="b">
        <v>0</v>
      </c>
      <c r="H88" s="86" t="b">
        <v>0</v>
      </c>
      <c r="I88" s="86" t="b">
        <v>0</v>
      </c>
      <c r="J88" s="86" t="b">
        <v>0</v>
      </c>
      <c r="K88" s="86" t="b">
        <v>0</v>
      </c>
      <c r="L88" s="86" t="b">
        <v>0</v>
      </c>
    </row>
    <row r="89" spans="1:12" ht="15">
      <c r="A89" s="86" t="s">
        <v>1531</v>
      </c>
      <c r="B89" s="86" t="s">
        <v>1495</v>
      </c>
      <c r="C89" s="86">
        <v>2</v>
      </c>
      <c r="D89" s="121">
        <v>0.003798404005627874</v>
      </c>
      <c r="E89" s="121">
        <v>2.3496012654493295</v>
      </c>
      <c r="F89" s="86" t="s">
        <v>1576</v>
      </c>
      <c r="G89" s="86" t="b">
        <v>0</v>
      </c>
      <c r="H89" s="86" t="b">
        <v>0</v>
      </c>
      <c r="I89" s="86" t="b">
        <v>0</v>
      </c>
      <c r="J89" s="86" t="b">
        <v>0</v>
      </c>
      <c r="K89" s="86" t="b">
        <v>0</v>
      </c>
      <c r="L89" s="86" t="b">
        <v>0</v>
      </c>
    </row>
    <row r="90" spans="1:12" ht="15">
      <c r="A90" s="86" t="s">
        <v>1495</v>
      </c>
      <c r="B90" s="86" t="s">
        <v>1532</v>
      </c>
      <c r="C90" s="86">
        <v>2</v>
      </c>
      <c r="D90" s="121">
        <v>0.003798404005627874</v>
      </c>
      <c r="E90" s="121">
        <v>2.525692524505011</v>
      </c>
      <c r="F90" s="86" t="s">
        <v>1576</v>
      </c>
      <c r="G90" s="86" t="b">
        <v>0</v>
      </c>
      <c r="H90" s="86" t="b">
        <v>0</v>
      </c>
      <c r="I90" s="86" t="b">
        <v>0</v>
      </c>
      <c r="J90" s="86" t="b">
        <v>0</v>
      </c>
      <c r="K90" s="86" t="b">
        <v>0</v>
      </c>
      <c r="L90" s="86" t="b">
        <v>0</v>
      </c>
    </row>
    <row r="91" spans="1:12" ht="15">
      <c r="A91" s="86" t="s">
        <v>1535</v>
      </c>
      <c r="B91" s="86" t="s">
        <v>1536</v>
      </c>
      <c r="C91" s="86">
        <v>2</v>
      </c>
      <c r="D91" s="121">
        <v>0.003798404005627874</v>
      </c>
      <c r="E91" s="121">
        <v>2.525692524505011</v>
      </c>
      <c r="F91" s="86" t="s">
        <v>1576</v>
      </c>
      <c r="G91" s="86" t="b">
        <v>0</v>
      </c>
      <c r="H91" s="86" t="b">
        <v>0</v>
      </c>
      <c r="I91" s="86" t="b">
        <v>0</v>
      </c>
      <c r="J91" s="86" t="b">
        <v>0</v>
      </c>
      <c r="K91" s="86" t="b">
        <v>0</v>
      </c>
      <c r="L91" s="86" t="b">
        <v>0</v>
      </c>
    </row>
    <row r="92" spans="1:12" ht="15">
      <c r="A92" s="86" t="s">
        <v>1536</v>
      </c>
      <c r="B92" s="86" t="s">
        <v>1537</v>
      </c>
      <c r="C92" s="86">
        <v>2</v>
      </c>
      <c r="D92" s="121">
        <v>0.003798404005627874</v>
      </c>
      <c r="E92" s="121">
        <v>2.525692524505011</v>
      </c>
      <c r="F92" s="86" t="s">
        <v>1576</v>
      </c>
      <c r="G92" s="86" t="b">
        <v>0</v>
      </c>
      <c r="H92" s="86" t="b">
        <v>0</v>
      </c>
      <c r="I92" s="86" t="b">
        <v>0</v>
      </c>
      <c r="J92" s="86" t="b">
        <v>0</v>
      </c>
      <c r="K92" s="86" t="b">
        <v>0</v>
      </c>
      <c r="L92" s="86" t="b">
        <v>0</v>
      </c>
    </row>
    <row r="93" spans="1:12" ht="15">
      <c r="A93" s="86" t="s">
        <v>1537</v>
      </c>
      <c r="B93" s="86" t="s">
        <v>1291</v>
      </c>
      <c r="C93" s="86">
        <v>2</v>
      </c>
      <c r="D93" s="121">
        <v>0.003798404005627874</v>
      </c>
      <c r="E93" s="121">
        <v>2.048571269785348</v>
      </c>
      <c r="F93" s="86" t="s">
        <v>1576</v>
      </c>
      <c r="G93" s="86" t="b">
        <v>0</v>
      </c>
      <c r="H93" s="86" t="b">
        <v>0</v>
      </c>
      <c r="I93" s="86" t="b">
        <v>0</v>
      </c>
      <c r="J93" s="86" t="b">
        <v>0</v>
      </c>
      <c r="K93" s="86" t="b">
        <v>0</v>
      </c>
      <c r="L93" s="86" t="b">
        <v>0</v>
      </c>
    </row>
    <row r="94" spans="1:12" ht="15">
      <c r="A94" s="86" t="s">
        <v>1291</v>
      </c>
      <c r="B94" s="86" t="s">
        <v>1538</v>
      </c>
      <c r="C94" s="86">
        <v>2</v>
      </c>
      <c r="D94" s="121">
        <v>0.003798404005627874</v>
      </c>
      <c r="E94" s="121">
        <v>2.048571269785348</v>
      </c>
      <c r="F94" s="86" t="s">
        <v>1576</v>
      </c>
      <c r="G94" s="86" t="b">
        <v>0</v>
      </c>
      <c r="H94" s="86" t="b">
        <v>0</v>
      </c>
      <c r="I94" s="86" t="b">
        <v>0</v>
      </c>
      <c r="J94" s="86" t="b">
        <v>0</v>
      </c>
      <c r="K94" s="86" t="b">
        <v>0</v>
      </c>
      <c r="L94" s="86" t="b">
        <v>0</v>
      </c>
    </row>
    <row r="95" spans="1:12" ht="15">
      <c r="A95" s="86" t="s">
        <v>1538</v>
      </c>
      <c r="B95" s="86" t="s">
        <v>1539</v>
      </c>
      <c r="C95" s="86">
        <v>2</v>
      </c>
      <c r="D95" s="121">
        <v>0.003798404005627874</v>
      </c>
      <c r="E95" s="121">
        <v>2.525692524505011</v>
      </c>
      <c r="F95" s="86" t="s">
        <v>1576</v>
      </c>
      <c r="G95" s="86" t="b">
        <v>0</v>
      </c>
      <c r="H95" s="86" t="b">
        <v>0</v>
      </c>
      <c r="I95" s="86" t="b">
        <v>0</v>
      </c>
      <c r="J95" s="86" t="b">
        <v>0</v>
      </c>
      <c r="K95" s="86" t="b">
        <v>0</v>
      </c>
      <c r="L95" s="86" t="b">
        <v>0</v>
      </c>
    </row>
    <row r="96" spans="1:12" ht="15">
      <c r="A96" s="86" t="s">
        <v>1539</v>
      </c>
      <c r="B96" s="86" t="s">
        <v>1260</v>
      </c>
      <c r="C96" s="86">
        <v>2</v>
      </c>
      <c r="D96" s="121">
        <v>0.003798404005627874</v>
      </c>
      <c r="E96" s="121">
        <v>1.9816244801547351</v>
      </c>
      <c r="F96" s="86" t="s">
        <v>1576</v>
      </c>
      <c r="G96" s="86" t="b">
        <v>0</v>
      </c>
      <c r="H96" s="86" t="b">
        <v>0</v>
      </c>
      <c r="I96" s="86" t="b">
        <v>0</v>
      </c>
      <c r="J96" s="86" t="b">
        <v>0</v>
      </c>
      <c r="K96" s="86" t="b">
        <v>0</v>
      </c>
      <c r="L96" s="86" t="b">
        <v>0</v>
      </c>
    </row>
    <row r="97" spans="1:12" ht="15">
      <c r="A97" s="86" t="s">
        <v>1309</v>
      </c>
      <c r="B97" s="86" t="s">
        <v>1313</v>
      </c>
      <c r="C97" s="86">
        <v>2</v>
      </c>
      <c r="D97" s="121">
        <v>0.003798404005627874</v>
      </c>
      <c r="E97" s="121">
        <v>2.048571269785348</v>
      </c>
      <c r="F97" s="86" t="s">
        <v>1576</v>
      </c>
      <c r="G97" s="86" t="b">
        <v>0</v>
      </c>
      <c r="H97" s="86" t="b">
        <v>0</v>
      </c>
      <c r="I97" s="86" t="b">
        <v>0</v>
      </c>
      <c r="J97" s="86" t="b">
        <v>0</v>
      </c>
      <c r="K97" s="86" t="b">
        <v>0</v>
      </c>
      <c r="L97" s="86" t="b">
        <v>0</v>
      </c>
    </row>
    <row r="98" spans="1:12" ht="15">
      <c r="A98" s="86" t="s">
        <v>1313</v>
      </c>
      <c r="B98" s="86" t="s">
        <v>1311</v>
      </c>
      <c r="C98" s="86">
        <v>2</v>
      </c>
      <c r="D98" s="121">
        <v>0.003798404005627874</v>
      </c>
      <c r="E98" s="121">
        <v>2.2246625288410296</v>
      </c>
      <c r="F98" s="86" t="s">
        <v>1576</v>
      </c>
      <c r="G98" s="86" t="b">
        <v>0</v>
      </c>
      <c r="H98" s="86" t="b">
        <v>0</v>
      </c>
      <c r="I98" s="86" t="b">
        <v>0</v>
      </c>
      <c r="J98" s="86" t="b">
        <v>0</v>
      </c>
      <c r="K98" s="86" t="b">
        <v>0</v>
      </c>
      <c r="L98" s="86" t="b">
        <v>0</v>
      </c>
    </row>
    <row r="99" spans="1:12" ht="15">
      <c r="A99" s="86" t="s">
        <v>1311</v>
      </c>
      <c r="B99" s="86" t="s">
        <v>1314</v>
      </c>
      <c r="C99" s="86">
        <v>2</v>
      </c>
      <c r="D99" s="121">
        <v>0.003798404005627874</v>
      </c>
      <c r="E99" s="121">
        <v>2.2246625288410296</v>
      </c>
      <c r="F99" s="86" t="s">
        <v>1576</v>
      </c>
      <c r="G99" s="86" t="b">
        <v>0</v>
      </c>
      <c r="H99" s="86" t="b">
        <v>0</v>
      </c>
      <c r="I99" s="86" t="b">
        <v>0</v>
      </c>
      <c r="J99" s="86" t="b">
        <v>0</v>
      </c>
      <c r="K99" s="86" t="b">
        <v>0</v>
      </c>
      <c r="L99" s="86" t="b">
        <v>0</v>
      </c>
    </row>
    <row r="100" spans="1:12" ht="15">
      <c r="A100" s="86" t="s">
        <v>1314</v>
      </c>
      <c r="B100" s="86" t="s">
        <v>1315</v>
      </c>
      <c r="C100" s="86">
        <v>2</v>
      </c>
      <c r="D100" s="121">
        <v>0.003798404005627874</v>
      </c>
      <c r="E100" s="121">
        <v>2.525692524505011</v>
      </c>
      <c r="F100" s="86" t="s">
        <v>1576</v>
      </c>
      <c r="G100" s="86" t="b">
        <v>0</v>
      </c>
      <c r="H100" s="86" t="b">
        <v>0</v>
      </c>
      <c r="I100" s="86" t="b">
        <v>0</v>
      </c>
      <c r="J100" s="86" t="b">
        <v>0</v>
      </c>
      <c r="K100" s="86" t="b">
        <v>0</v>
      </c>
      <c r="L100" s="86" t="b">
        <v>0</v>
      </c>
    </row>
    <row r="101" spans="1:12" ht="15">
      <c r="A101" s="86" t="s">
        <v>1315</v>
      </c>
      <c r="B101" s="86" t="s">
        <v>1310</v>
      </c>
      <c r="C101" s="86">
        <v>2</v>
      </c>
      <c r="D101" s="121">
        <v>0.003798404005627874</v>
      </c>
      <c r="E101" s="121">
        <v>2.1277525158329733</v>
      </c>
      <c r="F101" s="86" t="s">
        <v>1576</v>
      </c>
      <c r="G101" s="86" t="b">
        <v>0</v>
      </c>
      <c r="H101" s="86" t="b">
        <v>0</v>
      </c>
      <c r="I101" s="86" t="b">
        <v>0</v>
      </c>
      <c r="J101" s="86" t="b">
        <v>0</v>
      </c>
      <c r="K101" s="86" t="b">
        <v>0</v>
      </c>
      <c r="L101" s="86" t="b">
        <v>0</v>
      </c>
    </row>
    <row r="102" spans="1:12" ht="15">
      <c r="A102" s="86" t="s">
        <v>1312</v>
      </c>
      <c r="B102" s="86" t="s">
        <v>1541</v>
      </c>
      <c r="C102" s="86">
        <v>2</v>
      </c>
      <c r="D102" s="121">
        <v>0.003798404005627874</v>
      </c>
      <c r="E102" s="121">
        <v>2.525692524505011</v>
      </c>
      <c r="F102" s="86" t="s">
        <v>1576</v>
      </c>
      <c r="G102" s="86" t="b">
        <v>0</v>
      </c>
      <c r="H102" s="86" t="b">
        <v>0</v>
      </c>
      <c r="I102" s="86" t="b">
        <v>0</v>
      </c>
      <c r="J102" s="86" t="b">
        <v>0</v>
      </c>
      <c r="K102" s="86" t="b">
        <v>0</v>
      </c>
      <c r="L102" s="86" t="b">
        <v>0</v>
      </c>
    </row>
    <row r="103" spans="1:12" ht="15">
      <c r="A103" s="86" t="s">
        <v>1309</v>
      </c>
      <c r="B103" s="86" t="s">
        <v>1311</v>
      </c>
      <c r="C103" s="86">
        <v>2</v>
      </c>
      <c r="D103" s="121">
        <v>0.003798404005627874</v>
      </c>
      <c r="E103" s="121">
        <v>1.7475412741213672</v>
      </c>
      <c r="F103" s="86" t="s">
        <v>1576</v>
      </c>
      <c r="G103" s="86" t="b">
        <v>0</v>
      </c>
      <c r="H103" s="86" t="b">
        <v>0</v>
      </c>
      <c r="I103" s="86" t="b">
        <v>0</v>
      </c>
      <c r="J103" s="86" t="b">
        <v>0</v>
      </c>
      <c r="K103" s="86" t="b">
        <v>0</v>
      </c>
      <c r="L103" s="86" t="b">
        <v>0</v>
      </c>
    </row>
    <row r="104" spans="1:12" ht="15">
      <c r="A104" s="86" t="s">
        <v>1311</v>
      </c>
      <c r="B104" s="86" t="s">
        <v>1542</v>
      </c>
      <c r="C104" s="86">
        <v>2</v>
      </c>
      <c r="D104" s="121">
        <v>0.003798404005627874</v>
      </c>
      <c r="E104" s="121">
        <v>2.2246625288410296</v>
      </c>
      <c r="F104" s="86" t="s">
        <v>1576</v>
      </c>
      <c r="G104" s="86" t="b">
        <v>0</v>
      </c>
      <c r="H104" s="86" t="b">
        <v>0</v>
      </c>
      <c r="I104" s="86" t="b">
        <v>0</v>
      </c>
      <c r="J104" s="86" t="b">
        <v>0</v>
      </c>
      <c r="K104" s="86" t="b">
        <v>0</v>
      </c>
      <c r="L104" s="86" t="b">
        <v>0</v>
      </c>
    </row>
    <row r="105" spans="1:12" ht="15">
      <c r="A105" s="86" t="s">
        <v>1542</v>
      </c>
      <c r="B105" s="86" t="s">
        <v>1543</v>
      </c>
      <c r="C105" s="86">
        <v>2</v>
      </c>
      <c r="D105" s="121">
        <v>0.003798404005627874</v>
      </c>
      <c r="E105" s="121">
        <v>2.525692524505011</v>
      </c>
      <c r="F105" s="86" t="s">
        <v>1576</v>
      </c>
      <c r="G105" s="86" t="b">
        <v>0</v>
      </c>
      <c r="H105" s="86" t="b">
        <v>0</v>
      </c>
      <c r="I105" s="86" t="b">
        <v>0</v>
      </c>
      <c r="J105" s="86" t="b">
        <v>0</v>
      </c>
      <c r="K105" s="86" t="b">
        <v>0</v>
      </c>
      <c r="L105" s="86" t="b">
        <v>0</v>
      </c>
    </row>
    <row r="106" spans="1:12" ht="15">
      <c r="A106" s="86" t="s">
        <v>1543</v>
      </c>
      <c r="B106" s="86" t="s">
        <v>1310</v>
      </c>
      <c r="C106" s="86">
        <v>2</v>
      </c>
      <c r="D106" s="121">
        <v>0.003798404005627874</v>
      </c>
      <c r="E106" s="121">
        <v>2.1277525158329733</v>
      </c>
      <c r="F106" s="86" t="s">
        <v>1576</v>
      </c>
      <c r="G106" s="86" t="b">
        <v>0</v>
      </c>
      <c r="H106" s="86" t="b">
        <v>0</v>
      </c>
      <c r="I106" s="86" t="b">
        <v>0</v>
      </c>
      <c r="J106" s="86" t="b">
        <v>0</v>
      </c>
      <c r="K106" s="86" t="b">
        <v>0</v>
      </c>
      <c r="L106" s="86" t="b">
        <v>0</v>
      </c>
    </row>
    <row r="107" spans="1:12" ht="15">
      <c r="A107" s="86" t="s">
        <v>1546</v>
      </c>
      <c r="B107" s="86" t="s">
        <v>1504</v>
      </c>
      <c r="C107" s="86">
        <v>2</v>
      </c>
      <c r="D107" s="121">
        <v>0.003798404005627874</v>
      </c>
      <c r="E107" s="121">
        <v>2.3496012654493295</v>
      </c>
      <c r="F107" s="86" t="s">
        <v>1576</v>
      </c>
      <c r="G107" s="86" t="b">
        <v>0</v>
      </c>
      <c r="H107" s="86" t="b">
        <v>0</v>
      </c>
      <c r="I107" s="86" t="b">
        <v>0</v>
      </c>
      <c r="J107" s="86" t="b">
        <v>0</v>
      </c>
      <c r="K107" s="86" t="b">
        <v>0</v>
      </c>
      <c r="L107" s="86" t="b">
        <v>0</v>
      </c>
    </row>
    <row r="108" spans="1:12" ht="15">
      <c r="A108" s="86" t="s">
        <v>1504</v>
      </c>
      <c r="B108" s="86" t="s">
        <v>1547</v>
      </c>
      <c r="C108" s="86">
        <v>2</v>
      </c>
      <c r="D108" s="121">
        <v>0.003798404005627874</v>
      </c>
      <c r="E108" s="121">
        <v>2.3496012654493295</v>
      </c>
      <c r="F108" s="86" t="s">
        <v>1576</v>
      </c>
      <c r="G108" s="86" t="b">
        <v>0</v>
      </c>
      <c r="H108" s="86" t="b">
        <v>0</v>
      </c>
      <c r="I108" s="86" t="b">
        <v>0</v>
      </c>
      <c r="J108" s="86" t="b">
        <v>0</v>
      </c>
      <c r="K108" s="86" t="b">
        <v>0</v>
      </c>
      <c r="L108" s="86" t="b">
        <v>0</v>
      </c>
    </row>
    <row r="109" spans="1:12" ht="15">
      <c r="A109" s="86" t="s">
        <v>1547</v>
      </c>
      <c r="B109" s="86" t="s">
        <v>1548</v>
      </c>
      <c r="C109" s="86">
        <v>2</v>
      </c>
      <c r="D109" s="121">
        <v>0.003798404005627874</v>
      </c>
      <c r="E109" s="121">
        <v>2.525692524505011</v>
      </c>
      <c r="F109" s="86" t="s">
        <v>1576</v>
      </c>
      <c r="G109" s="86" t="b">
        <v>0</v>
      </c>
      <c r="H109" s="86" t="b">
        <v>0</v>
      </c>
      <c r="I109" s="86" t="b">
        <v>0</v>
      </c>
      <c r="J109" s="86" t="b">
        <v>0</v>
      </c>
      <c r="K109" s="86" t="b">
        <v>0</v>
      </c>
      <c r="L109" s="86" t="b">
        <v>0</v>
      </c>
    </row>
    <row r="110" spans="1:12" ht="15">
      <c r="A110" s="86" t="s">
        <v>1548</v>
      </c>
      <c r="B110" s="86" t="s">
        <v>1292</v>
      </c>
      <c r="C110" s="86">
        <v>2</v>
      </c>
      <c r="D110" s="121">
        <v>0.003798404005627874</v>
      </c>
      <c r="E110" s="121">
        <v>2.1277525158329733</v>
      </c>
      <c r="F110" s="86" t="s">
        <v>1576</v>
      </c>
      <c r="G110" s="86" t="b">
        <v>0</v>
      </c>
      <c r="H110" s="86" t="b">
        <v>0</v>
      </c>
      <c r="I110" s="86" t="b">
        <v>0</v>
      </c>
      <c r="J110" s="86" t="b">
        <v>0</v>
      </c>
      <c r="K110" s="86" t="b">
        <v>0</v>
      </c>
      <c r="L110" s="86" t="b">
        <v>0</v>
      </c>
    </row>
    <row r="111" spans="1:12" ht="15">
      <c r="A111" s="86" t="s">
        <v>1292</v>
      </c>
      <c r="B111" s="86" t="s">
        <v>1549</v>
      </c>
      <c r="C111" s="86">
        <v>2</v>
      </c>
      <c r="D111" s="121">
        <v>0.003798404005627874</v>
      </c>
      <c r="E111" s="121">
        <v>2.1277525158329733</v>
      </c>
      <c r="F111" s="86" t="s">
        <v>1576</v>
      </c>
      <c r="G111" s="86" t="b">
        <v>0</v>
      </c>
      <c r="H111" s="86" t="b">
        <v>0</v>
      </c>
      <c r="I111" s="86" t="b">
        <v>0</v>
      </c>
      <c r="J111" s="86" t="b">
        <v>0</v>
      </c>
      <c r="K111" s="86" t="b">
        <v>0</v>
      </c>
      <c r="L111" s="86" t="b">
        <v>0</v>
      </c>
    </row>
    <row r="112" spans="1:12" ht="15">
      <c r="A112" s="86" t="s">
        <v>1549</v>
      </c>
      <c r="B112" s="86" t="s">
        <v>228</v>
      </c>
      <c r="C112" s="86">
        <v>2</v>
      </c>
      <c r="D112" s="121">
        <v>0.003798404005627874</v>
      </c>
      <c r="E112" s="121">
        <v>1.6506312611133107</v>
      </c>
      <c r="F112" s="86" t="s">
        <v>1576</v>
      </c>
      <c r="G112" s="86" t="b">
        <v>0</v>
      </c>
      <c r="H112" s="86" t="b">
        <v>0</v>
      </c>
      <c r="I112" s="86" t="b">
        <v>0</v>
      </c>
      <c r="J112" s="86" t="b">
        <v>0</v>
      </c>
      <c r="K112" s="86" t="b">
        <v>0</v>
      </c>
      <c r="L112" s="86" t="b">
        <v>0</v>
      </c>
    </row>
    <row r="113" spans="1:12" ht="15">
      <c r="A113" s="86" t="s">
        <v>228</v>
      </c>
      <c r="B113" s="86" t="s">
        <v>1550</v>
      </c>
      <c r="C113" s="86">
        <v>2</v>
      </c>
      <c r="D113" s="121">
        <v>0.003798404005627874</v>
      </c>
      <c r="E113" s="121">
        <v>1.680594484490754</v>
      </c>
      <c r="F113" s="86" t="s">
        <v>1576</v>
      </c>
      <c r="G113" s="86" t="b">
        <v>0</v>
      </c>
      <c r="H113" s="86" t="b">
        <v>0</v>
      </c>
      <c r="I113" s="86" t="b">
        <v>0</v>
      </c>
      <c r="J113" s="86" t="b">
        <v>0</v>
      </c>
      <c r="K113" s="86" t="b">
        <v>0</v>
      </c>
      <c r="L113" s="86" t="b">
        <v>0</v>
      </c>
    </row>
    <row r="114" spans="1:12" ht="15">
      <c r="A114" s="86" t="s">
        <v>1550</v>
      </c>
      <c r="B114" s="86" t="s">
        <v>1551</v>
      </c>
      <c r="C114" s="86">
        <v>2</v>
      </c>
      <c r="D114" s="121">
        <v>0.003798404005627874</v>
      </c>
      <c r="E114" s="121">
        <v>2.525692524505011</v>
      </c>
      <c r="F114" s="86" t="s">
        <v>1576</v>
      </c>
      <c r="G114" s="86" t="b">
        <v>0</v>
      </c>
      <c r="H114" s="86" t="b">
        <v>0</v>
      </c>
      <c r="I114" s="86" t="b">
        <v>0</v>
      </c>
      <c r="J114" s="86" t="b">
        <v>0</v>
      </c>
      <c r="K114" s="86" t="b">
        <v>0</v>
      </c>
      <c r="L114" s="86" t="b">
        <v>0</v>
      </c>
    </row>
    <row r="115" spans="1:12" ht="15">
      <c r="A115" s="86" t="s">
        <v>1551</v>
      </c>
      <c r="B115" s="86" t="s">
        <v>1552</v>
      </c>
      <c r="C115" s="86">
        <v>2</v>
      </c>
      <c r="D115" s="121">
        <v>0.003798404005627874</v>
      </c>
      <c r="E115" s="121">
        <v>2.525692524505011</v>
      </c>
      <c r="F115" s="86" t="s">
        <v>1576</v>
      </c>
      <c r="G115" s="86" t="b">
        <v>0</v>
      </c>
      <c r="H115" s="86" t="b">
        <v>0</v>
      </c>
      <c r="I115" s="86" t="b">
        <v>0</v>
      </c>
      <c r="J115" s="86" t="b">
        <v>0</v>
      </c>
      <c r="K115" s="86" t="b">
        <v>0</v>
      </c>
      <c r="L115" s="86" t="b">
        <v>0</v>
      </c>
    </row>
    <row r="116" spans="1:12" ht="15">
      <c r="A116" s="86" t="s">
        <v>1552</v>
      </c>
      <c r="B116" s="86" t="s">
        <v>1553</v>
      </c>
      <c r="C116" s="86">
        <v>2</v>
      </c>
      <c r="D116" s="121">
        <v>0.003798404005627874</v>
      </c>
      <c r="E116" s="121">
        <v>2.525692524505011</v>
      </c>
      <c r="F116" s="86" t="s">
        <v>1576</v>
      </c>
      <c r="G116" s="86" t="b">
        <v>0</v>
      </c>
      <c r="H116" s="86" t="b">
        <v>0</v>
      </c>
      <c r="I116" s="86" t="b">
        <v>0</v>
      </c>
      <c r="J116" s="86" t="b">
        <v>1</v>
      </c>
      <c r="K116" s="86" t="b">
        <v>0</v>
      </c>
      <c r="L116" s="86" t="b">
        <v>0</v>
      </c>
    </row>
    <row r="117" spans="1:12" ht="15">
      <c r="A117" s="86" t="s">
        <v>1553</v>
      </c>
      <c r="B117" s="86" t="s">
        <v>1260</v>
      </c>
      <c r="C117" s="86">
        <v>2</v>
      </c>
      <c r="D117" s="121">
        <v>0.003798404005627874</v>
      </c>
      <c r="E117" s="121">
        <v>1.9816244801547351</v>
      </c>
      <c r="F117" s="86" t="s">
        <v>1576</v>
      </c>
      <c r="G117" s="86" t="b">
        <v>1</v>
      </c>
      <c r="H117" s="86" t="b">
        <v>0</v>
      </c>
      <c r="I117" s="86" t="b">
        <v>0</v>
      </c>
      <c r="J117" s="86" t="b">
        <v>0</v>
      </c>
      <c r="K117" s="86" t="b">
        <v>0</v>
      </c>
      <c r="L117" s="86" t="b">
        <v>0</v>
      </c>
    </row>
    <row r="118" spans="1:12" ht="15">
      <c r="A118" s="86" t="s">
        <v>1260</v>
      </c>
      <c r="B118" s="86" t="s">
        <v>1554</v>
      </c>
      <c r="C118" s="86">
        <v>2</v>
      </c>
      <c r="D118" s="121">
        <v>0.003798404005627874</v>
      </c>
      <c r="E118" s="121">
        <v>1.9236325331770485</v>
      </c>
      <c r="F118" s="86" t="s">
        <v>1576</v>
      </c>
      <c r="G118" s="86" t="b">
        <v>0</v>
      </c>
      <c r="H118" s="86" t="b">
        <v>0</v>
      </c>
      <c r="I118" s="86" t="b">
        <v>0</v>
      </c>
      <c r="J118" s="86" t="b">
        <v>0</v>
      </c>
      <c r="K118" s="86" t="b">
        <v>0</v>
      </c>
      <c r="L118" s="86" t="b">
        <v>0</v>
      </c>
    </row>
    <row r="119" spans="1:12" ht="15">
      <c r="A119" s="86" t="s">
        <v>1554</v>
      </c>
      <c r="B119" s="86" t="s">
        <v>1471</v>
      </c>
      <c r="C119" s="86">
        <v>2</v>
      </c>
      <c r="D119" s="121">
        <v>0.003798404005627874</v>
      </c>
      <c r="E119" s="121">
        <v>2.2246625288410296</v>
      </c>
      <c r="F119" s="86" t="s">
        <v>1576</v>
      </c>
      <c r="G119" s="86" t="b">
        <v>0</v>
      </c>
      <c r="H119" s="86" t="b">
        <v>0</v>
      </c>
      <c r="I119" s="86" t="b">
        <v>0</v>
      </c>
      <c r="J119" s="86" t="b">
        <v>0</v>
      </c>
      <c r="K119" s="86" t="b">
        <v>0</v>
      </c>
      <c r="L119" s="86" t="b">
        <v>0</v>
      </c>
    </row>
    <row r="120" spans="1:12" ht="15">
      <c r="A120" s="86" t="s">
        <v>1471</v>
      </c>
      <c r="B120" s="86" t="s">
        <v>1555</v>
      </c>
      <c r="C120" s="86">
        <v>2</v>
      </c>
      <c r="D120" s="121">
        <v>0.003798404005627874</v>
      </c>
      <c r="E120" s="121">
        <v>2.2246625288410296</v>
      </c>
      <c r="F120" s="86" t="s">
        <v>1576</v>
      </c>
      <c r="G120" s="86" t="b">
        <v>0</v>
      </c>
      <c r="H120" s="86" t="b">
        <v>0</v>
      </c>
      <c r="I120" s="86" t="b">
        <v>0</v>
      </c>
      <c r="J120" s="86" t="b">
        <v>1</v>
      </c>
      <c r="K120" s="86" t="b">
        <v>0</v>
      </c>
      <c r="L120" s="86" t="b">
        <v>0</v>
      </c>
    </row>
    <row r="121" spans="1:12" ht="15">
      <c r="A121" s="86" t="s">
        <v>1555</v>
      </c>
      <c r="B121" s="86" t="s">
        <v>1486</v>
      </c>
      <c r="C121" s="86">
        <v>2</v>
      </c>
      <c r="D121" s="121">
        <v>0.003798404005627874</v>
      </c>
      <c r="E121" s="121">
        <v>2.2246625288410296</v>
      </c>
      <c r="F121" s="86" t="s">
        <v>1576</v>
      </c>
      <c r="G121" s="86" t="b">
        <v>1</v>
      </c>
      <c r="H121" s="86" t="b">
        <v>0</v>
      </c>
      <c r="I121" s="86" t="b">
        <v>0</v>
      </c>
      <c r="J121" s="86" t="b">
        <v>0</v>
      </c>
      <c r="K121" s="86" t="b">
        <v>0</v>
      </c>
      <c r="L121" s="86" t="b">
        <v>0</v>
      </c>
    </row>
    <row r="122" spans="1:12" ht="15">
      <c r="A122" s="86" t="s">
        <v>1486</v>
      </c>
      <c r="B122" s="86" t="s">
        <v>1556</v>
      </c>
      <c r="C122" s="86">
        <v>2</v>
      </c>
      <c r="D122" s="121">
        <v>0.003798404005627874</v>
      </c>
      <c r="E122" s="121">
        <v>2.2246625288410296</v>
      </c>
      <c r="F122" s="86" t="s">
        <v>1576</v>
      </c>
      <c r="G122" s="86" t="b">
        <v>0</v>
      </c>
      <c r="H122" s="86" t="b">
        <v>0</v>
      </c>
      <c r="I122" s="86" t="b">
        <v>0</v>
      </c>
      <c r="J122" s="86" t="b">
        <v>0</v>
      </c>
      <c r="K122" s="86" t="b">
        <v>0</v>
      </c>
      <c r="L122" s="86" t="b">
        <v>0</v>
      </c>
    </row>
    <row r="123" spans="1:12" ht="15">
      <c r="A123" s="86" t="s">
        <v>1556</v>
      </c>
      <c r="B123" s="86" t="s">
        <v>1486</v>
      </c>
      <c r="C123" s="86">
        <v>2</v>
      </c>
      <c r="D123" s="121">
        <v>0.003798404005627874</v>
      </c>
      <c r="E123" s="121">
        <v>2.2246625288410296</v>
      </c>
      <c r="F123" s="86" t="s">
        <v>1576</v>
      </c>
      <c r="G123" s="86" t="b">
        <v>0</v>
      </c>
      <c r="H123" s="86" t="b">
        <v>0</v>
      </c>
      <c r="I123" s="86" t="b">
        <v>0</v>
      </c>
      <c r="J123" s="86" t="b">
        <v>0</v>
      </c>
      <c r="K123" s="86" t="b">
        <v>0</v>
      </c>
      <c r="L123" s="86" t="b">
        <v>0</v>
      </c>
    </row>
    <row r="124" spans="1:12" ht="15">
      <c r="A124" s="86" t="s">
        <v>1486</v>
      </c>
      <c r="B124" s="86" t="s">
        <v>1557</v>
      </c>
      <c r="C124" s="86">
        <v>2</v>
      </c>
      <c r="D124" s="121">
        <v>0.003798404005627874</v>
      </c>
      <c r="E124" s="121">
        <v>2.2246625288410296</v>
      </c>
      <c r="F124" s="86" t="s">
        <v>1576</v>
      </c>
      <c r="G124" s="86" t="b">
        <v>0</v>
      </c>
      <c r="H124" s="86" t="b">
        <v>0</v>
      </c>
      <c r="I124" s="86" t="b">
        <v>0</v>
      </c>
      <c r="J124" s="86" t="b">
        <v>0</v>
      </c>
      <c r="K124" s="86" t="b">
        <v>0</v>
      </c>
      <c r="L124" s="86" t="b">
        <v>0</v>
      </c>
    </row>
    <row r="125" spans="1:12" ht="15">
      <c r="A125" s="86" t="s">
        <v>1557</v>
      </c>
      <c r="B125" s="86" t="s">
        <v>1493</v>
      </c>
      <c r="C125" s="86">
        <v>2</v>
      </c>
      <c r="D125" s="121">
        <v>0.003798404005627874</v>
      </c>
      <c r="E125" s="121">
        <v>2.3496012654493295</v>
      </c>
      <c r="F125" s="86" t="s">
        <v>1576</v>
      </c>
      <c r="G125" s="86" t="b">
        <v>0</v>
      </c>
      <c r="H125" s="86" t="b">
        <v>0</v>
      </c>
      <c r="I125" s="86" t="b">
        <v>0</v>
      </c>
      <c r="J125" s="86" t="b">
        <v>1</v>
      </c>
      <c r="K125" s="86" t="b">
        <v>0</v>
      </c>
      <c r="L125" s="86" t="b">
        <v>0</v>
      </c>
    </row>
    <row r="126" spans="1:12" ht="15">
      <c r="A126" s="86" t="s">
        <v>1493</v>
      </c>
      <c r="B126" s="86" t="s">
        <v>1558</v>
      </c>
      <c r="C126" s="86">
        <v>2</v>
      </c>
      <c r="D126" s="121">
        <v>0.003798404005627874</v>
      </c>
      <c r="E126" s="121">
        <v>2.3496012654493295</v>
      </c>
      <c r="F126" s="86" t="s">
        <v>1576</v>
      </c>
      <c r="G126" s="86" t="b">
        <v>1</v>
      </c>
      <c r="H126" s="86" t="b">
        <v>0</v>
      </c>
      <c r="I126" s="86" t="b">
        <v>0</v>
      </c>
      <c r="J126" s="86" t="b">
        <v>0</v>
      </c>
      <c r="K126" s="86" t="b">
        <v>0</v>
      </c>
      <c r="L126" s="86" t="b">
        <v>0</v>
      </c>
    </row>
    <row r="127" spans="1:12" ht="15">
      <c r="A127" s="86" t="s">
        <v>1558</v>
      </c>
      <c r="B127" s="86" t="s">
        <v>250</v>
      </c>
      <c r="C127" s="86">
        <v>2</v>
      </c>
      <c r="D127" s="121">
        <v>0.003798404005627874</v>
      </c>
      <c r="E127" s="121">
        <v>2.525692524505011</v>
      </c>
      <c r="F127" s="86" t="s">
        <v>1576</v>
      </c>
      <c r="G127" s="86" t="b">
        <v>0</v>
      </c>
      <c r="H127" s="86" t="b">
        <v>0</v>
      </c>
      <c r="I127" s="86" t="b">
        <v>0</v>
      </c>
      <c r="J127" s="86" t="b">
        <v>0</v>
      </c>
      <c r="K127" s="86" t="b">
        <v>0</v>
      </c>
      <c r="L127" s="86" t="b">
        <v>0</v>
      </c>
    </row>
    <row r="128" spans="1:12" ht="15">
      <c r="A128" s="86" t="s">
        <v>250</v>
      </c>
      <c r="B128" s="86" t="s">
        <v>249</v>
      </c>
      <c r="C128" s="86">
        <v>2</v>
      </c>
      <c r="D128" s="121">
        <v>0.003798404005627874</v>
      </c>
      <c r="E128" s="121">
        <v>2.525692524505011</v>
      </c>
      <c r="F128" s="86" t="s">
        <v>1576</v>
      </c>
      <c r="G128" s="86" t="b">
        <v>0</v>
      </c>
      <c r="H128" s="86" t="b">
        <v>0</v>
      </c>
      <c r="I128" s="86" t="b">
        <v>0</v>
      </c>
      <c r="J128" s="86" t="b">
        <v>0</v>
      </c>
      <c r="K128" s="86" t="b">
        <v>0</v>
      </c>
      <c r="L128" s="86" t="b">
        <v>0</v>
      </c>
    </row>
    <row r="129" spans="1:12" ht="15">
      <c r="A129" s="86" t="s">
        <v>1559</v>
      </c>
      <c r="B129" s="86" t="s">
        <v>1560</v>
      </c>
      <c r="C129" s="86">
        <v>2</v>
      </c>
      <c r="D129" s="121">
        <v>0.003798404005627874</v>
      </c>
      <c r="E129" s="121">
        <v>2.525692524505011</v>
      </c>
      <c r="F129" s="86" t="s">
        <v>1576</v>
      </c>
      <c r="G129" s="86" t="b">
        <v>0</v>
      </c>
      <c r="H129" s="86" t="b">
        <v>0</v>
      </c>
      <c r="I129" s="86" t="b">
        <v>0</v>
      </c>
      <c r="J129" s="86" t="b">
        <v>0</v>
      </c>
      <c r="K129" s="86" t="b">
        <v>0</v>
      </c>
      <c r="L129" s="86" t="b">
        <v>0</v>
      </c>
    </row>
    <row r="130" spans="1:12" ht="15">
      <c r="A130" s="86" t="s">
        <v>1560</v>
      </c>
      <c r="B130" s="86" t="s">
        <v>1561</v>
      </c>
      <c r="C130" s="86">
        <v>2</v>
      </c>
      <c r="D130" s="121">
        <v>0.003798404005627874</v>
      </c>
      <c r="E130" s="121">
        <v>2.525692524505011</v>
      </c>
      <c r="F130" s="86" t="s">
        <v>1576</v>
      </c>
      <c r="G130" s="86" t="b">
        <v>0</v>
      </c>
      <c r="H130" s="86" t="b">
        <v>0</v>
      </c>
      <c r="I130" s="86" t="b">
        <v>0</v>
      </c>
      <c r="J130" s="86" t="b">
        <v>0</v>
      </c>
      <c r="K130" s="86" t="b">
        <v>0</v>
      </c>
      <c r="L130" s="86" t="b">
        <v>0</v>
      </c>
    </row>
    <row r="131" spans="1:12" ht="15">
      <c r="A131" s="86" t="s">
        <v>1561</v>
      </c>
      <c r="B131" s="86" t="s">
        <v>1562</v>
      </c>
      <c r="C131" s="86">
        <v>2</v>
      </c>
      <c r="D131" s="121">
        <v>0.003798404005627874</v>
      </c>
      <c r="E131" s="121">
        <v>2.525692524505011</v>
      </c>
      <c r="F131" s="86" t="s">
        <v>1576</v>
      </c>
      <c r="G131" s="86" t="b">
        <v>0</v>
      </c>
      <c r="H131" s="86" t="b">
        <v>0</v>
      </c>
      <c r="I131" s="86" t="b">
        <v>0</v>
      </c>
      <c r="J131" s="86" t="b">
        <v>0</v>
      </c>
      <c r="K131" s="86" t="b">
        <v>0</v>
      </c>
      <c r="L131" s="86" t="b">
        <v>0</v>
      </c>
    </row>
    <row r="132" spans="1:12" ht="15">
      <c r="A132" s="86" t="s">
        <v>1562</v>
      </c>
      <c r="B132" s="86" t="s">
        <v>1563</v>
      </c>
      <c r="C132" s="86">
        <v>2</v>
      </c>
      <c r="D132" s="121">
        <v>0.003798404005627874</v>
      </c>
      <c r="E132" s="121">
        <v>2.525692524505011</v>
      </c>
      <c r="F132" s="86" t="s">
        <v>1576</v>
      </c>
      <c r="G132" s="86" t="b">
        <v>0</v>
      </c>
      <c r="H132" s="86" t="b">
        <v>0</v>
      </c>
      <c r="I132" s="86" t="b">
        <v>0</v>
      </c>
      <c r="J132" s="86" t="b">
        <v>0</v>
      </c>
      <c r="K132" s="86" t="b">
        <v>0</v>
      </c>
      <c r="L132" s="86" t="b">
        <v>0</v>
      </c>
    </row>
    <row r="133" spans="1:12" ht="15">
      <c r="A133" s="86" t="s">
        <v>1563</v>
      </c>
      <c r="B133" s="86" t="s">
        <v>228</v>
      </c>
      <c r="C133" s="86">
        <v>2</v>
      </c>
      <c r="D133" s="121">
        <v>0.003798404005627874</v>
      </c>
      <c r="E133" s="121">
        <v>1.6506312611133107</v>
      </c>
      <c r="F133" s="86" t="s">
        <v>1576</v>
      </c>
      <c r="G133" s="86" t="b">
        <v>0</v>
      </c>
      <c r="H133" s="86" t="b">
        <v>0</v>
      </c>
      <c r="I133" s="86" t="b">
        <v>0</v>
      </c>
      <c r="J133" s="86" t="b">
        <v>0</v>
      </c>
      <c r="K133" s="86" t="b">
        <v>0</v>
      </c>
      <c r="L133" s="86" t="b">
        <v>0</v>
      </c>
    </row>
    <row r="134" spans="1:12" ht="15">
      <c r="A134" s="86" t="s">
        <v>228</v>
      </c>
      <c r="B134" s="86" t="s">
        <v>1564</v>
      </c>
      <c r="C134" s="86">
        <v>2</v>
      </c>
      <c r="D134" s="121">
        <v>0.003798404005627874</v>
      </c>
      <c r="E134" s="121">
        <v>1.680594484490754</v>
      </c>
      <c r="F134" s="86" t="s">
        <v>1576</v>
      </c>
      <c r="G134" s="86" t="b">
        <v>0</v>
      </c>
      <c r="H134" s="86" t="b">
        <v>0</v>
      </c>
      <c r="I134" s="86" t="b">
        <v>0</v>
      </c>
      <c r="J134" s="86" t="b">
        <v>0</v>
      </c>
      <c r="K134" s="86" t="b">
        <v>0</v>
      </c>
      <c r="L134" s="86" t="b">
        <v>0</v>
      </c>
    </row>
    <row r="135" spans="1:12" ht="15">
      <c r="A135" s="86" t="s">
        <v>1564</v>
      </c>
      <c r="B135" s="86" t="s">
        <v>1565</v>
      </c>
      <c r="C135" s="86">
        <v>2</v>
      </c>
      <c r="D135" s="121">
        <v>0.003798404005627874</v>
      </c>
      <c r="E135" s="121">
        <v>2.525692524505011</v>
      </c>
      <c r="F135" s="86" t="s">
        <v>1576</v>
      </c>
      <c r="G135" s="86" t="b">
        <v>0</v>
      </c>
      <c r="H135" s="86" t="b">
        <v>0</v>
      </c>
      <c r="I135" s="86" t="b">
        <v>0</v>
      </c>
      <c r="J135" s="86" t="b">
        <v>0</v>
      </c>
      <c r="K135" s="86" t="b">
        <v>0</v>
      </c>
      <c r="L135" s="86" t="b">
        <v>0</v>
      </c>
    </row>
    <row r="136" spans="1:12" ht="15">
      <c r="A136" s="86" t="s">
        <v>1565</v>
      </c>
      <c r="B136" s="86" t="s">
        <v>1566</v>
      </c>
      <c r="C136" s="86">
        <v>2</v>
      </c>
      <c r="D136" s="121">
        <v>0.003798404005627874</v>
      </c>
      <c r="E136" s="121">
        <v>2.525692524505011</v>
      </c>
      <c r="F136" s="86" t="s">
        <v>1576</v>
      </c>
      <c r="G136" s="86" t="b">
        <v>0</v>
      </c>
      <c r="H136" s="86" t="b">
        <v>0</v>
      </c>
      <c r="I136" s="86" t="b">
        <v>0</v>
      </c>
      <c r="J136" s="86" t="b">
        <v>0</v>
      </c>
      <c r="K136" s="86" t="b">
        <v>0</v>
      </c>
      <c r="L136" s="86" t="b">
        <v>0</v>
      </c>
    </row>
    <row r="137" spans="1:12" ht="15">
      <c r="A137" s="86" t="s">
        <v>1566</v>
      </c>
      <c r="B137" s="86" t="s">
        <v>1567</v>
      </c>
      <c r="C137" s="86">
        <v>2</v>
      </c>
      <c r="D137" s="121">
        <v>0.003798404005627874</v>
      </c>
      <c r="E137" s="121">
        <v>2.525692524505011</v>
      </c>
      <c r="F137" s="86" t="s">
        <v>1576</v>
      </c>
      <c r="G137" s="86" t="b">
        <v>0</v>
      </c>
      <c r="H137" s="86" t="b">
        <v>0</v>
      </c>
      <c r="I137" s="86" t="b">
        <v>0</v>
      </c>
      <c r="J137" s="86" t="b">
        <v>0</v>
      </c>
      <c r="K137" s="86" t="b">
        <v>0</v>
      </c>
      <c r="L137" s="86" t="b">
        <v>0</v>
      </c>
    </row>
    <row r="138" spans="1:12" ht="15">
      <c r="A138" s="86" t="s">
        <v>1567</v>
      </c>
      <c r="B138" s="86" t="s">
        <v>1487</v>
      </c>
      <c r="C138" s="86">
        <v>2</v>
      </c>
      <c r="D138" s="121">
        <v>0.003798404005627874</v>
      </c>
      <c r="E138" s="121">
        <v>2.2246625288410296</v>
      </c>
      <c r="F138" s="86" t="s">
        <v>1576</v>
      </c>
      <c r="G138" s="86" t="b">
        <v>0</v>
      </c>
      <c r="H138" s="86" t="b">
        <v>0</v>
      </c>
      <c r="I138" s="86" t="b">
        <v>0</v>
      </c>
      <c r="J138" s="86" t="b">
        <v>0</v>
      </c>
      <c r="K138" s="86" t="b">
        <v>0</v>
      </c>
      <c r="L138" s="86" t="b">
        <v>0</v>
      </c>
    </row>
    <row r="139" spans="1:12" ht="15">
      <c r="A139" s="86" t="s">
        <v>1487</v>
      </c>
      <c r="B139" s="86" t="s">
        <v>1568</v>
      </c>
      <c r="C139" s="86">
        <v>2</v>
      </c>
      <c r="D139" s="121">
        <v>0.003798404005627874</v>
      </c>
      <c r="E139" s="121">
        <v>2.525692524505011</v>
      </c>
      <c r="F139" s="86" t="s">
        <v>1576</v>
      </c>
      <c r="G139" s="86" t="b">
        <v>0</v>
      </c>
      <c r="H139" s="86" t="b">
        <v>0</v>
      </c>
      <c r="I139" s="86" t="b">
        <v>0</v>
      </c>
      <c r="J139" s="86" t="b">
        <v>0</v>
      </c>
      <c r="K139" s="86" t="b">
        <v>0</v>
      </c>
      <c r="L139" s="86" t="b">
        <v>0</v>
      </c>
    </row>
    <row r="140" spans="1:12" ht="15">
      <c r="A140" s="86" t="s">
        <v>1568</v>
      </c>
      <c r="B140" s="86" t="s">
        <v>1569</v>
      </c>
      <c r="C140" s="86">
        <v>2</v>
      </c>
      <c r="D140" s="121">
        <v>0.003798404005627874</v>
      </c>
      <c r="E140" s="121">
        <v>2.525692524505011</v>
      </c>
      <c r="F140" s="86" t="s">
        <v>1576</v>
      </c>
      <c r="G140" s="86" t="b">
        <v>0</v>
      </c>
      <c r="H140" s="86" t="b">
        <v>0</v>
      </c>
      <c r="I140" s="86" t="b">
        <v>0</v>
      </c>
      <c r="J140" s="86" t="b">
        <v>1</v>
      </c>
      <c r="K140" s="86" t="b">
        <v>0</v>
      </c>
      <c r="L140" s="86" t="b">
        <v>0</v>
      </c>
    </row>
    <row r="141" spans="1:12" ht="15">
      <c r="A141" s="86" t="s">
        <v>1569</v>
      </c>
      <c r="B141" s="86" t="s">
        <v>1570</v>
      </c>
      <c r="C141" s="86">
        <v>2</v>
      </c>
      <c r="D141" s="121">
        <v>0.003798404005627874</v>
      </c>
      <c r="E141" s="121">
        <v>2.525692524505011</v>
      </c>
      <c r="F141" s="86" t="s">
        <v>1576</v>
      </c>
      <c r="G141" s="86" t="b">
        <v>1</v>
      </c>
      <c r="H141" s="86" t="b">
        <v>0</v>
      </c>
      <c r="I141" s="86" t="b">
        <v>0</v>
      </c>
      <c r="J141" s="86" t="b">
        <v>0</v>
      </c>
      <c r="K141" s="86" t="b">
        <v>0</v>
      </c>
      <c r="L141" s="86" t="b">
        <v>0</v>
      </c>
    </row>
    <row r="142" spans="1:12" ht="15">
      <c r="A142" s="86" t="s">
        <v>1570</v>
      </c>
      <c r="B142" s="86" t="s">
        <v>1497</v>
      </c>
      <c r="C142" s="86">
        <v>2</v>
      </c>
      <c r="D142" s="121">
        <v>0.003798404005627874</v>
      </c>
      <c r="E142" s="121">
        <v>2.3496012654493295</v>
      </c>
      <c r="F142" s="86" t="s">
        <v>1576</v>
      </c>
      <c r="G142" s="86" t="b">
        <v>0</v>
      </c>
      <c r="H142" s="86" t="b">
        <v>0</v>
      </c>
      <c r="I142" s="86" t="b">
        <v>0</v>
      </c>
      <c r="J142" s="86" t="b">
        <v>1</v>
      </c>
      <c r="K142" s="86" t="b">
        <v>0</v>
      </c>
      <c r="L142" s="86" t="b">
        <v>0</v>
      </c>
    </row>
    <row r="143" spans="1:12" ht="15">
      <c r="A143" s="86" t="s">
        <v>1497</v>
      </c>
      <c r="B143" s="86" t="s">
        <v>1571</v>
      </c>
      <c r="C143" s="86">
        <v>2</v>
      </c>
      <c r="D143" s="121">
        <v>0.003798404005627874</v>
      </c>
      <c r="E143" s="121">
        <v>2.3496012654493295</v>
      </c>
      <c r="F143" s="86" t="s">
        <v>1576</v>
      </c>
      <c r="G143" s="86" t="b">
        <v>1</v>
      </c>
      <c r="H143" s="86" t="b">
        <v>0</v>
      </c>
      <c r="I143" s="86" t="b">
        <v>0</v>
      </c>
      <c r="J143" s="86" t="b">
        <v>0</v>
      </c>
      <c r="K143" s="86" t="b">
        <v>0</v>
      </c>
      <c r="L143" s="86" t="b">
        <v>0</v>
      </c>
    </row>
    <row r="144" spans="1:12" ht="15">
      <c r="A144" s="86" t="s">
        <v>1571</v>
      </c>
      <c r="B144" s="86" t="s">
        <v>1572</v>
      </c>
      <c r="C144" s="86">
        <v>2</v>
      </c>
      <c r="D144" s="121">
        <v>0.003798404005627874</v>
      </c>
      <c r="E144" s="121">
        <v>2.525692524505011</v>
      </c>
      <c r="F144" s="86" t="s">
        <v>1576</v>
      </c>
      <c r="G144" s="86" t="b">
        <v>0</v>
      </c>
      <c r="H144" s="86" t="b">
        <v>0</v>
      </c>
      <c r="I144" s="86" t="b">
        <v>0</v>
      </c>
      <c r="J144" s="86" t="b">
        <v>0</v>
      </c>
      <c r="K144" s="86" t="b">
        <v>0</v>
      </c>
      <c r="L144" s="86" t="b">
        <v>0</v>
      </c>
    </row>
    <row r="145" spans="1:12" ht="15">
      <c r="A145" s="86" t="s">
        <v>1287</v>
      </c>
      <c r="B145" s="86" t="s">
        <v>1496</v>
      </c>
      <c r="C145" s="86">
        <v>2</v>
      </c>
      <c r="D145" s="121">
        <v>0.003798404005627874</v>
      </c>
      <c r="E145" s="121">
        <v>1.8724800107296673</v>
      </c>
      <c r="F145" s="86" t="s">
        <v>1576</v>
      </c>
      <c r="G145" s="86" t="b">
        <v>0</v>
      </c>
      <c r="H145" s="86" t="b">
        <v>0</v>
      </c>
      <c r="I145" s="86" t="b">
        <v>0</v>
      </c>
      <c r="J145" s="86" t="b">
        <v>0</v>
      </c>
      <c r="K145" s="86" t="b">
        <v>0</v>
      </c>
      <c r="L145" s="86" t="b">
        <v>0</v>
      </c>
    </row>
    <row r="146" spans="1:12" ht="15">
      <c r="A146" s="86" t="s">
        <v>1470</v>
      </c>
      <c r="B146" s="86" t="s">
        <v>1573</v>
      </c>
      <c r="C146" s="86">
        <v>2</v>
      </c>
      <c r="D146" s="121">
        <v>0.003798404005627874</v>
      </c>
      <c r="E146" s="121">
        <v>2.2246625288410296</v>
      </c>
      <c r="F146" s="86" t="s">
        <v>1576</v>
      </c>
      <c r="G146" s="86" t="b">
        <v>0</v>
      </c>
      <c r="H146" s="86" t="b">
        <v>0</v>
      </c>
      <c r="I146" s="86" t="b">
        <v>0</v>
      </c>
      <c r="J146" s="86" t="b">
        <v>0</v>
      </c>
      <c r="K146" s="86" t="b">
        <v>0</v>
      </c>
      <c r="L146" s="86" t="b">
        <v>0</v>
      </c>
    </row>
    <row r="147" spans="1:12" ht="15">
      <c r="A147" s="86" t="s">
        <v>1573</v>
      </c>
      <c r="B147" s="86" t="s">
        <v>1487</v>
      </c>
      <c r="C147" s="86">
        <v>2</v>
      </c>
      <c r="D147" s="121">
        <v>0.003798404005627874</v>
      </c>
      <c r="E147" s="121">
        <v>2.2246625288410296</v>
      </c>
      <c r="F147" s="86" t="s">
        <v>1576</v>
      </c>
      <c r="G147" s="86" t="b">
        <v>0</v>
      </c>
      <c r="H147" s="86" t="b">
        <v>0</v>
      </c>
      <c r="I147" s="86" t="b">
        <v>0</v>
      </c>
      <c r="J147" s="86" t="b">
        <v>0</v>
      </c>
      <c r="K147" s="86" t="b">
        <v>0</v>
      </c>
      <c r="L147" s="86" t="b">
        <v>0</v>
      </c>
    </row>
    <row r="148" spans="1:12" ht="15">
      <c r="A148" s="86" t="s">
        <v>1260</v>
      </c>
      <c r="B148" s="86" t="s">
        <v>1287</v>
      </c>
      <c r="C148" s="86">
        <v>6</v>
      </c>
      <c r="D148" s="121">
        <v>0.008558525321407549</v>
      </c>
      <c r="E148" s="121">
        <v>1.7011360660925265</v>
      </c>
      <c r="F148" s="86" t="s">
        <v>1208</v>
      </c>
      <c r="G148" s="86" t="b">
        <v>0</v>
      </c>
      <c r="H148" s="86" t="b">
        <v>0</v>
      </c>
      <c r="I148" s="86" t="b">
        <v>0</v>
      </c>
      <c r="J148" s="86" t="b">
        <v>0</v>
      </c>
      <c r="K148" s="86" t="b">
        <v>0</v>
      </c>
      <c r="L148" s="86" t="b">
        <v>0</v>
      </c>
    </row>
    <row r="149" spans="1:12" ht="15">
      <c r="A149" s="86" t="s">
        <v>1293</v>
      </c>
      <c r="B149" s="86" t="s">
        <v>1286</v>
      </c>
      <c r="C149" s="86">
        <v>4</v>
      </c>
      <c r="D149" s="121">
        <v>0.007114413620050482</v>
      </c>
      <c r="E149" s="121">
        <v>1.7169303332757584</v>
      </c>
      <c r="F149" s="86" t="s">
        <v>1208</v>
      </c>
      <c r="G149" s="86" t="b">
        <v>0</v>
      </c>
      <c r="H149" s="86" t="b">
        <v>0</v>
      </c>
      <c r="I149" s="86" t="b">
        <v>0</v>
      </c>
      <c r="J149" s="86" t="b">
        <v>0</v>
      </c>
      <c r="K149" s="86" t="b">
        <v>0</v>
      </c>
      <c r="L149" s="86" t="b">
        <v>0</v>
      </c>
    </row>
    <row r="150" spans="1:12" ht="15">
      <c r="A150" s="86" t="s">
        <v>1472</v>
      </c>
      <c r="B150" s="86" t="s">
        <v>1473</v>
      </c>
      <c r="C150" s="86">
        <v>4</v>
      </c>
      <c r="D150" s="121">
        <v>0.007114413620050482</v>
      </c>
      <c r="E150" s="121">
        <v>2.069112851387121</v>
      </c>
      <c r="F150" s="86" t="s">
        <v>1208</v>
      </c>
      <c r="G150" s="86" t="b">
        <v>1</v>
      </c>
      <c r="H150" s="86" t="b">
        <v>0</v>
      </c>
      <c r="I150" s="86" t="b">
        <v>0</v>
      </c>
      <c r="J150" s="86" t="b">
        <v>0</v>
      </c>
      <c r="K150" s="86" t="b">
        <v>0</v>
      </c>
      <c r="L150" s="86" t="b">
        <v>0</v>
      </c>
    </row>
    <row r="151" spans="1:12" ht="15">
      <c r="A151" s="86" t="s">
        <v>1473</v>
      </c>
      <c r="B151" s="86" t="s">
        <v>1474</v>
      </c>
      <c r="C151" s="86">
        <v>4</v>
      </c>
      <c r="D151" s="121">
        <v>0.007114413620050482</v>
      </c>
      <c r="E151" s="121">
        <v>2.069112851387121</v>
      </c>
      <c r="F151" s="86" t="s">
        <v>1208</v>
      </c>
      <c r="G151" s="86" t="b">
        <v>0</v>
      </c>
      <c r="H151" s="86" t="b">
        <v>0</v>
      </c>
      <c r="I151" s="86" t="b">
        <v>0</v>
      </c>
      <c r="J151" s="86" t="b">
        <v>0</v>
      </c>
      <c r="K151" s="86" t="b">
        <v>0</v>
      </c>
      <c r="L151" s="86" t="b">
        <v>0</v>
      </c>
    </row>
    <row r="152" spans="1:12" ht="15">
      <c r="A152" s="86" t="s">
        <v>1474</v>
      </c>
      <c r="B152" s="86" t="s">
        <v>1475</v>
      </c>
      <c r="C152" s="86">
        <v>4</v>
      </c>
      <c r="D152" s="121">
        <v>0.007114413620050482</v>
      </c>
      <c r="E152" s="121">
        <v>2.069112851387121</v>
      </c>
      <c r="F152" s="86" t="s">
        <v>1208</v>
      </c>
      <c r="G152" s="86" t="b">
        <v>0</v>
      </c>
      <c r="H152" s="86" t="b">
        <v>0</v>
      </c>
      <c r="I152" s="86" t="b">
        <v>0</v>
      </c>
      <c r="J152" s="86" t="b">
        <v>0</v>
      </c>
      <c r="K152" s="86" t="b">
        <v>0</v>
      </c>
      <c r="L152" s="86" t="b">
        <v>0</v>
      </c>
    </row>
    <row r="153" spans="1:12" ht="15">
      <c r="A153" s="86" t="s">
        <v>1475</v>
      </c>
      <c r="B153" s="86" t="s">
        <v>1476</v>
      </c>
      <c r="C153" s="86">
        <v>4</v>
      </c>
      <c r="D153" s="121">
        <v>0.007114413620050482</v>
      </c>
      <c r="E153" s="121">
        <v>2.069112851387121</v>
      </c>
      <c r="F153" s="86" t="s">
        <v>1208</v>
      </c>
      <c r="G153" s="86" t="b">
        <v>0</v>
      </c>
      <c r="H153" s="86" t="b">
        <v>0</v>
      </c>
      <c r="I153" s="86" t="b">
        <v>0</v>
      </c>
      <c r="J153" s="86" t="b">
        <v>0</v>
      </c>
      <c r="K153" s="86" t="b">
        <v>0</v>
      </c>
      <c r="L153" s="86" t="b">
        <v>0</v>
      </c>
    </row>
    <row r="154" spans="1:12" ht="15">
      <c r="A154" s="86" t="s">
        <v>1476</v>
      </c>
      <c r="B154" s="86" t="s">
        <v>1477</v>
      </c>
      <c r="C154" s="86">
        <v>4</v>
      </c>
      <c r="D154" s="121">
        <v>0.007114413620050482</v>
      </c>
      <c r="E154" s="121">
        <v>2.069112851387121</v>
      </c>
      <c r="F154" s="86" t="s">
        <v>1208</v>
      </c>
      <c r="G154" s="86" t="b">
        <v>0</v>
      </c>
      <c r="H154" s="86" t="b">
        <v>0</v>
      </c>
      <c r="I154" s="86" t="b">
        <v>0</v>
      </c>
      <c r="J154" s="86" t="b">
        <v>0</v>
      </c>
      <c r="K154" s="86" t="b">
        <v>0</v>
      </c>
      <c r="L154" s="86" t="b">
        <v>0</v>
      </c>
    </row>
    <row r="155" spans="1:12" ht="15">
      <c r="A155" s="86" t="s">
        <v>1477</v>
      </c>
      <c r="B155" s="86" t="s">
        <v>228</v>
      </c>
      <c r="C155" s="86">
        <v>4</v>
      </c>
      <c r="D155" s="121">
        <v>0.007114413620050482</v>
      </c>
      <c r="E155" s="121">
        <v>1.6711728427150832</v>
      </c>
      <c r="F155" s="86" t="s">
        <v>1208</v>
      </c>
      <c r="G155" s="86" t="b">
        <v>0</v>
      </c>
      <c r="H155" s="86" t="b">
        <v>0</v>
      </c>
      <c r="I155" s="86" t="b">
        <v>0</v>
      </c>
      <c r="J155" s="86" t="b">
        <v>0</v>
      </c>
      <c r="K155" s="86" t="b">
        <v>0</v>
      </c>
      <c r="L155" s="86" t="b">
        <v>0</v>
      </c>
    </row>
    <row r="156" spans="1:12" ht="15">
      <c r="A156" s="86" t="s">
        <v>228</v>
      </c>
      <c r="B156" s="86" t="s">
        <v>247</v>
      </c>
      <c r="C156" s="86">
        <v>4</v>
      </c>
      <c r="D156" s="121">
        <v>0.007114413620050482</v>
      </c>
      <c r="E156" s="121">
        <v>1.7169303332757584</v>
      </c>
      <c r="F156" s="86" t="s">
        <v>1208</v>
      </c>
      <c r="G156" s="86" t="b">
        <v>0</v>
      </c>
      <c r="H156" s="86" t="b">
        <v>0</v>
      </c>
      <c r="I156" s="86" t="b">
        <v>0</v>
      </c>
      <c r="J156" s="86" t="b">
        <v>0</v>
      </c>
      <c r="K156" s="86" t="b">
        <v>0</v>
      </c>
      <c r="L156" s="86" t="b">
        <v>0</v>
      </c>
    </row>
    <row r="157" spans="1:12" ht="15">
      <c r="A157" s="86" t="s">
        <v>247</v>
      </c>
      <c r="B157" s="86" t="s">
        <v>246</v>
      </c>
      <c r="C157" s="86">
        <v>4</v>
      </c>
      <c r="D157" s="121">
        <v>0.007114413620050482</v>
      </c>
      <c r="E157" s="121">
        <v>2.069112851387121</v>
      </c>
      <c r="F157" s="86" t="s">
        <v>1208</v>
      </c>
      <c r="G157" s="86" t="b">
        <v>0</v>
      </c>
      <c r="H157" s="86" t="b">
        <v>0</v>
      </c>
      <c r="I157" s="86" t="b">
        <v>0</v>
      </c>
      <c r="J157" s="86" t="b">
        <v>0</v>
      </c>
      <c r="K157" s="86" t="b">
        <v>0</v>
      </c>
      <c r="L157" s="86" t="b">
        <v>0</v>
      </c>
    </row>
    <row r="158" spans="1:12" ht="15">
      <c r="A158" s="86" t="s">
        <v>246</v>
      </c>
      <c r="B158" s="86" t="s">
        <v>1478</v>
      </c>
      <c r="C158" s="86">
        <v>4</v>
      </c>
      <c r="D158" s="121">
        <v>0.007114413620050482</v>
      </c>
      <c r="E158" s="121">
        <v>2.069112851387121</v>
      </c>
      <c r="F158" s="86" t="s">
        <v>1208</v>
      </c>
      <c r="G158" s="86" t="b">
        <v>0</v>
      </c>
      <c r="H158" s="86" t="b">
        <v>0</v>
      </c>
      <c r="I158" s="86" t="b">
        <v>0</v>
      </c>
      <c r="J158" s="86" t="b">
        <v>0</v>
      </c>
      <c r="K158" s="86" t="b">
        <v>0</v>
      </c>
      <c r="L158" s="86" t="b">
        <v>0</v>
      </c>
    </row>
    <row r="159" spans="1:12" ht="15">
      <c r="A159" s="86" t="s">
        <v>1478</v>
      </c>
      <c r="B159" s="86" t="s">
        <v>1479</v>
      </c>
      <c r="C159" s="86">
        <v>4</v>
      </c>
      <c r="D159" s="121">
        <v>0.007114413620050482</v>
      </c>
      <c r="E159" s="121">
        <v>2.069112851387121</v>
      </c>
      <c r="F159" s="86" t="s">
        <v>1208</v>
      </c>
      <c r="G159" s="86" t="b">
        <v>0</v>
      </c>
      <c r="H159" s="86" t="b">
        <v>0</v>
      </c>
      <c r="I159" s="86" t="b">
        <v>0</v>
      </c>
      <c r="J159" s="86" t="b">
        <v>0</v>
      </c>
      <c r="K159" s="86" t="b">
        <v>0</v>
      </c>
      <c r="L159" s="86" t="b">
        <v>0</v>
      </c>
    </row>
    <row r="160" spans="1:12" ht="15">
      <c r="A160" s="86" t="s">
        <v>1479</v>
      </c>
      <c r="B160" s="86" t="s">
        <v>1290</v>
      </c>
      <c r="C160" s="86">
        <v>4</v>
      </c>
      <c r="D160" s="121">
        <v>0.007114413620050482</v>
      </c>
      <c r="E160" s="121">
        <v>1.8930215923314395</v>
      </c>
      <c r="F160" s="86" t="s">
        <v>1208</v>
      </c>
      <c r="G160" s="86" t="b">
        <v>0</v>
      </c>
      <c r="H160" s="86" t="b">
        <v>0</v>
      </c>
      <c r="I160" s="86" t="b">
        <v>0</v>
      </c>
      <c r="J160" s="86" t="b">
        <v>0</v>
      </c>
      <c r="K160" s="86" t="b">
        <v>0</v>
      </c>
      <c r="L160" s="86" t="b">
        <v>0</v>
      </c>
    </row>
    <row r="161" spans="1:12" ht="15">
      <c r="A161" s="86" t="s">
        <v>1290</v>
      </c>
      <c r="B161" s="86" t="s">
        <v>1480</v>
      </c>
      <c r="C161" s="86">
        <v>4</v>
      </c>
      <c r="D161" s="121">
        <v>0.007114413620050482</v>
      </c>
      <c r="E161" s="121">
        <v>1.8930215923314395</v>
      </c>
      <c r="F161" s="86" t="s">
        <v>1208</v>
      </c>
      <c r="G161" s="86" t="b">
        <v>0</v>
      </c>
      <c r="H161" s="86" t="b">
        <v>0</v>
      </c>
      <c r="I161" s="86" t="b">
        <v>0</v>
      </c>
      <c r="J161" s="86" t="b">
        <v>0</v>
      </c>
      <c r="K161" s="86" t="b">
        <v>0</v>
      </c>
      <c r="L161" s="86" t="b">
        <v>0</v>
      </c>
    </row>
    <row r="162" spans="1:12" ht="15">
      <c r="A162" s="86" t="s">
        <v>1480</v>
      </c>
      <c r="B162" s="86" t="s">
        <v>1481</v>
      </c>
      <c r="C162" s="86">
        <v>4</v>
      </c>
      <c r="D162" s="121">
        <v>0.007114413620050482</v>
      </c>
      <c r="E162" s="121">
        <v>2.069112851387121</v>
      </c>
      <c r="F162" s="86" t="s">
        <v>1208</v>
      </c>
      <c r="G162" s="86" t="b">
        <v>0</v>
      </c>
      <c r="H162" s="86" t="b">
        <v>0</v>
      </c>
      <c r="I162" s="86" t="b">
        <v>0</v>
      </c>
      <c r="J162" s="86" t="b">
        <v>0</v>
      </c>
      <c r="K162" s="86" t="b">
        <v>0</v>
      </c>
      <c r="L162" s="86" t="b">
        <v>0</v>
      </c>
    </row>
    <row r="163" spans="1:12" ht="15">
      <c r="A163" s="86" t="s">
        <v>1481</v>
      </c>
      <c r="B163" s="86" t="s">
        <v>1482</v>
      </c>
      <c r="C163" s="86">
        <v>4</v>
      </c>
      <c r="D163" s="121">
        <v>0.007114413620050482</v>
      </c>
      <c r="E163" s="121">
        <v>2.069112851387121</v>
      </c>
      <c r="F163" s="86" t="s">
        <v>1208</v>
      </c>
      <c r="G163" s="86" t="b">
        <v>0</v>
      </c>
      <c r="H163" s="86" t="b">
        <v>0</v>
      </c>
      <c r="I163" s="86" t="b">
        <v>0</v>
      </c>
      <c r="J163" s="86" t="b">
        <v>0</v>
      </c>
      <c r="K163" s="86" t="b">
        <v>0</v>
      </c>
      <c r="L163" s="86" t="b">
        <v>0</v>
      </c>
    </row>
    <row r="164" spans="1:12" ht="15">
      <c r="A164" s="86" t="s">
        <v>1482</v>
      </c>
      <c r="B164" s="86" t="s">
        <v>1483</v>
      </c>
      <c r="C164" s="86">
        <v>4</v>
      </c>
      <c r="D164" s="121">
        <v>0.007114413620050482</v>
      </c>
      <c r="E164" s="121">
        <v>2.069112851387121</v>
      </c>
      <c r="F164" s="86" t="s">
        <v>1208</v>
      </c>
      <c r="G164" s="86" t="b">
        <v>0</v>
      </c>
      <c r="H164" s="86" t="b">
        <v>0</v>
      </c>
      <c r="I164" s="86" t="b">
        <v>0</v>
      </c>
      <c r="J164" s="86" t="b">
        <v>0</v>
      </c>
      <c r="K164" s="86" t="b">
        <v>0</v>
      </c>
      <c r="L164" s="86" t="b">
        <v>0</v>
      </c>
    </row>
    <row r="165" spans="1:12" ht="15">
      <c r="A165" s="86" t="s">
        <v>1483</v>
      </c>
      <c r="B165" s="86" t="s">
        <v>1484</v>
      </c>
      <c r="C165" s="86">
        <v>4</v>
      </c>
      <c r="D165" s="121">
        <v>0.007114413620050482</v>
      </c>
      <c r="E165" s="121">
        <v>2.069112851387121</v>
      </c>
      <c r="F165" s="86" t="s">
        <v>1208</v>
      </c>
      <c r="G165" s="86" t="b">
        <v>0</v>
      </c>
      <c r="H165" s="86" t="b">
        <v>0</v>
      </c>
      <c r="I165" s="86" t="b">
        <v>0</v>
      </c>
      <c r="J165" s="86" t="b">
        <v>1</v>
      </c>
      <c r="K165" s="86" t="b">
        <v>0</v>
      </c>
      <c r="L165" s="86" t="b">
        <v>0</v>
      </c>
    </row>
    <row r="166" spans="1:12" ht="15">
      <c r="A166" s="86" t="s">
        <v>1484</v>
      </c>
      <c r="B166" s="86" t="s">
        <v>1288</v>
      </c>
      <c r="C166" s="86">
        <v>4</v>
      </c>
      <c r="D166" s="121">
        <v>0.007114413620050482</v>
      </c>
      <c r="E166" s="121">
        <v>1.8260748027008264</v>
      </c>
      <c r="F166" s="86" t="s">
        <v>1208</v>
      </c>
      <c r="G166" s="86" t="b">
        <v>1</v>
      </c>
      <c r="H166" s="86" t="b">
        <v>0</v>
      </c>
      <c r="I166" s="86" t="b">
        <v>0</v>
      </c>
      <c r="J166" s="86" t="b">
        <v>0</v>
      </c>
      <c r="K166" s="86" t="b">
        <v>0</v>
      </c>
      <c r="L166" s="86" t="b">
        <v>0</v>
      </c>
    </row>
    <row r="167" spans="1:12" ht="15">
      <c r="A167" s="86" t="s">
        <v>1288</v>
      </c>
      <c r="B167" s="86" t="s">
        <v>1485</v>
      </c>
      <c r="C167" s="86">
        <v>4</v>
      </c>
      <c r="D167" s="121">
        <v>0.007114413620050482</v>
      </c>
      <c r="E167" s="121">
        <v>1.8930215923314395</v>
      </c>
      <c r="F167" s="86" t="s">
        <v>1208</v>
      </c>
      <c r="G167" s="86" t="b">
        <v>0</v>
      </c>
      <c r="H167" s="86" t="b">
        <v>0</v>
      </c>
      <c r="I167" s="86" t="b">
        <v>0</v>
      </c>
      <c r="J167" s="86" t="b">
        <v>0</v>
      </c>
      <c r="K167" s="86" t="b">
        <v>0</v>
      </c>
      <c r="L167" s="86" t="b">
        <v>0</v>
      </c>
    </row>
    <row r="168" spans="1:12" ht="15">
      <c r="A168" s="86" t="s">
        <v>1496</v>
      </c>
      <c r="B168" s="86" t="s">
        <v>1470</v>
      </c>
      <c r="C168" s="86">
        <v>2</v>
      </c>
      <c r="D168" s="121">
        <v>0.004761326792681165</v>
      </c>
      <c r="E168" s="121">
        <v>2.1940515879954208</v>
      </c>
      <c r="F168" s="86" t="s">
        <v>1208</v>
      </c>
      <c r="G168" s="86" t="b">
        <v>0</v>
      </c>
      <c r="H168" s="86" t="b">
        <v>0</v>
      </c>
      <c r="I168" s="86" t="b">
        <v>0</v>
      </c>
      <c r="J168" s="86" t="b">
        <v>0</v>
      </c>
      <c r="K168" s="86" t="b">
        <v>0</v>
      </c>
      <c r="L168" s="86" t="b">
        <v>0</v>
      </c>
    </row>
    <row r="169" spans="1:12" ht="15">
      <c r="A169" s="86" t="s">
        <v>1535</v>
      </c>
      <c r="B169" s="86" t="s">
        <v>1536</v>
      </c>
      <c r="C169" s="86">
        <v>2</v>
      </c>
      <c r="D169" s="121">
        <v>0.004761326792681165</v>
      </c>
      <c r="E169" s="121">
        <v>2.370142847051102</v>
      </c>
      <c r="F169" s="86" t="s">
        <v>1208</v>
      </c>
      <c r="G169" s="86" t="b">
        <v>0</v>
      </c>
      <c r="H169" s="86" t="b">
        <v>0</v>
      </c>
      <c r="I169" s="86" t="b">
        <v>0</v>
      </c>
      <c r="J169" s="86" t="b">
        <v>0</v>
      </c>
      <c r="K169" s="86" t="b">
        <v>0</v>
      </c>
      <c r="L169" s="86" t="b">
        <v>0</v>
      </c>
    </row>
    <row r="170" spans="1:12" ht="15">
      <c r="A170" s="86" t="s">
        <v>1536</v>
      </c>
      <c r="B170" s="86" t="s">
        <v>1537</v>
      </c>
      <c r="C170" s="86">
        <v>2</v>
      </c>
      <c r="D170" s="121">
        <v>0.004761326792681165</v>
      </c>
      <c r="E170" s="121">
        <v>2.370142847051102</v>
      </c>
      <c r="F170" s="86" t="s">
        <v>1208</v>
      </c>
      <c r="G170" s="86" t="b">
        <v>0</v>
      </c>
      <c r="H170" s="86" t="b">
        <v>0</v>
      </c>
      <c r="I170" s="86" t="b">
        <v>0</v>
      </c>
      <c r="J170" s="86" t="b">
        <v>0</v>
      </c>
      <c r="K170" s="86" t="b">
        <v>0</v>
      </c>
      <c r="L170" s="86" t="b">
        <v>0</v>
      </c>
    </row>
    <row r="171" spans="1:12" ht="15">
      <c r="A171" s="86" t="s">
        <v>1537</v>
      </c>
      <c r="B171" s="86" t="s">
        <v>1291</v>
      </c>
      <c r="C171" s="86">
        <v>2</v>
      </c>
      <c r="D171" s="121">
        <v>0.004761326792681165</v>
      </c>
      <c r="E171" s="121">
        <v>1.8930215923314395</v>
      </c>
      <c r="F171" s="86" t="s">
        <v>1208</v>
      </c>
      <c r="G171" s="86" t="b">
        <v>0</v>
      </c>
      <c r="H171" s="86" t="b">
        <v>0</v>
      </c>
      <c r="I171" s="86" t="b">
        <v>0</v>
      </c>
      <c r="J171" s="86" t="b">
        <v>0</v>
      </c>
      <c r="K171" s="86" t="b">
        <v>0</v>
      </c>
      <c r="L171" s="86" t="b">
        <v>0</v>
      </c>
    </row>
    <row r="172" spans="1:12" ht="15">
      <c r="A172" s="86" t="s">
        <v>1291</v>
      </c>
      <c r="B172" s="86" t="s">
        <v>1538</v>
      </c>
      <c r="C172" s="86">
        <v>2</v>
      </c>
      <c r="D172" s="121">
        <v>0.004761326792681165</v>
      </c>
      <c r="E172" s="121">
        <v>1.8930215923314395</v>
      </c>
      <c r="F172" s="86" t="s">
        <v>1208</v>
      </c>
      <c r="G172" s="86" t="b">
        <v>0</v>
      </c>
      <c r="H172" s="86" t="b">
        <v>0</v>
      </c>
      <c r="I172" s="86" t="b">
        <v>0</v>
      </c>
      <c r="J172" s="86" t="b">
        <v>0</v>
      </c>
      <c r="K172" s="86" t="b">
        <v>0</v>
      </c>
      <c r="L172" s="86" t="b">
        <v>0</v>
      </c>
    </row>
    <row r="173" spans="1:12" ht="15">
      <c r="A173" s="86" t="s">
        <v>1538</v>
      </c>
      <c r="B173" s="86" t="s">
        <v>1539</v>
      </c>
      <c r="C173" s="86">
        <v>2</v>
      </c>
      <c r="D173" s="121">
        <v>0.004761326792681165</v>
      </c>
      <c r="E173" s="121">
        <v>2.370142847051102</v>
      </c>
      <c r="F173" s="86" t="s">
        <v>1208</v>
      </c>
      <c r="G173" s="86" t="b">
        <v>0</v>
      </c>
      <c r="H173" s="86" t="b">
        <v>0</v>
      </c>
      <c r="I173" s="86" t="b">
        <v>0</v>
      </c>
      <c r="J173" s="86" t="b">
        <v>0</v>
      </c>
      <c r="K173" s="86" t="b">
        <v>0</v>
      </c>
      <c r="L173" s="86" t="b">
        <v>0</v>
      </c>
    </row>
    <row r="174" spans="1:12" ht="15">
      <c r="A174" s="86" t="s">
        <v>1539</v>
      </c>
      <c r="B174" s="86" t="s">
        <v>1260</v>
      </c>
      <c r="C174" s="86">
        <v>2</v>
      </c>
      <c r="D174" s="121">
        <v>0.004761326792681165</v>
      </c>
      <c r="E174" s="121">
        <v>1.8260748027008264</v>
      </c>
      <c r="F174" s="86" t="s">
        <v>1208</v>
      </c>
      <c r="G174" s="86" t="b">
        <v>0</v>
      </c>
      <c r="H174" s="86" t="b">
        <v>0</v>
      </c>
      <c r="I174" s="86" t="b">
        <v>0</v>
      </c>
      <c r="J174" s="86" t="b">
        <v>0</v>
      </c>
      <c r="K174" s="86" t="b">
        <v>0</v>
      </c>
      <c r="L174" s="86" t="b">
        <v>0</v>
      </c>
    </row>
    <row r="175" spans="1:12" ht="15">
      <c r="A175" s="86" t="s">
        <v>1253</v>
      </c>
      <c r="B175" s="86" t="s">
        <v>1527</v>
      </c>
      <c r="C175" s="86">
        <v>2</v>
      </c>
      <c r="D175" s="121">
        <v>0.004761326792681165</v>
      </c>
      <c r="E175" s="121">
        <v>1.9722028383790644</v>
      </c>
      <c r="F175" s="86" t="s">
        <v>1208</v>
      </c>
      <c r="G175" s="86" t="b">
        <v>0</v>
      </c>
      <c r="H175" s="86" t="b">
        <v>0</v>
      </c>
      <c r="I175" s="86" t="b">
        <v>0</v>
      </c>
      <c r="J175" s="86" t="b">
        <v>0</v>
      </c>
      <c r="K175" s="86" t="b">
        <v>0</v>
      </c>
      <c r="L175" s="86" t="b">
        <v>0</v>
      </c>
    </row>
    <row r="176" spans="1:12" ht="15">
      <c r="A176" s="86" t="s">
        <v>1527</v>
      </c>
      <c r="B176" s="86" t="s">
        <v>379</v>
      </c>
      <c r="C176" s="86">
        <v>2</v>
      </c>
      <c r="D176" s="121">
        <v>0.004761326792681165</v>
      </c>
      <c r="E176" s="121">
        <v>2.069112851387121</v>
      </c>
      <c r="F176" s="86" t="s">
        <v>1208</v>
      </c>
      <c r="G176" s="86" t="b">
        <v>0</v>
      </c>
      <c r="H176" s="86" t="b">
        <v>0</v>
      </c>
      <c r="I176" s="86" t="b">
        <v>0</v>
      </c>
      <c r="J176" s="86" t="b">
        <v>0</v>
      </c>
      <c r="K176" s="86" t="b">
        <v>0</v>
      </c>
      <c r="L176" s="86" t="b">
        <v>0</v>
      </c>
    </row>
    <row r="177" spans="1:12" ht="15">
      <c r="A177" s="86" t="s">
        <v>379</v>
      </c>
      <c r="B177" s="86" t="s">
        <v>1528</v>
      </c>
      <c r="C177" s="86">
        <v>2</v>
      </c>
      <c r="D177" s="121">
        <v>0.004761326792681165</v>
      </c>
      <c r="E177" s="121">
        <v>2.370142847051102</v>
      </c>
      <c r="F177" s="86" t="s">
        <v>1208</v>
      </c>
      <c r="G177" s="86" t="b">
        <v>0</v>
      </c>
      <c r="H177" s="86" t="b">
        <v>0</v>
      </c>
      <c r="I177" s="86" t="b">
        <v>0</v>
      </c>
      <c r="J177" s="86" t="b">
        <v>0</v>
      </c>
      <c r="K177" s="86" t="b">
        <v>0</v>
      </c>
      <c r="L177" s="86" t="b">
        <v>0</v>
      </c>
    </row>
    <row r="178" spans="1:12" ht="15">
      <c r="A178" s="86" t="s">
        <v>1528</v>
      </c>
      <c r="B178" s="86" t="s">
        <v>1529</v>
      </c>
      <c r="C178" s="86">
        <v>2</v>
      </c>
      <c r="D178" s="121">
        <v>0.004761326792681165</v>
      </c>
      <c r="E178" s="121">
        <v>2.370142847051102</v>
      </c>
      <c r="F178" s="86" t="s">
        <v>1208</v>
      </c>
      <c r="G178" s="86" t="b">
        <v>0</v>
      </c>
      <c r="H178" s="86" t="b">
        <v>0</v>
      </c>
      <c r="I178" s="86" t="b">
        <v>0</v>
      </c>
      <c r="J178" s="86" t="b">
        <v>0</v>
      </c>
      <c r="K178" s="86" t="b">
        <v>0</v>
      </c>
      <c r="L178" s="86" t="b">
        <v>0</v>
      </c>
    </row>
    <row r="179" spans="1:12" ht="15">
      <c r="A179" s="86" t="s">
        <v>1529</v>
      </c>
      <c r="B179" s="86" t="s">
        <v>1530</v>
      </c>
      <c r="C179" s="86">
        <v>2</v>
      </c>
      <c r="D179" s="121">
        <v>0.004761326792681165</v>
      </c>
      <c r="E179" s="121">
        <v>2.370142847051102</v>
      </c>
      <c r="F179" s="86" t="s">
        <v>1208</v>
      </c>
      <c r="G179" s="86" t="b">
        <v>0</v>
      </c>
      <c r="H179" s="86" t="b">
        <v>0</v>
      </c>
      <c r="I179" s="86" t="b">
        <v>0</v>
      </c>
      <c r="J179" s="86" t="b">
        <v>0</v>
      </c>
      <c r="K179" s="86" t="b">
        <v>0</v>
      </c>
      <c r="L179" s="86" t="b">
        <v>0</v>
      </c>
    </row>
    <row r="180" spans="1:12" ht="15">
      <c r="A180" s="86" t="s">
        <v>1530</v>
      </c>
      <c r="B180" s="86" t="s">
        <v>1531</v>
      </c>
      <c r="C180" s="86">
        <v>2</v>
      </c>
      <c r="D180" s="121">
        <v>0.004761326792681165</v>
      </c>
      <c r="E180" s="121">
        <v>2.370142847051102</v>
      </c>
      <c r="F180" s="86" t="s">
        <v>1208</v>
      </c>
      <c r="G180" s="86" t="b">
        <v>0</v>
      </c>
      <c r="H180" s="86" t="b">
        <v>0</v>
      </c>
      <c r="I180" s="86" t="b">
        <v>0</v>
      </c>
      <c r="J180" s="86" t="b">
        <v>0</v>
      </c>
      <c r="K180" s="86" t="b">
        <v>0</v>
      </c>
      <c r="L180" s="86" t="b">
        <v>0</v>
      </c>
    </row>
    <row r="181" spans="1:12" ht="15">
      <c r="A181" s="86" t="s">
        <v>1531</v>
      </c>
      <c r="B181" s="86" t="s">
        <v>1495</v>
      </c>
      <c r="C181" s="86">
        <v>2</v>
      </c>
      <c r="D181" s="121">
        <v>0.004761326792681165</v>
      </c>
      <c r="E181" s="121">
        <v>2.370142847051102</v>
      </c>
      <c r="F181" s="86" t="s">
        <v>1208</v>
      </c>
      <c r="G181" s="86" t="b">
        <v>0</v>
      </c>
      <c r="H181" s="86" t="b">
        <v>0</v>
      </c>
      <c r="I181" s="86" t="b">
        <v>0</v>
      </c>
      <c r="J181" s="86" t="b">
        <v>0</v>
      </c>
      <c r="K181" s="86" t="b">
        <v>0</v>
      </c>
      <c r="L181" s="86" t="b">
        <v>0</v>
      </c>
    </row>
    <row r="182" spans="1:12" ht="15">
      <c r="A182" s="86" t="s">
        <v>1495</v>
      </c>
      <c r="B182" s="86" t="s">
        <v>1532</v>
      </c>
      <c r="C182" s="86">
        <v>2</v>
      </c>
      <c r="D182" s="121">
        <v>0.004761326792681165</v>
      </c>
      <c r="E182" s="121">
        <v>2.370142847051102</v>
      </c>
      <c r="F182" s="86" t="s">
        <v>1208</v>
      </c>
      <c r="G182" s="86" t="b">
        <v>0</v>
      </c>
      <c r="H182" s="86" t="b">
        <v>0</v>
      </c>
      <c r="I182" s="86" t="b">
        <v>0</v>
      </c>
      <c r="J182" s="86" t="b">
        <v>0</v>
      </c>
      <c r="K182" s="86" t="b">
        <v>0</v>
      </c>
      <c r="L182" s="86" t="b">
        <v>0</v>
      </c>
    </row>
    <row r="183" spans="1:12" ht="15">
      <c r="A183" s="86" t="s">
        <v>1254</v>
      </c>
      <c r="B183" s="86" t="s">
        <v>1469</v>
      </c>
      <c r="C183" s="86">
        <v>2</v>
      </c>
      <c r="D183" s="121">
        <v>0.004761326792681165</v>
      </c>
      <c r="E183" s="121">
        <v>2.069112851387121</v>
      </c>
      <c r="F183" s="86" t="s">
        <v>1208</v>
      </c>
      <c r="G183" s="86" t="b">
        <v>0</v>
      </c>
      <c r="H183" s="86" t="b">
        <v>0</v>
      </c>
      <c r="I183" s="86" t="b">
        <v>0</v>
      </c>
      <c r="J183" s="86" t="b">
        <v>0</v>
      </c>
      <c r="K183" s="86" t="b">
        <v>0</v>
      </c>
      <c r="L183" s="86" t="b">
        <v>0</v>
      </c>
    </row>
    <row r="184" spans="1:12" ht="15">
      <c r="A184" s="86" t="s">
        <v>1514</v>
      </c>
      <c r="B184" s="86" t="s">
        <v>1491</v>
      </c>
      <c r="C184" s="86">
        <v>2</v>
      </c>
      <c r="D184" s="121">
        <v>0.004761326792681165</v>
      </c>
      <c r="E184" s="121">
        <v>2.1940515879954208</v>
      </c>
      <c r="F184" s="86" t="s">
        <v>1208</v>
      </c>
      <c r="G184" s="86" t="b">
        <v>0</v>
      </c>
      <c r="H184" s="86" t="b">
        <v>0</v>
      </c>
      <c r="I184" s="86" t="b">
        <v>0</v>
      </c>
      <c r="J184" s="86" t="b">
        <v>0</v>
      </c>
      <c r="K184" s="86" t="b">
        <v>0</v>
      </c>
      <c r="L184" s="86" t="b">
        <v>0</v>
      </c>
    </row>
    <row r="185" spans="1:12" ht="15">
      <c r="A185" s="86" t="s">
        <v>1491</v>
      </c>
      <c r="B185" s="86" t="s">
        <v>1515</v>
      </c>
      <c r="C185" s="86">
        <v>2</v>
      </c>
      <c r="D185" s="121">
        <v>0.004761326792681165</v>
      </c>
      <c r="E185" s="121">
        <v>2.1940515879954208</v>
      </c>
      <c r="F185" s="86" t="s">
        <v>1208</v>
      </c>
      <c r="G185" s="86" t="b">
        <v>0</v>
      </c>
      <c r="H185" s="86" t="b">
        <v>0</v>
      </c>
      <c r="I185" s="86" t="b">
        <v>0</v>
      </c>
      <c r="J185" s="86" t="b">
        <v>0</v>
      </c>
      <c r="K185" s="86" t="b">
        <v>0</v>
      </c>
      <c r="L185" s="86" t="b">
        <v>0</v>
      </c>
    </row>
    <row r="186" spans="1:12" ht="15">
      <c r="A186" s="86" t="s">
        <v>1515</v>
      </c>
      <c r="B186" s="86" t="s">
        <v>1490</v>
      </c>
      <c r="C186" s="86">
        <v>2</v>
      </c>
      <c r="D186" s="121">
        <v>0.004761326792681165</v>
      </c>
      <c r="E186" s="121">
        <v>2.1940515879954208</v>
      </c>
      <c r="F186" s="86" t="s">
        <v>1208</v>
      </c>
      <c r="G186" s="86" t="b">
        <v>0</v>
      </c>
      <c r="H186" s="86" t="b">
        <v>0</v>
      </c>
      <c r="I186" s="86" t="b">
        <v>0</v>
      </c>
      <c r="J186" s="86" t="b">
        <v>0</v>
      </c>
      <c r="K186" s="86" t="b">
        <v>0</v>
      </c>
      <c r="L186" s="86" t="b">
        <v>0</v>
      </c>
    </row>
    <row r="187" spans="1:12" ht="15">
      <c r="A187" s="86" t="s">
        <v>1490</v>
      </c>
      <c r="B187" s="86" t="s">
        <v>1492</v>
      </c>
      <c r="C187" s="86">
        <v>2</v>
      </c>
      <c r="D187" s="121">
        <v>0.004761326792681165</v>
      </c>
      <c r="E187" s="121">
        <v>2.0179603289397394</v>
      </c>
      <c r="F187" s="86" t="s">
        <v>1208</v>
      </c>
      <c r="G187" s="86" t="b">
        <v>0</v>
      </c>
      <c r="H187" s="86" t="b">
        <v>0</v>
      </c>
      <c r="I187" s="86" t="b">
        <v>0</v>
      </c>
      <c r="J187" s="86" t="b">
        <v>0</v>
      </c>
      <c r="K187" s="86" t="b">
        <v>0</v>
      </c>
      <c r="L187" s="86" t="b">
        <v>0</v>
      </c>
    </row>
    <row r="188" spans="1:12" ht="15">
      <c r="A188" s="86" t="s">
        <v>1492</v>
      </c>
      <c r="B188" s="86" t="s">
        <v>1291</v>
      </c>
      <c r="C188" s="86">
        <v>2</v>
      </c>
      <c r="D188" s="121">
        <v>0.004761326792681165</v>
      </c>
      <c r="E188" s="121">
        <v>1.7169303332757584</v>
      </c>
      <c r="F188" s="86" t="s">
        <v>1208</v>
      </c>
      <c r="G188" s="86" t="b">
        <v>0</v>
      </c>
      <c r="H188" s="86" t="b">
        <v>0</v>
      </c>
      <c r="I188" s="86" t="b">
        <v>0</v>
      </c>
      <c r="J188" s="86" t="b">
        <v>0</v>
      </c>
      <c r="K188" s="86" t="b">
        <v>0</v>
      </c>
      <c r="L188" s="86" t="b">
        <v>0</v>
      </c>
    </row>
    <row r="189" spans="1:12" ht="15">
      <c r="A189" s="86" t="s">
        <v>1291</v>
      </c>
      <c r="B189" s="86" t="s">
        <v>1516</v>
      </c>
      <c r="C189" s="86">
        <v>2</v>
      </c>
      <c r="D189" s="121">
        <v>0.004761326792681165</v>
      </c>
      <c r="E189" s="121">
        <v>1.8930215923314395</v>
      </c>
      <c r="F189" s="86" t="s">
        <v>1208</v>
      </c>
      <c r="G189" s="86" t="b">
        <v>0</v>
      </c>
      <c r="H189" s="86" t="b">
        <v>0</v>
      </c>
      <c r="I189" s="86" t="b">
        <v>0</v>
      </c>
      <c r="J189" s="86" t="b">
        <v>0</v>
      </c>
      <c r="K189" s="86" t="b">
        <v>0</v>
      </c>
      <c r="L189" s="86" t="b">
        <v>0</v>
      </c>
    </row>
    <row r="190" spans="1:12" ht="15">
      <c r="A190" s="86" t="s">
        <v>1516</v>
      </c>
      <c r="B190" s="86" t="s">
        <v>1517</v>
      </c>
      <c r="C190" s="86">
        <v>2</v>
      </c>
      <c r="D190" s="121">
        <v>0.004761326792681165</v>
      </c>
      <c r="E190" s="121">
        <v>2.370142847051102</v>
      </c>
      <c r="F190" s="86" t="s">
        <v>1208</v>
      </c>
      <c r="G190" s="86" t="b">
        <v>0</v>
      </c>
      <c r="H190" s="86" t="b">
        <v>0</v>
      </c>
      <c r="I190" s="86" t="b">
        <v>0</v>
      </c>
      <c r="J190" s="86" t="b">
        <v>0</v>
      </c>
      <c r="K190" s="86" t="b">
        <v>0</v>
      </c>
      <c r="L190" s="86" t="b">
        <v>0</v>
      </c>
    </row>
    <row r="191" spans="1:12" ht="15">
      <c r="A191" s="86" t="s">
        <v>1517</v>
      </c>
      <c r="B191" s="86" t="s">
        <v>1518</v>
      </c>
      <c r="C191" s="86">
        <v>2</v>
      </c>
      <c r="D191" s="121">
        <v>0.004761326792681165</v>
      </c>
      <c r="E191" s="121">
        <v>2.370142847051102</v>
      </c>
      <c r="F191" s="86" t="s">
        <v>1208</v>
      </c>
      <c r="G191" s="86" t="b">
        <v>0</v>
      </c>
      <c r="H191" s="86" t="b">
        <v>0</v>
      </c>
      <c r="I191" s="86" t="b">
        <v>0</v>
      </c>
      <c r="J191" s="86" t="b">
        <v>0</v>
      </c>
      <c r="K191" s="86" t="b">
        <v>0</v>
      </c>
      <c r="L191" s="86" t="b">
        <v>0</v>
      </c>
    </row>
    <row r="192" spans="1:12" ht="15">
      <c r="A192" s="86" t="s">
        <v>1518</v>
      </c>
      <c r="B192" s="86" t="s">
        <v>1286</v>
      </c>
      <c r="C192" s="86">
        <v>2</v>
      </c>
      <c r="D192" s="121">
        <v>0.004761326792681165</v>
      </c>
      <c r="E192" s="121">
        <v>1.7169303332757584</v>
      </c>
      <c r="F192" s="86" t="s">
        <v>1208</v>
      </c>
      <c r="G192" s="86" t="b">
        <v>0</v>
      </c>
      <c r="H192" s="86" t="b">
        <v>0</v>
      </c>
      <c r="I192" s="86" t="b">
        <v>0</v>
      </c>
      <c r="J192" s="86" t="b">
        <v>0</v>
      </c>
      <c r="K192" s="86" t="b">
        <v>0</v>
      </c>
      <c r="L192" s="86" t="b">
        <v>0</v>
      </c>
    </row>
    <row r="193" spans="1:12" ht="15">
      <c r="A193" s="86" t="s">
        <v>1286</v>
      </c>
      <c r="B193" s="86" t="s">
        <v>379</v>
      </c>
      <c r="C193" s="86">
        <v>2</v>
      </c>
      <c r="D193" s="121">
        <v>0.004761326792681165</v>
      </c>
      <c r="E193" s="121">
        <v>1.4159003376117771</v>
      </c>
      <c r="F193" s="86" t="s">
        <v>1208</v>
      </c>
      <c r="G193" s="86" t="b">
        <v>0</v>
      </c>
      <c r="H193" s="86" t="b">
        <v>0</v>
      </c>
      <c r="I193" s="86" t="b">
        <v>0</v>
      </c>
      <c r="J193" s="86" t="b">
        <v>0</v>
      </c>
      <c r="K193" s="86" t="b">
        <v>0</v>
      </c>
      <c r="L193" s="86" t="b">
        <v>0</v>
      </c>
    </row>
    <row r="194" spans="1:12" ht="15">
      <c r="A194" s="86" t="s">
        <v>1506</v>
      </c>
      <c r="B194" s="86" t="s">
        <v>1507</v>
      </c>
      <c r="C194" s="86">
        <v>2</v>
      </c>
      <c r="D194" s="121">
        <v>0.004761326792681165</v>
      </c>
      <c r="E194" s="121">
        <v>2.370142847051102</v>
      </c>
      <c r="F194" s="86" t="s">
        <v>1208</v>
      </c>
      <c r="G194" s="86" t="b">
        <v>0</v>
      </c>
      <c r="H194" s="86" t="b">
        <v>0</v>
      </c>
      <c r="I194" s="86" t="b">
        <v>0</v>
      </c>
      <c r="J194" s="86" t="b">
        <v>0</v>
      </c>
      <c r="K194" s="86" t="b">
        <v>0</v>
      </c>
      <c r="L194" s="86" t="b">
        <v>0</v>
      </c>
    </row>
    <row r="195" spans="1:12" ht="15">
      <c r="A195" s="86" t="s">
        <v>1507</v>
      </c>
      <c r="B195" s="86" t="s">
        <v>1260</v>
      </c>
      <c r="C195" s="86">
        <v>2</v>
      </c>
      <c r="D195" s="121">
        <v>0.004761326792681165</v>
      </c>
      <c r="E195" s="121">
        <v>1.8260748027008264</v>
      </c>
      <c r="F195" s="86" t="s">
        <v>1208</v>
      </c>
      <c r="G195" s="86" t="b">
        <v>0</v>
      </c>
      <c r="H195" s="86" t="b">
        <v>0</v>
      </c>
      <c r="I195" s="86" t="b">
        <v>0</v>
      </c>
      <c r="J195" s="86" t="b">
        <v>0</v>
      </c>
      <c r="K195" s="86" t="b">
        <v>0</v>
      </c>
      <c r="L195" s="86" t="b">
        <v>0</v>
      </c>
    </row>
    <row r="196" spans="1:12" ht="15">
      <c r="A196" s="86" t="s">
        <v>1287</v>
      </c>
      <c r="B196" s="86" t="s">
        <v>1508</v>
      </c>
      <c r="C196" s="86">
        <v>2</v>
      </c>
      <c r="D196" s="121">
        <v>0.004761326792681165</v>
      </c>
      <c r="E196" s="121">
        <v>1.9722028383790644</v>
      </c>
      <c r="F196" s="86" t="s">
        <v>1208</v>
      </c>
      <c r="G196" s="86" t="b">
        <v>0</v>
      </c>
      <c r="H196" s="86" t="b">
        <v>0</v>
      </c>
      <c r="I196" s="86" t="b">
        <v>0</v>
      </c>
      <c r="J196" s="86" t="b">
        <v>0</v>
      </c>
      <c r="K196" s="86" t="b">
        <v>0</v>
      </c>
      <c r="L196" s="86" t="b">
        <v>0</v>
      </c>
    </row>
    <row r="197" spans="1:12" ht="15">
      <c r="A197" s="86" t="s">
        <v>1508</v>
      </c>
      <c r="B197" s="86" t="s">
        <v>1488</v>
      </c>
      <c r="C197" s="86">
        <v>2</v>
      </c>
      <c r="D197" s="121">
        <v>0.004761326792681165</v>
      </c>
      <c r="E197" s="121">
        <v>2.1940515879954208</v>
      </c>
      <c r="F197" s="86" t="s">
        <v>1208</v>
      </c>
      <c r="G197" s="86" t="b">
        <v>0</v>
      </c>
      <c r="H197" s="86" t="b">
        <v>0</v>
      </c>
      <c r="I197" s="86" t="b">
        <v>0</v>
      </c>
      <c r="J197" s="86" t="b">
        <v>0</v>
      </c>
      <c r="K197" s="86" t="b">
        <v>0</v>
      </c>
      <c r="L197" s="86" t="b">
        <v>0</v>
      </c>
    </row>
    <row r="198" spans="1:12" ht="15">
      <c r="A198" s="86" t="s">
        <v>1488</v>
      </c>
      <c r="B198" s="86" t="s">
        <v>1489</v>
      </c>
      <c r="C198" s="86">
        <v>2</v>
      </c>
      <c r="D198" s="121">
        <v>0.004761326792681165</v>
      </c>
      <c r="E198" s="121">
        <v>2.0179603289397394</v>
      </c>
      <c r="F198" s="86" t="s">
        <v>1208</v>
      </c>
      <c r="G198" s="86" t="b">
        <v>0</v>
      </c>
      <c r="H198" s="86" t="b">
        <v>0</v>
      </c>
      <c r="I198" s="86" t="b">
        <v>0</v>
      </c>
      <c r="J198" s="86" t="b">
        <v>0</v>
      </c>
      <c r="K198" s="86" t="b">
        <v>0</v>
      </c>
      <c r="L198" s="86" t="b">
        <v>0</v>
      </c>
    </row>
    <row r="199" spans="1:12" ht="15">
      <c r="A199" s="86" t="s">
        <v>1489</v>
      </c>
      <c r="B199" s="86" t="s">
        <v>1509</v>
      </c>
      <c r="C199" s="86">
        <v>2</v>
      </c>
      <c r="D199" s="121">
        <v>0.004761326792681165</v>
      </c>
      <c r="E199" s="121">
        <v>2.1940515879954208</v>
      </c>
      <c r="F199" s="86" t="s">
        <v>1208</v>
      </c>
      <c r="G199" s="86" t="b">
        <v>0</v>
      </c>
      <c r="H199" s="86" t="b">
        <v>0</v>
      </c>
      <c r="I199" s="86" t="b">
        <v>0</v>
      </c>
      <c r="J199" s="86" t="b">
        <v>0</v>
      </c>
      <c r="K199" s="86" t="b">
        <v>0</v>
      </c>
      <c r="L199" s="86" t="b">
        <v>0</v>
      </c>
    </row>
    <row r="200" spans="1:12" ht="15">
      <c r="A200" s="86" t="s">
        <v>1509</v>
      </c>
      <c r="B200" s="86" t="s">
        <v>1510</v>
      </c>
      <c r="C200" s="86">
        <v>2</v>
      </c>
      <c r="D200" s="121">
        <v>0.004761326792681165</v>
      </c>
      <c r="E200" s="121">
        <v>2.370142847051102</v>
      </c>
      <c r="F200" s="86" t="s">
        <v>1208</v>
      </c>
      <c r="G200" s="86" t="b">
        <v>0</v>
      </c>
      <c r="H200" s="86" t="b">
        <v>0</v>
      </c>
      <c r="I200" s="86" t="b">
        <v>0</v>
      </c>
      <c r="J200" s="86" t="b">
        <v>0</v>
      </c>
      <c r="K200" s="86" t="b">
        <v>0</v>
      </c>
      <c r="L200" s="86" t="b">
        <v>0</v>
      </c>
    </row>
    <row r="201" spans="1:12" ht="15">
      <c r="A201" s="86" t="s">
        <v>1559</v>
      </c>
      <c r="B201" s="86" t="s">
        <v>1560</v>
      </c>
      <c r="C201" s="86">
        <v>2</v>
      </c>
      <c r="D201" s="121">
        <v>0.004761326792681165</v>
      </c>
      <c r="E201" s="121">
        <v>2.370142847051102</v>
      </c>
      <c r="F201" s="86" t="s">
        <v>1208</v>
      </c>
      <c r="G201" s="86" t="b">
        <v>0</v>
      </c>
      <c r="H201" s="86" t="b">
        <v>0</v>
      </c>
      <c r="I201" s="86" t="b">
        <v>0</v>
      </c>
      <c r="J201" s="86" t="b">
        <v>0</v>
      </c>
      <c r="K201" s="86" t="b">
        <v>0</v>
      </c>
      <c r="L201" s="86" t="b">
        <v>0</v>
      </c>
    </row>
    <row r="202" spans="1:12" ht="15">
      <c r="A202" s="86" t="s">
        <v>1560</v>
      </c>
      <c r="B202" s="86" t="s">
        <v>1561</v>
      </c>
      <c r="C202" s="86">
        <v>2</v>
      </c>
      <c r="D202" s="121">
        <v>0.004761326792681165</v>
      </c>
      <c r="E202" s="121">
        <v>2.370142847051102</v>
      </c>
      <c r="F202" s="86" t="s">
        <v>1208</v>
      </c>
      <c r="G202" s="86" t="b">
        <v>0</v>
      </c>
      <c r="H202" s="86" t="b">
        <v>0</v>
      </c>
      <c r="I202" s="86" t="b">
        <v>0</v>
      </c>
      <c r="J202" s="86" t="b">
        <v>0</v>
      </c>
      <c r="K202" s="86" t="b">
        <v>0</v>
      </c>
      <c r="L202" s="86" t="b">
        <v>0</v>
      </c>
    </row>
    <row r="203" spans="1:12" ht="15">
      <c r="A203" s="86" t="s">
        <v>1561</v>
      </c>
      <c r="B203" s="86" t="s">
        <v>1562</v>
      </c>
      <c r="C203" s="86">
        <v>2</v>
      </c>
      <c r="D203" s="121">
        <v>0.004761326792681165</v>
      </c>
      <c r="E203" s="121">
        <v>2.370142847051102</v>
      </c>
      <c r="F203" s="86" t="s">
        <v>1208</v>
      </c>
      <c r="G203" s="86" t="b">
        <v>0</v>
      </c>
      <c r="H203" s="86" t="b">
        <v>0</v>
      </c>
      <c r="I203" s="86" t="b">
        <v>0</v>
      </c>
      <c r="J203" s="86" t="b">
        <v>0</v>
      </c>
      <c r="K203" s="86" t="b">
        <v>0</v>
      </c>
      <c r="L203" s="86" t="b">
        <v>0</v>
      </c>
    </row>
    <row r="204" spans="1:12" ht="15">
      <c r="A204" s="86" t="s">
        <v>1562</v>
      </c>
      <c r="B204" s="86" t="s">
        <v>1563</v>
      </c>
      <c r="C204" s="86">
        <v>2</v>
      </c>
      <c r="D204" s="121">
        <v>0.004761326792681165</v>
      </c>
      <c r="E204" s="121">
        <v>2.370142847051102</v>
      </c>
      <c r="F204" s="86" t="s">
        <v>1208</v>
      </c>
      <c r="G204" s="86" t="b">
        <v>0</v>
      </c>
      <c r="H204" s="86" t="b">
        <v>0</v>
      </c>
      <c r="I204" s="86" t="b">
        <v>0</v>
      </c>
      <c r="J204" s="86" t="b">
        <v>0</v>
      </c>
      <c r="K204" s="86" t="b">
        <v>0</v>
      </c>
      <c r="L204" s="86" t="b">
        <v>0</v>
      </c>
    </row>
    <row r="205" spans="1:12" ht="15">
      <c r="A205" s="86" t="s">
        <v>1563</v>
      </c>
      <c r="B205" s="86" t="s">
        <v>228</v>
      </c>
      <c r="C205" s="86">
        <v>2</v>
      </c>
      <c r="D205" s="121">
        <v>0.004761326792681165</v>
      </c>
      <c r="E205" s="121">
        <v>1.6711728427150832</v>
      </c>
      <c r="F205" s="86" t="s">
        <v>1208</v>
      </c>
      <c r="G205" s="86" t="b">
        <v>0</v>
      </c>
      <c r="H205" s="86" t="b">
        <v>0</v>
      </c>
      <c r="I205" s="86" t="b">
        <v>0</v>
      </c>
      <c r="J205" s="86" t="b">
        <v>0</v>
      </c>
      <c r="K205" s="86" t="b">
        <v>0</v>
      </c>
      <c r="L205" s="86" t="b">
        <v>0</v>
      </c>
    </row>
    <row r="206" spans="1:12" ht="15">
      <c r="A206" s="86" t="s">
        <v>228</v>
      </c>
      <c r="B206" s="86" t="s">
        <v>1564</v>
      </c>
      <c r="C206" s="86">
        <v>2</v>
      </c>
      <c r="D206" s="121">
        <v>0.004761326792681165</v>
      </c>
      <c r="E206" s="121">
        <v>1.7169303332757584</v>
      </c>
      <c r="F206" s="86" t="s">
        <v>1208</v>
      </c>
      <c r="G206" s="86" t="b">
        <v>0</v>
      </c>
      <c r="H206" s="86" t="b">
        <v>0</v>
      </c>
      <c r="I206" s="86" t="b">
        <v>0</v>
      </c>
      <c r="J206" s="86" t="b">
        <v>0</v>
      </c>
      <c r="K206" s="86" t="b">
        <v>0</v>
      </c>
      <c r="L206" s="86" t="b">
        <v>0</v>
      </c>
    </row>
    <row r="207" spans="1:12" ht="15">
      <c r="A207" s="86" t="s">
        <v>1564</v>
      </c>
      <c r="B207" s="86" t="s">
        <v>1565</v>
      </c>
      <c r="C207" s="86">
        <v>2</v>
      </c>
      <c r="D207" s="121">
        <v>0.004761326792681165</v>
      </c>
      <c r="E207" s="121">
        <v>2.370142847051102</v>
      </c>
      <c r="F207" s="86" t="s">
        <v>1208</v>
      </c>
      <c r="G207" s="86" t="b">
        <v>0</v>
      </c>
      <c r="H207" s="86" t="b">
        <v>0</v>
      </c>
      <c r="I207" s="86" t="b">
        <v>0</v>
      </c>
      <c r="J207" s="86" t="b">
        <v>0</v>
      </c>
      <c r="K207" s="86" t="b">
        <v>0</v>
      </c>
      <c r="L207" s="86" t="b">
        <v>0</v>
      </c>
    </row>
    <row r="208" spans="1:12" ht="15">
      <c r="A208" s="86" t="s">
        <v>1565</v>
      </c>
      <c r="B208" s="86" t="s">
        <v>1566</v>
      </c>
      <c r="C208" s="86">
        <v>2</v>
      </c>
      <c r="D208" s="121">
        <v>0.004761326792681165</v>
      </c>
      <c r="E208" s="121">
        <v>2.370142847051102</v>
      </c>
      <c r="F208" s="86" t="s">
        <v>1208</v>
      </c>
      <c r="G208" s="86" t="b">
        <v>0</v>
      </c>
      <c r="H208" s="86" t="b">
        <v>0</v>
      </c>
      <c r="I208" s="86" t="b">
        <v>0</v>
      </c>
      <c r="J208" s="86" t="b">
        <v>0</v>
      </c>
      <c r="K208" s="86" t="b">
        <v>0</v>
      </c>
      <c r="L208" s="86" t="b">
        <v>0</v>
      </c>
    </row>
    <row r="209" spans="1:12" ht="15">
      <c r="A209" s="86" t="s">
        <v>1566</v>
      </c>
      <c r="B209" s="86" t="s">
        <v>1567</v>
      </c>
      <c r="C209" s="86">
        <v>2</v>
      </c>
      <c r="D209" s="121">
        <v>0.004761326792681165</v>
      </c>
      <c r="E209" s="121">
        <v>2.370142847051102</v>
      </c>
      <c r="F209" s="86" t="s">
        <v>1208</v>
      </c>
      <c r="G209" s="86" t="b">
        <v>0</v>
      </c>
      <c r="H209" s="86" t="b">
        <v>0</v>
      </c>
      <c r="I209" s="86" t="b">
        <v>0</v>
      </c>
      <c r="J209" s="86" t="b">
        <v>0</v>
      </c>
      <c r="K209" s="86" t="b">
        <v>0</v>
      </c>
      <c r="L209" s="86" t="b">
        <v>0</v>
      </c>
    </row>
    <row r="210" spans="1:12" ht="15">
      <c r="A210" s="86" t="s">
        <v>1567</v>
      </c>
      <c r="B210" s="86" t="s">
        <v>1487</v>
      </c>
      <c r="C210" s="86">
        <v>2</v>
      </c>
      <c r="D210" s="121">
        <v>0.004761326792681165</v>
      </c>
      <c r="E210" s="121">
        <v>2.1940515879954208</v>
      </c>
      <c r="F210" s="86" t="s">
        <v>1208</v>
      </c>
      <c r="G210" s="86" t="b">
        <v>0</v>
      </c>
      <c r="H210" s="86" t="b">
        <v>0</v>
      </c>
      <c r="I210" s="86" t="b">
        <v>0</v>
      </c>
      <c r="J210" s="86" t="b">
        <v>0</v>
      </c>
      <c r="K210" s="86" t="b">
        <v>0</v>
      </c>
      <c r="L210" s="86" t="b">
        <v>0</v>
      </c>
    </row>
    <row r="211" spans="1:12" ht="15">
      <c r="A211" s="86" t="s">
        <v>1487</v>
      </c>
      <c r="B211" s="86" t="s">
        <v>1568</v>
      </c>
      <c r="C211" s="86">
        <v>2</v>
      </c>
      <c r="D211" s="121">
        <v>0.004761326792681165</v>
      </c>
      <c r="E211" s="121">
        <v>2.370142847051102</v>
      </c>
      <c r="F211" s="86" t="s">
        <v>1208</v>
      </c>
      <c r="G211" s="86" t="b">
        <v>0</v>
      </c>
      <c r="H211" s="86" t="b">
        <v>0</v>
      </c>
      <c r="I211" s="86" t="b">
        <v>0</v>
      </c>
      <c r="J211" s="86" t="b">
        <v>0</v>
      </c>
      <c r="K211" s="86" t="b">
        <v>0</v>
      </c>
      <c r="L211" s="86" t="b">
        <v>0</v>
      </c>
    </row>
    <row r="212" spans="1:12" ht="15">
      <c r="A212" s="86" t="s">
        <v>1568</v>
      </c>
      <c r="B212" s="86" t="s">
        <v>1569</v>
      </c>
      <c r="C212" s="86">
        <v>2</v>
      </c>
      <c r="D212" s="121">
        <v>0.004761326792681165</v>
      </c>
      <c r="E212" s="121">
        <v>2.370142847051102</v>
      </c>
      <c r="F212" s="86" t="s">
        <v>1208</v>
      </c>
      <c r="G212" s="86" t="b">
        <v>0</v>
      </c>
      <c r="H212" s="86" t="b">
        <v>0</v>
      </c>
      <c r="I212" s="86" t="b">
        <v>0</v>
      </c>
      <c r="J212" s="86" t="b">
        <v>1</v>
      </c>
      <c r="K212" s="86" t="b">
        <v>0</v>
      </c>
      <c r="L212" s="86" t="b">
        <v>0</v>
      </c>
    </row>
    <row r="213" spans="1:12" ht="15">
      <c r="A213" s="86" t="s">
        <v>1569</v>
      </c>
      <c r="B213" s="86" t="s">
        <v>1570</v>
      </c>
      <c r="C213" s="86">
        <v>2</v>
      </c>
      <c r="D213" s="121">
        <v>0.004761326792681165</v>
      </c>
      <c r="E213" s="121">
        <v>2.370142847051102</v>
      </c>
      <c r="F213" s="86" t="s">
        <v>1208</v>
      </c>
      <c r="G213" s="86" t="b">
        <v>1</v>
      </c>
      <c r="H213" s="86" t="b">
        <v>0</v>
      </c>
      <c r="I213" s="86" t="b">
        <v>0</v>
      </c>
      <c r="J213" s="86" t="b">
        <v>0</v>
      </c>
      <c r="K213" s="86" t="b">
        <v>0</v>
      </c>
      <c r="L213" s="86" t="b">
        <v>0</v>
      </c>
    </row>
    <row r="214" spans="1:12" ht="15">
      <c r="A214" s="86" t="s">
        <v>1570</v>
      </c>
      <c r="B214" s="86" t="s">
        <v>1497</v>
      </c>
      <c r="C214" s="86">
        <v>2</v>
      </c>
      <c r="D214" s="121">
        <v>0.004761326792681165</v>
      </c>
      <c r="E214" s="121">
        <v>2.1940515879954208</v>
      </c>
      <c r="F214" s="86" t="s">
        <v>1208</v>
      </c>
      <c r="G214" s="86" t="b">
        <v>0</v>
      </c>
      <c r="H214" s="86" t="b">
        <v>0</v>
      </c>
      <c r="I214" s="86" t="b">
        <v>0</v>
      </c>
      <c r="J214" s="86" t="b">
        <v>1</v>
      </c>
      <c r="K214" s="86" t="b">
        <v>0</v>
      </c>
      <c r="L214" s="86" t="b">
        <v>0</v>
      </c>
    </row>
    <row r="215" spans="1:12" ht="15">
      <c r="A215" s="86" t="s">
        <v>1497</v>
      </c>
      <c r="B215" s="86" t="s">
        <v>1571</v>
      </c>
      <c r="C215" s="86">
        <v>2</v>
      </c>
      <c r="D215" s="121">
        <v>0.004761326792681165</v>
      </c>
      <c r="E215" s="121">
        <v>2.1940515879954208</v>
      </c>
      <c r="F215" s="86" t="s">
        <v>1208</v>
      </c>
      <c r="G215" s="86" t="b">
        <v>1</v>
      </c>
      <c r="H215" s="86" t="b">
        <v>0</v>
      </c>
      <c r="I215" s="86" t="b">
        <v>0</v>
      </c>
      <c r="J215" s="86" t="b">
        <v>0</v>
      </c>
      <c r="K215" s="86" t="b">
        <v>0</v>
      </c>
      <c r="L215" s="86" t="b">
        <v>0</v>
      </c>
    </row>
    <row r="216" spans="1:12" ht="15">
      <c r="A216" s="86" t="s">
        <v>1571</v>
      </c>
      <c r="B216" s="86" t="s">
        <v>1572</v>
      </c>
      <c r="C216" s="86">
        <v>2</v>
      </c>
      <c r="D216" s="121">
        <v>0.004761326792681165</v>
      </c>
      <c r="E216" s="121">
        <v>2.370142847051102</v>
      </c>
      <c r="F216" s="86" t="s">
        <v>1208</v>
      </c>
      <c r="G216" s="86" t="b">
        <v>0</v>
      </c>
      <c r="H216" s="86" t="b">
        <v>0</v>
      </c>
      <c r="I216" s="86" t="b">
        <v>0</v>
      </c>
      <c r="J216" s="86" t="b">
        <v>0</v>
      </c>
      <c r="K216" s="86" t="b">
        <v>0</v>
      </c>
      <c r="L216" s="86" t="b">
        <v>0</v>
      </c>
    </row>
    <row r="217" spans="1:12" ht="15">
      <c r="A217" s="86" t="s">
        <v>1546</v>
      </c>
      <c r="B217" s="86" t="s">
        <v>1504</v>
      </c>
      <c r="C217" s="86">
        <v>2</v>
      </c>
      <c r="D217" s="121">
        <v>0.004761326792681165</v>
      </c>
      <c r="E217" s="121">
        <v>2.1940515879954208</v>
      </c>
      <c r="F217" s="86" t="s">
        <v>1208</v>
      </c>
      <c r="G217" s="86" t="b">
        <v>0</v>
      </c>
      <c r="H217" s="86" t="b">
        <v>0</v>
      </c>
      <c r="I217" s="86" t="b">
        <v>0</v>
      </c>
      <c r="J217" s="86" t="b">
        <v>0</v>
      </c>
      <c r="K217" s="86" t="b">
        <v>0</v>
      </c>
      <c r="L217" s="86" t="b">
        <v>0</v>
      </c>
    </row>
    <row r="218" spans="1:12" ht="15">
      <c r="A218" s="86" t="s">
        <v>1504</v>
      </c>
      <c r="B218" s="86" t="s">
        <v>1547</v>
      </c>
      <c r="C218" s="86">
        <v>2</v>
      </c>
      <c r="D218" s="121">
        <v>0.004761326792681165</v>
      </c>
      <c r="E218" s="121">
        <v>2.1940515879954208</v>
      </c>
      <c r="F218" s="86" t="s">
        <v>1208</v>
      </c>
      <c r="G218" s="86" t="b">
        <v>0</v>
      </c>
      <c r="H218" s="86" t="b">
        <v>0</v>
      </c>
      <c r="I218" s="86" t="b">
        <v>0</v>
      </c>
      <c r="J218" s="86" t="b">
        <v>0</v>
      </c>
      <c r="K218" s="86" t="b">
        <v>0</v>
      </c>
      <c r="L218" s="86" t="b">
        <v>0</v>
      </c>
    </row>
    <row r="219" spans="1:12" ht="15">
      <c r="A219" s="86" t="s">
        <v>1547</v>
      </c>
      <c r="B219" s="86" t="s">
        <v>1548</v>
      </c>
      <c r="C219" s="86">
        <v>2</v>
      </c>
      <c r="D219" s="121">
        <v>0.004761326792681165</v>
      </c>
      <c r="E219" s="121">
        <v>2.370142847051102</v>
      </c>
      <c r="F219" s="86" t="s">
        <v>1208</v>
      </c>
      <c r="G219" s="86" t="b">
        <v>0</v>
      </c>
      <c r="H219" s="86" t="b">
        <v>0</v>
      </c>
      <c r="I219" s="86" t="b">
        <v>0</v>
      </c>
      <c r="J219" s="86" t="b">
        <v>0</v>
      </c>
      <c r="K219" s="86" t="b">
        <v>0</v>
      </c>
      <c r="L219" s="86" t="b">
        <v>0</v>
      </c>
    </row>
    <row r="220" spans="1:12" ht="15">
      <c r="A220" s="86" t="s">
        <v>1548</v>
      </c>
      <c r="B220" s="86" t="s">
        <v>1292</v>
      </c>
      <c r="C220" s="86">
        <v>2</v>
      </c>
      <c r="D220" s="121">
        <v>0.004761326792681165</v>
      </c>
      <c r="E220" s="121">
        <v>1.9722028383790644</v>
      </c>
      <c r="F220" s="86" t="s">
        <v>1208</v>
      </c>
      <c r="G220" s="86" t="b">
        <v>0</v>
      </c>
      <c r="H220" s="86" t="b">
        <v>0</v>
      </c>
      <c r="I220" s="86" t="b">
        <v>0</v>
      </c>
      <c r="J220" s="86" t="b">
        <v>0</v>
      </c>
      <c r="K220" s="86" t="b">
        <v>0</v>
      </c>
      <c r="L220" s="86" t="b">
        <v>0</v>
      </c>
    </row>
    <row r="221" spans="1:12" ht="15">
      <c r="A221" s="86" t="s">
        <v>1292</v>
      </c>
      <c r="B221" s="86" t="s">
        <v>1549</v>
      </c>
      <c r="C221" s="86">
        <v>2</v>
      </c>
      <c r="D221" s="121">
        <v>0.004761326792681165</v>
      </c>
      <c r="E221" s="121">
        <v>1.9722028383790644</v>
      </c>
      <c r="F221" s="86" t="s">
        <v>1208</v>
      </c>
      <c r="G221" s="86" t="b">
        <v>0</v>
      </c>
      <c r="H221" s="86" t="b">
        <v>0</v>
      </c>
      <c r="I221" s="86" t="b">
        <v>0</v>
      </c>
      <c r="J221" s="86" t="b">
        <v>0</v>
      </c>
      <c r="K221" s="86" t="b">
        <v>0</v>
      </c>
      <c r="L221" s="86" t="b">
        <v>0</v>
      </c>
    </row>
    <row r="222" spans="1:12" ht="15">
      <c r="A222" s="86" t="s">
        <v>1549</v>
      </c>
      <c r="B222" s="86" t="s">
        <v>228</v>
      </c>
      <c r="C222" s="86">
        <v>2</v>
      </c>
      <c r="D222" s="121">
        <v>0.004761326792681165</v>
      </c>
      <c r="E222" s="121">
        <v>1.6711728427150832</v>
      </c>
      <c r="F222" s="86" t="s">
        <v>1208</v>
      </c>
      <c r="G222" s="86" t="b">
        <v>0</v>
      </c>
      <c r="H222" s="86" t="b">
        <v>0</v>
      </c>
      <c r="I222" s="86" t="b">
        <v>0</v>
      </c>
      <c r="J222" s="86" t="b">
        <v>0</v>
      </c>
      <c r="K222" s="86" t="b">
        <v>0</v>
      </c>
      <c r="L222" s="86" t="b">
        <v>0</v>
      </c>
    </row>
    <row r="223" spans="1:12" ht="15">
      <c r="A223" s="86" t="s">
        <v>228</v>
      </c>
      <c r="B223" s="86" t="s">
        <v>1550</v>
      </c>
      <c r="C223" s="86">
        <v>2</v>
      </c>
      <c r="D223" s="121">
        <v>0.004761326792681165</v>
      </c>
      <c r="E223" s="121">
        <v>1.7169303332757584</v>
      </c>
      <c r="F223" s="86" t="s">
        <v>1208</v>
      </c>
      <c r="G223" s="86" t="b">
        <v>0</v>
      </c>
      <c r="H223" s="86" t="b">
        <v>0</v>
      </c>
      <c r="I223" s="86" t="b">
        <v>0</v>
      </c>
      <c r="J223" s="86" t="b">
        <v>0</v>
      </c>
      <c r="K223" s="86" t="b">
        <v>0</v>
      </c>
      <c r="L223" s="86" t="b">
        <v>0</v>
      </c>
    </row>
    <row r="224" spans="1:12" ht="15">
      <c r="A224" s="86" t="s">
        <v>1550</v>
      </c>
      <c r="B224" s="86" t="s">
        <v>1551</v>
      </c>
      <c r="C224" s="86">
        <v>2</v>
      </c>
      <c r="D224" s="121">
        <v>0.004761326792681165</v>
      </c>
      <c r="E224" s="121">
        <v>2.370142847051102</v>
      </c>
      <c r="F224" s="86" t="s">
        <v>1208</v>
      </c>
      <c r="G224" s="86" t="b">
        <v>0</v>
      </c>
      <c r="H224" s="86" t="b">
        <v>0</v>
      </c>
      <c r="I224" s="86" t="b">
        <v>0</v>
      </c>
      <c r="J224" s="86" t="b">
        <v>0</v>
      </c>
      <c r="K224" s="86" t="b">
        <v>0</v>
      </c>
      <c r="L224" s="86" t="b">
        <v>0</v>
      </c>
    </row>
    <row r="225" spans="1:12" ht="15">
      <c r="A225" s="86" t="s">
        <v>1551</v>
      </c>
      <c r="B225" s="86" t="s">
        <v>1552</v>
      </c>
      <c r="C225" s="86">
        <v>2</v>
      </c>
      <c r="D225" s="121">
        <v>0.004761326792681165</v>
      </c>
      <c r="E225" s="121">
        <v>2.370142847051102</v>
      </c>
      <c r="F225" s="86" t="s">
        <v>1208</v>
      </c>
      <c r="G225" s="86" t="b">
        <v>0</v>
      </c>
      <c r="H225" s="86" t="b">
        <v>0</v>
      </c>
      <c r="I225" s="86" t="b">
        <v>0</v>
      </c>
      <c r="J225" s="86" t="b">
        <v>0</v>
      </c>
      <c r="K225" s="86" t="b">
        <v>0</v>
      </c>
      <c r="L225" s="86" t="b">
        <v>0</v>
      </c>
    </row>
    <row r="226" spans="1:12" ht="15">
      <c r="A226" s="86" t="s">
        <v>1552</v>
      </c>
      <c r="B226" s="86" t="s">
        <v>1553</v>
      </c>
      <c r="C226" s="86">
        <v>2</v>
      </c>
      <c r="D226" s="121">
        <v>0.004761326792681165</v>
      </c>
      <c r="E226" s="121">
        <v>2.370142847051102</v>
      </c>
      <c r="F226" s="86" t="s">
        <v>1208</v>
      </c>
      <c r="G226" s="86" t="b">
        <v>0</v>
      </c>
      <c r="H226" s="86" t="b">
        <v>0</v>
      </c>
      <c r="I226" s="86" t="b">
        <v>0</v>
      </c>
      <c r="J226" s="86" t="b">
        <v>1</v>
      </c>
      <c r="K226" s="86" t="b">
        <v>0</v>
      </c>
      <c r="L226" s="86" t="b">
        <v>0</v>
      </c>
    </row>
    <row r="227" spans="1:12" ht="15">
      <c r="A227" s="86" t="s">
        <v>1553</v>
      </c>
      <c r="B227" s="86" t="s">
        <v>1260</v>
      </c>
      <c r="C227" s="86">
        <v>2</v>
      </c>
      <c r="D227" s="121">
        <v>0.004761326792681165</v>
      </c>
      <c r="E227" s="121">
        <v>1.8260748027008264</v>
      </c>
      <c r="F227" s="86" t="s">
        <v>1208</v>
      </c>
      <c r="G227" s="86" t="b">
        <v>1</v>
      </c>
      <c r="H227" s="86" t="b">
        <v>0</v>
      </c>
      <c r="I227" s="86" t="b">
        <v>0</v>
      </c>
      <c r="J227" s="86" t="b">
        <v>0</v>
      </c>
      <c r="K227" s="86" t="b">
        <v>0</v>
      </c>
      <c r="L227" s="86" t="b">
        <v>0</v>
      </c>
    </row>
    <row r="228" spans="1:12" ht="15">
      <c r="A228" s="86" t="s">
        <v>1260</v>
      </c>
      <c r="B228" s="86" t="s">
        <v>1554</v>
      </c>
      <c r="C228" s="86">
        <v>2</v>
      </c>
      <c r="D228" s="121">
        <v>0.004761326792681165</v>
      </c>
      <c r="E228" s="121">
        <v>1.7680828557231396</v>
      </c>
      <c r="F228" s="86" t="s">
        <v>1208</v>
      </c>
      <c r="G228" s="86" t="b">
        <v>0</v>
      </c>
      <c r="H228" s="86" t="b">
        <v>0</v>
      </c>
      <c r="I228" s="86" t="b">
        <v>0</v>
      </c>
      <c r="J228" s="86" t="b">
        <v>0</v>
      </c>
      <c r="K228" s="86" t="b">
        <v>0</v>
      </c>
      <c r="L228" s="86" t="b">
        <v>0</v>
      </c>
    </row>
    <row r="229" spans="1:12" ht="15">
      <c r="A229" s="86" t="s">
        <v>1554</v>
      </c>
      <c r="B229" s="86" t="s">
        <v>1471</v>
      </c>
      <c r="C229" s="86">
        <v>2</v>
      </c>
      <c r="D229" s="121">
        <v>0.004761326792681165</v>
      </c>
      <c r="E229" s="121">
        <v>2.1940515879954208</v>
      </c>
      <c r="F229" s="86" t="s">
        <v>1208</v>
      </c>
      <c r="G229" s="86" t="b">
        <v>0</v>
      </c>
      <c r="H229" s="86" t="b">
        <v>0</v>
      </c>
      <c r="I229" s="86" t="b">
        <v>0</v>
      </c>
      <c r="J229" s="86" t="b">
        <v>0</v>
      </c>
      <c r="K229" s="86" t="b">
        <v>0</v>
      </c>
      <c r="L229" s="86" t="b">
        <v>0</v>
      </c>
    </row>
    <row r="230" spans="1:12" ht="15">
      <c r="A230" s="86" t="s">
        <v>1471</v>
      </c>
      <c r="B230" s="86" t="s">
        <v>1555</v>
      </c>
      <c r="C230" s="86">
        <v>2</v>
      </c>
      <c r="D230" s="121">
        <v>0.004761326792681165</v>
      </c>
      <c r="E230" s="121">
        <v>2.1940515879954208</v>
      </c>
      <c r="F230" s="86" t="s">
        <v>1208</v>
      </c>
      <c r="G230" s="86" t="b">
        <v>0</v>
      </c>
      <c r="H230" s="86" t="b">
        <v>0</v>
      </c>
      <c r="I230" s="86" t="b">
        <v>0</v>
      </c>
      <c r="J230" s="86" t="b">
        <v>1</v>
      </c>
      <c r="K230" s="86" t="b">
        <v>0</v>
      </c>
      <c r="L230" s="86" t="b">
        <v>0</v>
      </c>
    </row>
    <row r="231" spans="1:12" ht="15">
      <c r="A231" s="86" t="s">
        <v>1555</v>
      </c>
      <c r="B231" s="86" t="s">
        <v>1486</v>
      </c>
      <c r="C231" s="86">
        <v>2</v>
      </c>
      <c r="D231" s="121">
        <v>0.004761326792681165</v>
      </c>
      <c r="E231" s="121">
        <v>2.069112851387121</v>
      </c>
      <c r="F231" s="86" t="s">
        <v>1208</v>
      </c>
      <c r="G231" s="86" t="b">
        <v>1</v>
      </c>
      <c r="H231" s="86" t="b">
        <v>0</v>
      </c>
      <c r="I231" s="86" t="b">
        <v>0</v>
      </c>
      <c r="J231" s="86" t="b">
        <v>0</v>
      </c>
      <c r="K231" s="86" t="b">
        <v>0</v>
      </c>
      <c r="L231" s="86" t="b">
        <v>0</v>
      </c>
    </row>
    <row r="232" spans="1:12" ht="15">
      <c r="A232" s="86" t="s">
        <v>1486</v>
      </c>
      <c r="B232" s="86" t="s">
        <v>1556</v>
      </c>
      <c r="C232" s="86">
        <v>2</v>
      </c>
      <c r="D232" s="121">
        <v>0.004761326792681165</v>
      </c>
      <c r="E232" s="121">
        <v>2.069112851387121</v>
      </c>
      <c r="F232" s="86" t="s">
        <v>1208</v>
      </c>
      <c r="G232" s="86" t="b">
        <v>0</v>
      </c>
      <c r="H232" s="86" t="b">
        <v>0</v>
      </c>
      <c r="I232" s="86" t="b">
        <v>0</v>
      </c>
      <c r="J232" s="86" t="b">
        <v>0</v>
      </c>
      <c r="K232" s="86" t="b">
        <v>0</v>
      </c>
      <c r="L232" s="86" t="b">
        <v>0</v>
      </c>
    </row>
    <row r="233" spans="1:12" ht="15">
      <c r="A233" s="86" t="s">
        <v>1556</v>
      </c>
      <c r="B233" s="86" t="s">
        <v>1486</v>
      </c>
      <c r="C233" s="86">
        <v>2</v>
      </c>
      <c r="D233" s="121">
        <v>0.004761326792681165</v>
      </c>
      <c r="E233" s="121">
        <v>2.069112851387121</v>
      </c>
      <c r="F233" s="86" t="s">
        <v>1208</v>
      </c>
      <c r="G233" s="86" t="b">
        <v>0</v>
      </c>
      <c r="H233" s="86" t="b">
        <v>0</v>
      </c>
      <c r="I233" s="86" t="b">
        <v>0</v>
      </c>
      <c r="J233" s="86" t="b">
        <v>0</v>
      </c>
      <c r="K233" s="86" t="b">
        <v>0</v>
      </c>
      <c r="L233" s="86" t="b">
        <v>0</v>
      </c>
    </row>
    <row r="234" spans="1:12" ht="15">
      <c r="A234" s="86" t="s">
        <v>1486</v>
      </c>
      <c r="B234" s="86" t="s">
        <v>1557</v>
      </c>
      <c r="C234" s="86">
        <v>2</v>
      </c>
      <c r="D234" s="121">
        <v>0.004761326792681165</v>
      </c>
      <c r="E234" s="121">
        <v>2.069112851387121</v>
      </c>
      <c r="F234" s="86" t="s">
        <v>1208</v>
      </c>
      <c r="G234" s="86" t="b">
        <v>0</v>
      </c>
      <c r="H234" s="86" t="b">
        <v>0</v>
      </c>
      <c r="I234" s="86" t="b">
        <v>0</v>
      </c>
      <c r="J234" s="86" t="b">
        <v>0</v>
      </c>
      <c r="K234" s="86" t="b">
        <v>0</v>
      </c>
      <c r="L234" s="86" t="b">
        <v>0</v>
      </c>
    </row>
    <row r="235" spans="1:12" ht="15">
      <c r="A235" s="86" t="s">
        <v>1557</v>
      </c>
      <c r="B235" s="86" t="s">
        <v>1493</v>
      </c>
      <c r="C235" s="86">
        <v>2</v>
      </c>
      <c r="D235" s="121">
        <v>0.004761326792681165</v>
      </c>
      <c r="E235" s="121">
        <v>2.1940515879954208</v>
      </c>
      <c r="F235" s="86" t="s">
        <v>1208</v>
      </c>
      <c r="G235" s="86" t="b">
        <v>0</v>
      </c>
      <c r="H235" s="86" t="b">
        <v>0</v>
      </c>
      <c r="I235" s="86" t="b">
        <v>0</v>
      </c>
      <c r="J235" s="86" t="b">
        <v>1</v>
      </c>
      <c r="K235" s="86" t="b">
        <v>0</v>
      </c>
      <c r="L235" s="86" t="b">
        <v>0</v>
      </c>
    </row>
    <row r="236" spans="1:12" ht="15">
      <c r="A236" s="86" t="s">
        <v>1493</v>
      </c>
      <c r="B236" s="86" t="s">
        <v>1558</v>
      </c>
      <c r="C236" s="86">
        <v>2</v>
      </c>
      <c r="D236" s="121">
        <v>0.004761326792681165</v>
      </c>
      <c r="E236" s="121">
        <v>2.1940515879954208</v>
      </c>
      <c r="F236" s="86" t="s">
        <v>1208</v>
      </c>
      <c r="G236" s="86" t="b">
        <v>1</v>
      </c>
      <c r="H236" s="86" t="b">
        <v>0</v>
      </c>
      <c r="I236" s="86" t="b">
        <v>0</v>
      </c>
      <c r="J236" s="86" t="b">
        <v>0</v>
      </c>
      <c r="K236" s="86" t="b">
        <v>0</v>
      </c>
      <c r="L236" s="86" t="b">
        <v>0</v>
      </c>
    </row>
    <row r="237" spans="1:12" ht="15">
      <c r="A237" s="86" t="s">
        <v>1558</v>
      </c>
      <c r="B237" s="86" t="s">
        <v>250</v>
      </c>
      <c r="C237" s="86">
        <v>2</v>
      </c>
      <c r="D237" s="121">
        <v>0.004761326792681165</v>
      </c>
      <c r="E237" s="121">
        <v>2.370142847051102</v>
      </c>
      <c r="F237" s="86" t="s">
        <v>1208</v>
      </c>
      <c r="G237" s="86" t="b">
        <v>0</v>
      </c>
      <c r="H237" s="86" t="b">
        <v>0</v>
      </c>
      <c r="I237" s="86" t="b">
        <v>0</v>
      </c>
      <c r="J237" s="86" t="b">
        <v>0</v>
      </c>
      <c r="K237" s="86" t="b">
        <v>0</v>
      </c>
      <c r="L237" s="86" t="b">
        <v>0</v>
      </c>
    </row>
    <row r="238" spans="1:12" ht="15">
      <c r="A238" s="86" t="s">
        <v>250</v>
      </c>
      <c r="B238" s="86" t="s">
        <v>249</v>
      </c>
      <c r="C238" s="86">
        <v>2</v>
      </c>
      <c r="D238" s="121">
        <v>0.004761326792681165</v>
      </c>
      <c r="E238" s="121">
        <v>2.370142847051102</v>
      </c>
      <c r="F238" s="86" t="s">
        <v>1208</v>
      </c>
      <c r="G238" s="86" t="b">
        <v>0</v>
      </c>
      <c r="H238" s="86" t="b">
        <v>0</v>
      </c>
      <c r="I238" s="86" t="b">
        <v>0</v>
      </c>
      <c r="J238" s="86" t="b">
        <v>0</v>
      </c>
      <c r="K238" s="86" t="b">
        <v>0</v>
      </c>
      <c r="L238" s="86" t="b">
        <v>0</v>
      </c>
    </row>
    <row r="239" spans="1:12" ht="15">
      <c r="A239" s="86" t="s">
        <v>1295</v>
      </c>
      <c r="B239" s="86" t="s">
        <v>1296</v>
      </c>
      <c r="C239" s="86">
        <v>2</v>
      </c>
      <c r="D239" s="121">
        <v>0</v>
      </c>
      <c r="E239" s="121">
        <v>1.3424226808222062</v>
      </c>
      <c r="F239" s="86" t="s">
        <v>1209</v>
      </c>
      <c r="G239" s="86" t="b">
        <v>0</v>
      </c>
      <c r="H239" s="86" t="b">
        <v>0</v>
      </c>
      <c r="I239" s="86" t="b">
        <v>0</v>
      </c>
      <c r="J239" s="86" t="b">
        <v>0</v>
      </c>
      <c r="K239" s="86" t="b">
        <v>0</v>
      </c>
      <c r="L239" s="86" t="b">
        <v>0</v>
      </c>
    </row>
    <row r="240" spans="1:12" ht="15">
      <c r="A240" s="86" t="s">
        <v>1296</v>
      </c>
      <c r="B240" s="86" t="s">
        <v>1297</v>
      </c>
      <c r="C240" s="86">
        <v>2</v>
      </c>
      <c r="D240" s="121">
        <v>0</v>
      </c>
      <c r="E240" s="121">
        <v>1.3424226808222062</v>
      </c>
      <c r="F240" s="86" t="s">
        <v>1209</v>
      </c>
      <c r="G240" s="86" t="b">
        <v>0</v>
      </c>
      <c r="H240" s="86" t="b">
        <v>0</v>
      </c>
      <c r="I240" s="86" t="b">
        <v>0</v>
      </c>
      <c r="J240" s="86" t="b">
        <v>0</v>
      </c>
      <c r="K240" s="86" t="b">
        <v>0</v>
      </c>
      <c r="L240" s="86" t="b">
        <v>0</v>
      </c>
    </row>
    <row r="241" spans="1:12" ht="15">
      <c r="A241" s="86" t="s">
        <v>1297</v>
      </c>
      <c r="B241" s="86" t="s">
        <v>1298</v>
      </c>
      <c r="C241" s="86">
        <v>2</v>
      </c>
      <c r="D241" s="121">
        <v>0</v>
      </c>
      <c r="E241" s="121">
        <v>1.3424226808222062</v>
      </c>
      <c r="F241" s="86" t="s">
        <v>1209</v>
      </c>
      <c r="G241" s="86" t="b">
        <v>0</v>
      </c>
      <c r="H241" s="86" t="b">
        <v>0</v>
      </c>
      <c r="I241" s="86" t="b">
        <v>0</v>
      </c>
      <c r="J241" s="86" t="b">
        <v>0</v>
      </c>
      <c r="K241" s="86" t="b">
        <v>0</v>
      </c>
      <c r="L241" s="86" t="b">
        <v>0</v>
      </c>
    </row>
    <row r="242" spans="1:12" ht="15">
      <c r="A242" s="86" t="s">
        <v>1298</v>
      </c>
      <c r="B242" s="86" t="s">
        <v>293</v>
      </c>
      <c r="C242" s="86">
        <v>2</v>
      </c>
      <c r="D242" s="121">
        <v>0</v>
      </c>
      <c r="E242" s="121">
        <v>1.3424226808222062</v>
      </c>
      <c r="F242" s="86" t="s">
        <v>1209</v>
      </c>
      <c r="G242" s="86" t="b">
        <v>0</v>
      </c>
      <c r="H242" s="86" t="b">
        <v>0</v>
      </c>
      <c r="I242" s="86" t="b">
        <v>0</v>
      </c>
      <c r="J242" s="86" t="b">
        <v>0</v>
      </c>
      <c r="K242" s="86" t="b">
        <v>0</v>
      </c>
      <c r="L242" s="86" t="b">
        <v>0</v>
      </c>
    </row>
    <row r="243" spans="1:12" ht="15">
      <c r="A243" s="86" t="s">
        <v>293</v>
      </c>
      <c r="B243" s="86" t="s">
        <v>292</v>
      </c>
      <c r="C243" s="86">
        <v>2</v>
      </c>
      <c r="D243" s="121">
        <v>0</v>
      </c>
      <c r="E243" s="121">
        <v>1.3424226808222062</v>
      </c>
      <c r="F243" s="86" t="s">
        <v>1209</v>
      </c>
      <c r="G243" s="86" t="b">
        <v>0</v>
      </c>
      <c r="H243" s="86" t="b">
        <v>0</v>
      </c>
      <c r="I243" s="86" t="b">
        <v>0</v>
      </c>
      <c r="J243" s="86" t="b">
        <v>0</v>
      </c>
      <c r="K243" s="86" t="b">
        <v>0</v>
      </c>
      <c r="L243" s="86" t="b">
        <v>0</v>
      </c>
    </row>
    <row r="244" spans="1:12" ht="15">
      <c r="A244" s="86" t="s">
        <v>292</v>
      </c>
      <c r="B244" s="86" t="s">
        <v>1299</v>
      </c>
      <c r="C244" s="86">
        <v>2</v>
      </c>
      <c r="D244" s="121">
        <v>0</v>
      </c>
      <c r="E244" s="121">
        <v>1.3424226808222062</v>
      </c>
      <c r="F244" s="86" t="s">
        <v>1209</v>
      </c>
      <c r="G244" s="86" t="b">
        <v>0</v>
      </c>
      <c r="H244" s="86" t="b">
        <v>0</v>
      </c>
      <c r="I244" s="86" t="b">
        <v>0</v>
      </c>
      <c r="J244" s="86" t="b">
        <v>0</v>
      </c>
      <c r="K244" s="86" t="b">
        <v>0</v>
      </c>
      <c r="L244" s="86" t="b">
        <v>0</v>
      </c>
    </row>
    <row r="245" spans="1:12" ht="15">
      <c r="A245" s="86" t="s">
        <v>1299</v>
      </c>
      <c r="B245" s="86" t="s">
        <v>291</v>
      </c>
      <c r="C245" s="86">
        <v>2</v>
      </c>
      <c r="D245" s="121">
        <v>0</v>
      </c>
      <c r="E245" s="121">
        <v>1.3424226808222062</v>
      </c>
      <c r="F245" s="86" t="s">
        <v>1209</v>
      </c>
      <c r="G245" s="86" t="b">
        <v>0</v>
      </c>
      <c r="H245" s="86" t="b">
        <v>0</v>
      </c>
      <c r="I245" s="86" t="b">
        <v>0</v>
      </c>
      <c r="J245" s="86" t="b">
        <v>0</v>
      </c>
      <c r="K245" s="86" t="b">
        <v>0</v>
      </c>
      <c r="L245" s="86" t="b">
        <v>0</v>
      </c>
    </row>
    <row r="246" spans="1:12" ht="15">
      <c r="A246" s="86" t="s">
        <v>291</v>
      </c>
      <c r="B246" s="86" t="s">
        <v>1300</v>
      </c>
      <c r="C246" s="86">
        <v>2</v>
      </c>
      <c r="D246" s="121">
        <v>0</v>
      </c>
      <c r="E246" s="121">
        <v>1.3424226808222062</v>
      </c>
      <c r="F246" s="86" t="s">
        <v>1209</v>
      </c>
      <c r="G246" s="86" t="b">
        <v>0</v>
      </c>
      <c r="H246" s="86" t="b">
        <v>0</v>
      </c>
      <c r="I246" s="86" t="b">
        <v>0</v>
      </c>
      <c r="J246" s="86" t="b">
        <v>0</v>
      </c>
      <c r="K246" s="86" t="b">
        <v>0</v>
      </c>
      <c r="L246" s="86" t="b">
        <v>0</v>
      </c>
    </row>
    <row r="247" spans="1:12" ht="15">
      <c r="A247" s="86" t="s">
        <v>1300</v>
      </c>
      <c r="B247" s="86" t="s">
        <v>290</v>
      </c>
      <c r="C247" s="86">
        <v>2</v>
      </c>
      <c r="D247" s="121">
        <v>0</v>
      </c>
      <c r="E247" s="121">
        <v>1.3424226808222062</v>
      </c>
      <c r="F247" s="86" t="s">
        <v>1209</v>
      </c>
      <c r="G247" s="86" t="b">
        <v>0</v>
      </c>
      <c r="H247" s="86" t="b">
        <v>0</v>
      </c>
      <c r="I247" s="86" t="b">
        <v>0</v>
      </c>
      <c r="J247" s="86" t="b">
        <v>0</v>
      </c>
      <c r="K247" s="86" t="b">
        <v>0</v>
      </c>
      <c r="L247" s="86" t="b">
        <v>0</v>
      </c>
    </row>
    <row r="248" spans="1:12" ht="15">
      <c r="A248" s="86" t="s">
        <v>290</v>
      </c>
      <c r="B248" s="86" t="s">
        <v>289</v>
      </c>
      <c r="C248" s="86">
        <v>2</v>
      </c>
      <c r="D248" s="121">
        <v>0</v>
      </c>
      <c r="E248" s="121">
        <v>1.3424226808222062</v>
      </c>
      <c r="F248" s="86" t="s">
        <v>1209</v>
      </c>
      <c r="G248" s="86" t="b">
        <v>0</v>
      </c>
      <c r="H248" s="86" t="b">
        <v>0</v>
      </c>
      <c r="I248" s="86" t="b">
        <v>0</v>
      </c>
      <c r="J248" s="86" t="b">
        <v>0</v>
      </c>
      <c r="K248" s="86" t="b">
        <v>0</v>
      </c>
      <c r="L248" s="86" t="b">
        <v>0</v>
      </c>
    </row>
    <row r="249" spans="1:12" ht="15">
      <c r="A249" s="86" t="s">
        <v>289</v>
      </c>
      <c r="B249" s="86" t="s">
        <v>288</v>
      </c>
      <c r="C249" s="86">
        <v>2</v>
      </c>
      <c r="D249" s="121">
        <v>0</v>
      </c>
      <c r="E249" s="121">
        <v>1.3424226808222062</v>
      </c>
      <c r="F249" s="86" t="s">
        <v>1209</v>
      </c>
      <c r="G249" s="86" t="b">
        <v>0</v>
      </c>
      <c r="H249" s="86" t="b">
        <v>0</v>
      </c>
      <c r="I249" s="86" t="b">
        <v>0</v>
      </c>
      <c r="J249" s="86" t="b">
        <v>0</v>
      </c>
      <c r="K249" s="86" t="b">
        <v>0</v>
      </c>
      <c r="L249" s="86" t="b">
        <v>0</v>
      </c>
    </row>
    <row r="250" spans="1:12" ht="15">
      <c r="A250" s="86" t="s">
        <v>288</v>
      </c>
      <c r="B250" s="86" t="s">
        <v>287</v>
      </c>
      <c r="C250" s="86">
        <v>2</v>
      </c>
      <c r="D250" s="121">
        <v>0</v>
      </c>
      <c r="E250" s="121">
        <v>1.3424226808222062</v>
      </c>
      <c r="F250" s="86" t="s">
        <v>1209</v>
      </c>
      <c r="G250" s="86" t="b">
        <v>0</v>
      </c>
      <c r="H250" s="86" t="b">
        <v>0</v>
      </c>
      <c r="I250" s="86" t="b">
        <v>0</v>
      </c>
      <c r="J250" s="86" t="b">
        <v>0</v>
      </c>
      <c r="K250" s="86" t="b">
        <v>0</v>
      </c>
      <c r="L250" s="86" t="b">
        <v>0</v>
      </c>
    </row>
    <row r="251" spans="1:12" ht="15">
      <c r="A251" s="86" t="s">
        <v>287</v>
      </c>
      <c r="B251" s="86" t="s">
        <v>286</v>
      </c>
      <c r="C251" s="86">
        <v>2</v>
      </c>
      <c r="D251" s="121">
        <v>0</v>
      </c>
      <c r="E251" s="121">
        <v>1.3424226808222062</v>
      </c>
      <c r="F251" s="86" t="s">
        <v>1209</v>
      </c>
      <c r="G251" s="86" t="b">
        <v>0</v>
      </c>
      <c r="H251" s="86" t="b">
        <v>0</v>
      </c>
      <c r="I251" s="86" t="b">
        <v>0</v>
      </c>
      <c r="J251" s="86" t="b">
        <v>0</v>
      </c>
      <c r="K251" s="86" t="b">
        <v>0</v>
      </c>
      <c r="L251" s="86" t="b">
        <v>0</v>
      </c>
    </row>
    <row r="252" spans="1:12" ht="15">
      <c r="A252" s="86" t="s">
        <v>286</v>
      </c>
      <c r="B252" s="86" t="s">
        <v>285</v>
      </c>
      <c r="C252" s="86">
        <v>2</v>
      </c>
      <c r="D252" s="121">
        <v>0</v>
      </c>
      <c r="E252" s="121">
        <v>1.3424226808222062</v>
      </c>
      <c r="F252" s="86" t="s">
        <v>1209</v>
      </c>
      <c r="G252" s="86" t="b">
        <v>0</v>
      </c>
      <c r="H252" s="86" t="b">
        <v>0</v>
      </c>
      <c r="I252" s="86" t="b">
        <v>0</v>
      </c>
      <c r="J252" s="86" t="b">
        <v>0</v>
      </c>
      <c r="K252" s="86" t="b">
        <v>0</v>
      </c>
      <c r="L252" s="86" t="b">
        <v>0</v>
      </c>
    </row>
    <row r="253" spans="1:12" ht="15">
      <c r="A253" s="86" t="s">
        <v>285</v>
      </c>
      <c r="B253" s="86" t="s">
        <v>284</v>
      </c>
      <c r="C253" s="86">
        <v>2</v>
      </c>
      <c r="D253" s="121">
        <v>0</v>
      </c>
      <c r="E253" s="121">
        <v>1.3424226808222062</v>
      </c>
      <c r="F253" s="86" t="s">
        <v>1209</v>
      </c>
      <c r="G253" s="86" t="b">
        <v>0</v>
      </c>
      <c r="H253" s="86" t="b">
        <v>0</v>
      </c>
      <c r="I253" s="86" t="b">
        <v>0</v>
      </c>
      <c r="J253" s="86" t="b">
        <v>0</v>
      </c>
      <c r="K253" s="86" t="b">
        <v>0</v>
      </c>
      <c r="L253" s="86" t="b">
        <v>0</v>
      </c>
    </row>
    <row r="254" spans="1:12" ht="15">
      <c r="A254" s="86" t="s">
        <v>284</v>
      </c>
      <c r="B254" s="86" t="s">
        <v>283</v>
      </c>
      <c r="C254" s="86">
        <v>2</v>
      </c>
      <c r="D254" s="121">
        <v>0</v>
      </c>
      <c r="E254" s="121">
        <v>1.3424226808222062</v>
      </c>
      <c r="F254" s="86" t="s">
        <v>1209</v>
      </c>
      <c r="G254" s="86" t="b">
        <v>0</v>
      </c>
      <c r="H254" s="86" t="b">
        <v>0</v>
      </c>
      <c r="I254" s="86" t="b">
        <v>0</v>
      </c>
      <c r="J254" s="86" t="b">
        <v>0</v>
      </c>
      <c r="K254" s="86" t="b">
        <v>0</v>
      </c>
      <c r="L254" s="86" t="b">
        <v>0</v>
      </c>
    </row>
    <row r="255" spans="1:12" ht="15">
      <c r="A255" s="86" t="s">
        <v>283</v>
      </c>
      <c r="B255" s="86" t="s">
        <v>235</v>
      </c>
      <c r="C255" s="86">
        <v>2</v>
      </c>
      <c r="D255" s="121">
        <v>0</v>
      </c>
      <c r="E255" s="121">
        <v>1.3424226808222062</v>
      </c>
      <c r="F255" s="86" t="s">
        <v>1209</v>
      </c>
      <c r="G255" s="86" t="b">
        <v>0</v>
      </c>
      <c r="H255" s="86" t="b">
        <v>0</v>
      </c>
      <c r="I255" s="86" t="b">
        <v>0</v>
      </c>
      <c r="J255" s="86" t="b">
        <v>0</v>
      </c>
      <c r="K255" s="86" t="b">
        <v>0</v>
      </c>
      <c r="L255" s="86" t="b">
        <v>0</v>
      </c>
    </row>
    <row r="256" spans="1:12" ht="15">
      <c r="A256" s="86" t="s">
        <v>235</v>
      </c>
      <c r="B256" s="86" t="s">
        <v>282</v>
      </c>
      <c r="C256" s="86">
        <v>2</v>
      </c>
      <c r="D256" s="121">
        <v>0</v>
      </c>
      <c r="E256" s="121">
        <v>1.3424226808222062</v>
      </c>
      <c r="F256" s="86" t="s">
        <v>1209</v>
      </c>
      <c r="G256" s="86" t="b">
        <v>0</v>
      </c>
      <c r="H256" s="86" t="b">
        <v>0</v>
      </c>
      <c r="I256" s="86" t="b">
        <v>0</v>
      </c>
      <c r="J256" s="86" t="b">
        <v>0</v>
      </c>
      <c r="K256" s="86" t="b">
        <v>0</v>
      </c>
      <c r="L256" s="86" t="b">
        <v>0</v>
      </c>
    </row>
    <row r="257" spans="1:12" ht="15">
      <c r="A257" s="86" t="s">
        <v>282</v>
      </c>
      <c r="B257" s="86" t="s">
        <v>281</v>
      </c>
      <c r="C257" s="86">
        <v>2</v>
      </c>
      <c r="D257" s="121">
        <v>0</v>
      </c>
      <c r="E257" s="121">
        <v>1.3424226808222062</v>
      </c>
      <c r="F257" s="86" t="s">
        <v>1209</v>
      </c>
      <c r="G257" s="86" t="b">
        <v>0</v>
      </c>
      <c r="H257" s="86" t="b">
        <v>0</v>
      </c>
      <c r="I257" s="86" t="b">
        <v>0</v>
      </c>
      <c r="J257" s="86" t="b">
        <v>0</v>
      </c>
      <c r="K257" s="86" t="b">
        <v>0</v>
      </c>
      <c r="L257" s="86" t="b">
        <v>0</v>
      </c>
    </row>
    <row r="258" spans="1:12" ht="15">
      <c r="A258" s="86" t="s">
        <v>281</v>
      </c>
      <c r="B258" s="86" t="s">
        <v>280</v>
      </c>
      <c r="C258" s="86">
        <v>2</v>
      </c>
      <c r="D258" s="121">
        <v>0</v>
      </c>
      <c r="E258" s="121">
        <v>1.3424226808222062</v>
      </c>
      <c r="F258" s="86" t="s">
        <v>1209</v>
      </c>
      <c r="G258" s="86" t="b">
        <v>0</v>
      </c>
      <c r="H258" s="86" t="b">
        <v>0</v>
      </c>
      <c r="I258" s="86" t="b">
        <v>0</v>
      </c>
      <c r="J258" s="86" t="b">
        <v>0</v>
      </c>
      <c r="K258" s="86" t="b">
        <v>0</v>
      </c>
      <c r="L258" s="86" t="b">
        <v>0</v>
      </c>
    </row>
    <row r="259" spans="1:12" ht="15">
      <c r="A259" s="86" t="s">
        <v>280</v>
      </c>
      <c r="B259" s="86" t="s">
        <v>279</v>
      </c>
      <c r="C259" s="86">
        <v>2</v>
      </c>
      <c r="D259" s="121">
        <v>0</v>
      </c>
      <c r="E259" s="121">
        <v>1.3424226808222062</v>
      </c>
      <c r="F259" s="86" t="s">
        <v>1209</v>
      </c>
      <c r="G259" s="86" t="b">
        <v>0</v>
      </c>
      <c r="H259" s="86" t="b">
        <v>0</v>
      </c>
      <c r="I259" s="86" t="b">
        <v>0</v>
      </c>
      <c r="J259" s="86" t="b">
        <v>0</v>
      </c>
      <c r="K259" s="86" t="b">
        <v>0</v>
      </c>
      <c r="L259" s="86" t="b">
        <v>0</v>
      </c>
    </row>
    <row r="260" spans="1:12" ht="15">
      <c r="A260" s="86" t="s">
        <v>279</v>
      </c>
      <c r="B260" s="86" t="s">
        <v>278</v>
      </c>
      <c r="C260" s="86">
        <v>2</v>
      </c>
      <c r="D260" s="121">
        <v>0</v>
      </c>
      <c r="E260" s="121">
        <v>1.3424226808222062</v>
      </c>
      <c r="F260" s="86" t="s">
        <v>1209</v>
      </c>
      <c r="G260" s="86" t="b">
        <v>0</v>
      </c>
      <c r="H260" s="86" t="b">
        <v>0</v>
      </c>
      <c r="I260" s="86" t="b">
        <v>0</v>
      </c>
      <c r="J260" s="86" t="b">
        <v>0</v>
      </c>
      <c r="K260" s="86" t="b">
        <v>0</v>
      </c>
      <c r="L260" s="86" t="b">
        <v>0</v>
      </c>
    </row>
    <row r="261" spans="1:12" ht="15">
      <c r="A261" s="86" t="s">
        <v>1302</v>
      </c>
      <c r="B261" s="86" t="s">
        <v>1303</v>
      </c>
      <c r="C261" s="86">
        <v>3</v>
      </c>
      <c r="D261" s="121">
        <v>0.008216620356161348</v>
      </c>
      <c r="E261" s="121">
        <v>1.403692337561129</v>
      </c>
      <c r="F261" s="86" t="s">
        <v>1210</v>
      </c>
      <c r="G261" s="86" t="b">
        <v>1</v>
      </c>
      <c r="H261" s="86" t="b">
        <v>0</v>
      </c>
      <c r="I261" s="86" t="b">
        <v>0</v>
      </c>
      <c r="J261" s="86" t="b">
        <v>0</v>
      </c>
      <c r="K261" s="86" t="b">
        <v>0</v>
      </c>
      <c r="L261" s="86" t="b">
        <v>0</v>
      </c>
    </row>
    <row r="262" spans="1:12" ht="15">
      <c r="A262" s="86" t="s">
        <v>1303</v>
      </c>
      <c r="B262" s="86" t="s">
        <v>258</v>
      </c>
      <c r="C262" s="86">
        <v>3</v>
      </c>
      <c r="D262" s="121">
        <v>0.008216620356161348</v>
      </c>
      <c r="E262" s="121">
        <v>1.278753600952829</v>
      </c>
      <c r="F262" s="86" t="s">
        <v>1210</v>
      </c>
      <c r="G262" s="86" t="b">
        <v>0</v>
      </c>
      <c r="H262" s="86" t="b">
        <v>0</v>
      </c>
      <c r="I262" s="86" t="b">
        <v>0</v>
      </c>
      <c r="J262" s="86" t="b">
        <v>0</v>
      </c>
      <c r="K262" s="86" t="b">
        <v>0</v>
      </c>
      <c r="L262" s="86" t="b">
        <v>0</v>
      </c>
    </row>
    <row r="263" spans="1:12" ht="15">
      <c r="A263" s="86" t="s">
        <v>258</v>
      </c>
      <c r="B263" s="86" t="s">
        <v>257</v>
      </c>
      <c r="C263" s="86">
        <v>3</v>
      </c>
      <c r="D263" s="121">
        <v>0.008216620356161348</v>
      </c>
      <c r="E263" s="121">
        <v>1.153814864344529</v>
      </c>
      <c r="F263" s="86" t="s">
        <v>1210</v>
      </c>
      <c r="G263" s="86" t="b">
        <v>0</v>
      </c>
      <c r="H263" s="86" t="b">
        <v>0</v>
      </c>
      <c r="I263" s="86" t="b">
        <v>0</v>
      </c>
      <c r="J263" s="86" t="b">
        <v>0</v>
      </c>
      <c r="K263" s="86" t="b">
        <v>0</v>
      </c>
      <c r="L263" s="86" t="b">
        <v>0</v>
      </c>
    </row>
    <row r="264" spans="1:12" ht="15">
      <c r="A264" s="86" t="s">
        <v>257</v>
      </c>
      <c r="B264" s="86" t="s">
        <v>1304</v>
      </c>
      <c r="C264" s="86">
        <v>3</v>
      </c>
      <c r="D264" s="121">
        <v>0.008216620356161348</v>
      </c>
      <c r="E264" s="121">
        <v>1.278753600952829</v>
      </c>
      <c r="F264" s="86" t="s">
        <v>1210</v>
      </c>
      <c r="G264" s="86" t="b">
        <v>0</v>
      </c>
      <c r="H264" s="86" t="b">
        <v>0</v>
      </c>
      <c r="I264" s="86" t="b">
        <v>0</v>
      </c>
      <c r="J264" s="86" t="b">
        <v>0</v>
      </c>
      <c r="K264" s="86" t="b">
        <v>0</v>
      </c>
      <c r="L264" s="86" t="b">
        <v>0</v>
      </c>
    </row>
    <row r="265" spans="1:12" ht="15">
      <c r="A265" s="86" t="s">
        <v>1304</v>
      </c>
      <c r="B265" s="86" t="s">
        <v>1498</v>
      </c>
      <c r="C265" s="86">
        <v>3</v>
      </c>
      <c r="D265" s="121">
        <v>0.008216620356161348</v>
      </c>
      <c r="E265" s="121">
        <v>1.403692337561129</v>
      </c>
      <c r="F265" s="86" t="s">
        <v>1210</v>
      </c>
      <c r="G265" s="86" t="b">
        <v>0</v>
      </c>
      <c r="H265" s="86" t="b">
        <v>0</v>
      </c>
      <c r="I265" s="86" t="b">
        <v>0</v>
      </c>
      <c r="J265" s="86" t="b">
        <v>1</v>
      </c>
      <c r="K265" s="86" t="b">
        <v>0</v>
      </c>
      <c r="L265" s="86" t="b">
        <v>0</v>
      </c>
    </row>
    <row r="266" spans="1:12" ht="15">
      <c r="A266" s="86" t="s">
        <v>1498</v>
      </c>
      <c r="B266" s="86" t="s">
        <v>1499</v>
      </c>
      <c r="C266" s="86">
        <v>3</v>
      </c>
      <c r="D266" s="121">
        <v>0.008216620356161348</v>
      </c>
      <c r="E266" s="121">
        <v>1.403692337561129</v>
      </c>
      <c r="F266" s="86" t="s">
        <v>1210</v>
      </c>
      <c r="G266" s="86" t="b">
        <v>1</v>
      </c>
      <c r="H266" s="86" t="b">
        <v>0</v>
      </c>
      <c r="I266" s="86" t="b">
        <v>0</v>
      </c>
      <c r="J266" s="86" t="b">
        <v>0</v>
      </c>
      <c r="K266" s="86" t="b">
        <v>0</v>
      </c>
      <c r="L266" s="86" t="b">
        <v>0</v>
      </c>
    </row>
    <row r="267" spans="1:12" ht="15">
      <c r="A267" s="86" t="s">
        <v>1499</v>
      </c>
      <c r="B267" s="86" t="s">
        <v>1500</v>
      </c>
      <c r="C267" s="86">
        <v>3</v>
      </c>
      <c r="D267" s="121">
        <v>0.008216620356161348</v>
      </c>
      <c r="E267" s="121">
        <v>1.403692337561129</v>
      </c>
      <c r="F267" s="86" t="s">
        <v>1210</v>
      </c>
      <c r="G267" s="86" t="b">
        <v>0</v>
      </c>
      <c r="H267" s="86" t="b">
        <v>0</v>
      </c>
      <c r="I267" s="86" t="b">
        <v>0</v>
      </c>
      <c r="J267" s="86" t="b">
        <v>0</v>
      </c>
      <c r="K267" s="86" t="b">
        <v>0</v>
      </c>
      <c r="L267" s="86" t="b">
        <v>0</v>
      </c>
    </row>
    <row r="268" spans="1:12" ht="15">
      <c r="A268" s="86" t="s">
        <v>1500</v>
      </c>
      <c r="B268" s="86" t="s">
        <v>1501</v>
      </c>
      <c r="C268" s="86">
        <v>3</v>
      </c>
      <c r="D268" s="121">
        <v>0.008216620356161348</v>
      </c>
      <c r="E268" s="121">
        <v>1.403692337561129</v>
      </c>
      <c r="F268" s="86" t="s">
        <v>1210</v>
      </c>
      <c r="G268" s="86" t="b">
        <v>0</v>
      </c>
      <c r="H268" s="86" t="b">
        <v>0</v>
      </c>
      <c r="I268" s="86" t="b">
        <v>0</v>
      </c>
      <c r="J268" s="86" t="b">
        <v>0</v>
      </c>
      <c r="K268" s="86" t="b">
        <v>0</v>
      </c>
      <c r="L268" s="86" t="b">
        <v>0</v>
      </c>
    </row>
    <row r="269" spans="1:12" ht="15">
      <c r="A269" s="86" t="s">
        <v>1501</v>
      </c>
      <c r="B269" s="86" t="s">
        <v>228</v>
      </c>
      <c r="C269" s="86">
        <v>3</v>
      </c>
      <c r="D269" s="121">
        <v>0.008216620356161348</v>
      </c>
      <c r="E269" s="121">
        <v>1.278753600952829</v>
      </c>
      <c r="F269" s="86" t="s">
        <v>1210</v>
      </c>
      <c r="G269" s="86" t="b">
        <v>0</v>
      </c>
      <c r="H269" s="86" t="b">
        <v>0</v>
      </c>
      <c r="I269" s="86" t="b">
        <v>0</v>
      </c>
      <c r="J269" s="86" t="b">
        <v>0</v>
      </c>
      <c r="K269" s="86" t="b">
        <v>0</v>
      </c>
      <c r="L269" s="86" t="b">
        <v>0</v>
      </c>
    </row>
    <row r="270" spans="1:12" ht="15">
      <c r="A270" s="86" t="s">
        <v>228</v>
      </c>
      <c r="B270" s="86" t="s">
        <v>231</v>
      </c>
      <c r="C270" s="86">
        <v>3</v>
      </c>
      <c r="D270" s="121">
        <v>0.008216620356161348</v>
      </c>
      <c r="E270" s="121">
        <v>1.153814864344529</v>
      </c>
      <c r="F270" s="86" t="s">
        <v>1210</v>
      </c>
      <c r="G270" s="86" t="b">
        <v>0</v>
      </c>
      <c r="H270" s="86" t="b">
        <v>0</v>
      </c>
      <c r="I270" s="86" t="b">
        <v>0</v>
      </c>
      <c r="J270" s="86" t="b">
        <v>0</v>
      </c>
      <c r="K270" s="86" t="b">
        <v>0</v>
      </c>
      <c r="L270" s="86" t="b">
        <v>0</v>
      </c>
    </row>
    <row r="271" spans="1:12" ht="15">
      <c r="A271" s="86" t="s">
        <v>231</v>
      </c>
      <c r="B271" s="86" t="s">
        <v>256</v>
      </c>
      <c r="C271" s="86">
        <v>3</v>
      </c>
      <c r="D271" s="121">
        <v>0.008216620356161348</v>
      </c>
      <c r="E271" s="121">
        <v>1.153814864344529</v>
      </c>
      <c r="F271" s="86" t="s">
        <v>1210</v>
      </c>
      <c r="G271" s="86" t="b">
        <v>0</v>
      </c>
      <c r="H271" s="86" t="b">
        <v>0</v>
      </c>
      <c r="I271" s="86" t="b">
        <v>0</v>
      </c>
      <c r="J271" s="86" t="b">
        <v>0</v>
      </c>
      <c r="K271" s="86" t="b">
        <v>0</v>
      </c>
      <c r="L271" s="86" t="b">
        <v>0</v>
      </c>
    </row>
    <row r="272" spans="1:12" ht="15">
      <c r="A272" s="86" t="s">
        <v>256</v>
      </c>
      <c r="B272" s="86" t="s">
        <v>255</v>
      </c>
      <c r="C272" s="86">
        <v>3</v>
      </c>
      <c r="D272" s="121">
        <v>0.008216620356161348</v>
      </c>
      <c r="E272" s="121">
        <v>1.153814864344529</v>
      </c>
      <c r="F272" s="86" t="s">
        <v>1210</v>
      </c>
      <c r="G272" s="86" t="b">
        <v>0</v>
      </c>
      <c r="H272" s="86" t="b">
        <v>0</v>
      </c>
      <c r="I272" s="86" t="b">
        <v>0</v>
      </c>
      <c r="J272" s="86" t="b">
        <v>0</v>
      </c>
      <c r="K272" s="86" t="b">
        <v>0</v>
      </c>
      <c r="L272" s="86" t="b">
        <v>0</v>
      </c>
    </row>
    <row r="273" spans="1:12" ht="15">
      <c r="A273" s="86" t="s">
        <v>255</v>
      </c>
      <c r="B273" s="86" t="s">
        <v>254</v>
      </c>
      <c r="C273" s="86">
        <v>3</v>
      </c>
      <c r="D273" s="121">
        <v>0.008216620356161348</v>
      </c>
      <c r="E273" s="121">
        <v>1.278753600952829</v>
      </c>
      <c r="F273" s="86" t="s">
        <v>1210</v>
      </c>
      <c r="G273" s="86" t="b">
        <v>0</v>
      </c>
      <c r="H273" s="86" t="b">
        <v>0</v>
      </c>
      <c r="I273" s="86" t="b">
        <v>0</v>
      </c>
      <c r="J273" s="86" t="b">
        <v>0</v>
      </c>
      <c r="K273" s="86" t="b">
        <v>0</v>
      </c>
      <c r="L273" s="86" t="b">
        <v>0</v>
      </c>
    </row>
    <row r="274" spans="1:12" ht="15">
      <c r="A274" s="86" t="s">
        <v>254</v>
      </c>
      <c r="B274" s="86" t="s">
        <v>253</v>
      </c>
      <c r="C274" s="86">
        <v>3</v>
      </c>
      <c r="D274" s="121">
        <v>0.008216620356161348</v>
      </c>
      <c r="E274" s="121">
        <v>1.278753600952829</v>
      </c>
      <c r="F274" s="86" t="s">
        <v>1210</v>
      </c>
      <c r="G274" s="86" t="b">
        <v>0</v>
      </c>
      <c r="H274" s="86" t="b">
        <v>0</v>
      </c>
      <c r="I274" s="86" t="b">
        <v>0</v>
      </c>
      <c r="J274" s="86" t="b">
        <v>0</v>
      </c>
      <c r="K274" s="86" t="b">
        <v>0</v>
      </c>
      <c r="L274" s="86" t="b">
        <v>0</v>
      </c>
    </row>
    <row r="275" spans="1:12" ht="15">
      <c r="A275" s="86" t="s">
        <v>253</v>
      </c>
      <c r="B275" s="86" t="s">
        <v>1502</v>
      </c>
      <c r="C275" s="86">
        <v>3</v>
      </c>
      <c r="D275" s="121">
        <v>0.008216620356161348</v>
      </c>
      <c r="E275" s="121">
        <v>1.278753600952829</v>
      </c>
      <c r="F275" s="86" t="s">
        <v>1210</v>
      </c>
      <c r="G275" s="86" t="b">
        <v>0</v>
      </c>
      <c r="H275" s="86" t="b">
        <v>0</v>
      </c>
      <c r="I275" s="86" t="b">
        <v>0</v>
      </c>
      <c r="J275" s="86" t="b">
        <v>0</v>
      </c>
      <c r="K275" s="86" t="b">
        <v>0</v>
      </c>
      <c r="L275" s="86" t="b">
        <v>0</v>
      </c>
    </row>
    <row r="276" spans="1:12" ht="15">
      <c r="A276" s="86" t="s">
        <v>1502</v>
      </c>
      <c r="B276" s="86" t="s">
        <v>1503</v>
      </c>
      <c r="C276" s="86">
        <v>3</v>
      </c>
      <c r="D276" s="121">
        <v>0.008216620356161348</v>
      </c>
      <c r="E276" s="121">
        <v>1.403692337561129</v>
      </c>
      <c r="F276" s="86" t="s">
        <v>1210</v>
      </c>
      <c r="G276" s="86" t="b">
        <v>0</v>
      </c>
      <c r="H276" s="86" t="b">
        <v>0</v>
      </c>
      <c r="I276" s="86" t="b">
        <v>0</v>
      </c>
      <c r="J276" s="86" t="b">
        <v>0</v>
      </c>
      <c r="K276" s="86" t="b">
        <v>0</v>
      </c>
      <c r="L276" s="86" t="b">
        <v>0</v>
      </c>
    </row>
    <row r="277" spans="1:12" ht="15">
      <c r="A277" s="86" t="s">
        <v>1307</v>
      </c>
      <c r="B277" s="86" t="s">
        <v>1308</v>
      </c>
      <c r="C277" s="86">
        <v>5</v>
      </c>
      <c r="D277" s="121">
        <v>0.007331596856261557</v>
      </c>
      <c r="E277" s="121">
        <v>0.9822712330395684</v>
      </c>
      <c r="F277" s="86" t="s">
        <v>1212</v>
      </c>
      <c r="G277" s="86" t="b">
        <v>0</v>
      </c>
      <c r="H277" s="86" t="b">
        <v>0</v>
      </c>
      <c r="I277" s="86" t="b">
        <v>0</v>
      </c>
      <c r="J277" s="86" t="b">
        <v>0</v>
      </c>
      <c r="K277" s="86" t="b">
        <v>0</v>
      </c>
      <c r="L277" s="86" t="b">
        <v>0</v>
      </c>
    </row>
    <row r="278" spans="1:12" ht="15">
      <c r="A278" s="86" t="s">
        <v>1308</v>
      </c>
      <c r="B278" s="86" t="s">
        <v>1309</v>
      </c>
      <c r="C278" s="86">
        <v>5</v>
      </c>
      <c r="D278" s="121">
        <v>0.007331596856261557</v>
      </c>
      <c r="E278" s="121">
        <v>0.9822712330395684</v>
      </c>
      <c r="F278" s="86" t="s">
        <v>1212</v>
      </c>
      <c r="G278" s="86" t="b">
        <v>0</v>
      </c>
      <c r="H278" s="86" t="b">
        <v>0</v>
      </c>
      <c r="I278" s="86" t="b">
        <v>0</v>
      </c>
      <c r="J278" s="86" t="b">
        <v>0</v>
      </c>
      <c r="K278" s="86" t="b">
        <v>0</v>
      </c>
      <c r="L278" s="86" t="b">
        <v>0</v>
      </c>
    </row>
    <row r="279" spans="1:12" ht="15">
      <c r="A279" s="86" t="s">
        <v>1254</v>
      </c>
      <c r="B279" s="86" t="s">
        <v>1307</v>
      </c>
      <c r="C279" s="86">
        <v>4</v>
      </c>
      <c r="D279" s="121">
        <v>0.013043796967087498</v>
      </c>
      <c r="E279" s="121">
        <v>1.0791812460476249</v>
      </c>
      <c r="F279" s="86" t="s">
        <v>1212</v>
      </c>
      <c r="G279" s="86" t="b">
        <v>0</v>
      </c>
      <c r="H279" s="86" t="b">
        <v>0</v>
      </c>
      <c r="I279" s="86" t="b">
        <v>0</v>
      </c>
      <c r="J279" s="86" t="b">
        <v>0</v>
      </c>
      <c r="K279" s="86" t="b">
        <v>0</v>
      </c>
      <c r="L279" s="86" t="b">
        <v>0</v>
      </c>
    </row>
    <row r="280" spans="1:12" ht="15">
      <c r="A280" s="86" t="s">
        <v>1310</v>
      </c>
      <c r="B280" s="86" t="s">
        <v>1312</v>
      </c>
      <c r="C280" s="86">
        <v>4</v>
      </c>
      <c r="D280" s="121">
        <v>0.013043796967087498</v>
      </c>
      <c r="E280" s="121">
        <v>0.9822712330395684</v>
      </c>
      <c r="F280" s="86" t="s">
        <v>1212</v>
      </c>
      <c r="G280" s="86" t="b">
        <v>0</v>
      </c>
      <c r="H280" s="86" t="b">
        <v>0</v>
      </c>
      <c r="I280" s="86" t="b">
        <v>0</v>
      </c>
      <c r="J280" s="86" t="b">
        <v>0</v>
      </c>
      <c r="K280" s="86" t="b">
        <v>0</v>
      </c>
      <c r="L280" s="86" t="b">
        <v>0</v>
      </c>
    </row>
    <row r="281" spans="1:12" ht="15">
      <c r="A281" s="86" t="s">
        <v>1309</v>
      </c>
      <c r="B281" s="86" t="s">
        <v>1313</v>
      </c>
      <c r="C281" s="86">
        <v>2</v>
      </c>
      <c r="D281" s="121">
        <v>0.017671157582209718</v>
      </c>
      <c r="E281" s="121">
        <v>0.9822712330395684</v>
      </c>
      <c r="F281" s="86" t="s">
        <v>1212</v>
      </c>
      <c r="G281" s="86" t="b">
        <v>0</v>
      </c>
      <c r="H281" s="86" t="b">
        <v>0</v>
      </c>
      <c r="I281" s="86" t="b">
        <v>0</v>
      </c>
      <c r="J281" s="86" t="b">
        <v>0</v>
      </c>
      <c r="K281" s="86" t="b">
        <v>0</v>
      </c>
      <c r="L281" s="86" t="b">
        <v>0</v>
      </c>
    </row>
    <row r="282" spans="1:12" ht="15">
      <c r="A282" s="86" t="s">
        <v>1313</v>
      </c>
      <c r="B282" s="86" t="s">
        <v>1311</v>
      </c>
      <c r="C282" s="86">
        <v>2</v>
      </c>
      <c r="D282" s="121">
        <v>0.017671157582209718</v>
      </c>
      <c r="E282" s="121">
        <v>1.0791812460476249</v>
      </c>
      <c r="F282" s="86" t="s">
        <v>1212</v>
      </c>
      <c r="G282" s="86" t="b">
        <v>0</v>
      </c>
      <c r="H282" s="86" t="b">
        <v>0</v>
      </c>
      <c r="I282" s="86" t="b">
        <v>0</v>
      </c>
      <c r="J282" s="86" t="b">
        <v>0</v>
      </c>
      <c r="K282" s="86" t="b">
        <v>0</v>
      </c>
      <c r="L282" s="86" t="b">
        <v>0</v>
      </c>
    </row>
    <row r="283" spans="1:12" ht="15">
      <c r="A283" s="86" t="s">
        <v>1311</v>
      </c>
      <c r="B283" s="86" t="s">
        <v>1314</v>
      </c>
      <c r="C283" s="86">
        <v>2</v>
      </c>
      <c r="D283" s="121">
        <v>0.017671157582209718</v>
      </c>
      <c r="E283" s="121">
        <v>1.0791812460476249</v>
      </c>
      <c r="F283" s="86" t="s">
        <v>1212</v>
      </c>
      <c r="G283" s="86" t="b">
        <v>0</v>
      </c>
      <c r="H283" s="86" t="b">
        <v>0</v>
      </c>
      <c r="I283" s="86" t="b">
        <v>0</v>
      </c>
      <c r="J283" s="86" t="b">
        <v>0</v>
      </c>
      <c r="K283" s="86" t="b">
        <v>0</v>
      </c>
      <c r="L283" s="86" t="b">
        <v>0</v>
      </c>
    </row>
    <row r="284" spans="1:12" ht="15">
      <c r="A284" s="86" t="s">
        <v>1314</v>
      </c>
      <c r="B284" s="86" t="s">
        <v>1315</v>
      </c>
      <c r="C284" s="86">
        <v>2</v>
      </c>
      <c r="D284" s="121">
        <v>0.017671157582209718</v>
      </c>
      <c r="E284" s="121">
        <v>1.380211241711606</v>
      </c>
      <c r="F284" s="86" t="s">
        <v>1212</v>
      </c>
      <c r="G284" s="86" t="b">
        <v>0</v>
      </c>
      <c r="H284" s="86" t="b">
        <v>0</v>
      </c>
      <c r="I284" s="86" t="b">
        <v>0</v>
      </c>
      <c r="J284" s="86" t="b">
        <v>0</v>
      </c>
      <c r="K284" s="86" t="b">
        <v>0</v>
      </c>
      <c r="L284" s="86" t="b">
        <v>0</v>
      </c>
    </row>
    <row r="285" spans="1:12" ht="15">
      <c r="A285" s="86" t="s">
        <v>1315</v>
      </c>
      <c r="B285" s="86" t="s">
        <v>1310</v>
      </c>
      <c r="C285" s="86">
        <v>2</v>
      </c>
      <c r="D285" s="121">
        <v>0.017671157582209718</v>
      </c>
      <c r="E285" s="121">
        <v>0.9822712330395684</v>
      </c>
      <c r="F285" s="86" t="s">
        <v>1212</v>
      </c>
      <c r="G285" s="86" t="b">
        <v>0</v>
      </c>
      <c r="H285" s="86" t="b">
        <v>0</v>
      </c>
      <c r="I285" s="86" t="b">
        <v>0</v>
      </c>
      <c r="J285" s="86" t="b">
        <v>0</v>
      </c>
      <c r="K285" s="86" t="b">
        <v>0</v>
      </c>
      <c r="L285" s="86" t="b">
        <v>0</v>
      </c>
    </row>
    <row r="286" spans="1:12" ht="15">
      <c r="A286" s="86" t="s">
        <v>1312</v>
      </c>
      <c r="B286" s="86" t="s">
        <v>1541</v>
      </c>
      <c r="C286" s="86">
        <v>2</v>
      </c>
      <c r="D286" s="121">
        <v>0.017671157582209718</v>
      </c>
      <c r="E286" s="121">
        <v>1.380211241711606</v>
      </c>
      <c r="F286" s="86" t="s">
        <v>1212</v>
      </c>
      <c r="G286" s="86" t="b">
        <v>0</v>
      </c>
      <c r="H286" s="86" t="b">
        <v>0</v>
      </c>
      <c r="I286" s="86" t="b">
        <v>0</v>
      </c>
      <c r="J286" s="86" t="b">
        <v>0</v>
      </c>
      <c r="K286" s="86" t="b">
        <v>0</v>
      </c>
      <c r="L286" s="86" t="b">
        <v>0</v>
      </c>
    </row>
    <row r="287" spans="1:12" ht="15">
      <c r="A287" s="86" t="s">
        <v>1309</v>
      </c>
      <c r="B287" s="86" t="s">
        <v>1311</v>
      </c>
      <c r="C287" s="86">
        <v>2</v>
      </c>
      <c r="D287" s="121">
        <v>0.017671157582209718</v>
      </c>
      <c r="E287" s="121">
        <v>0.6812412373755872</v>
      </c>
      <c r="F287" s="86" t="s">
        <v>1212</v>
      </c>
      <c r="G287" s="86" t="b">
        <v>0</v>
      </c>
      <c r="H287" s="86" t="b">
        <v>0</v>
      </c>
      <c r="I287" s="86" t="b">
        <v>0</v>
      </c>
      <c r="J287" s="86" t="b">
        <v>0</v>
      </c>
      <c r="K287" s="86" t="b">
        <v>0</v>
      </c>
      <c r="L287" s="86" t="b">
        <v>0</v>
      </c>
    </row>
    <row r="288" spans="1:12" ht="15">
      <c r="A288" s="86" t="s">
        <v>1311</v>
      </c>
      <c r="B288" s="86" t="s">
        <v>1542</v>
      </c>
      <c r="C288" s="86">
        <v>2</v>
      </c>
      <c r="D288" s="121">
        <v>0.017671157582209718</v>
      </c>
      <c r="E288" s="121">
        <v>1.0791812460476249</v>
      </c>
      <c r="F288" s="86" t="s">
        <v>1212</v>
      </c>
      <c r="G288" s="86" t="b">
        <v>0</v>
      </c>
      <c r="H288" s="86" t="b">
        <v>0</v>
      </c>
      <c r="I288" s="86" t="b">
        <v>0</v>
      </c>
      <c r="J288" s="86" t="b">
        <v>0</v>
      </c>
      <c r="K288" s="86" t="b">
        <v>0</v>
      </c>
      <c r="L288" s="86" t="b">
        <v>0</v>
      </c>
    </row>
    <row r="289" spans="1:12" ht="15">
      <c r="A289" s="86" t="s">
        <v>1542</v>
      </c>
      <c r="B289" s="86" t="s">
        <v>1543</v>
      </c>
      <c r="C289" s="86">
        <v>2</v>
      </c>
      <c r="D289" s="121">
        <v>0.017671157582209718</v>
      </c>
      <c r="E289" s="121">
        <v>1.380211241711606</v>
      </c>
      <c r="F289" s="86" t="s">
        <v>1212</v>
      </c>
      <c r="G289" s="86" t="b">
        <v>0</v>
      </c>
      <c r="H289" s="86" t="b">
        <v>0</v>
      </c>
      <c r="I289" s="86" t="b">
        <v>0</v>
      </c>
      <c r="J289" s="86" t="b">
        <v>0</v>
      </c>
      <c r="K289" s="86" t="b">
        <v>0</v>
      </c>
      <c r="L289" s="86" t="b">
        <v>0</v>
      </c>
    </row>
    <row r="290" spans="1:12" ht="15">
      <c r="A290" s="86" t="s">
        <v>1543</v>
      </c>
      <c r="B290" s="86" t="s">
        <v>1310</v>
      </c>
      <c r="C290" s="86">
        <v>2</v>
      </c>
      <c r="D290" s="121">
        <v>0.017671157582209718</v>
      </c>
      <c r="E290" s="121">
        <v>0.9822712330395684</v>
      </c>
      <c r="F290" s="86" t="s">
        <v>1212</v>
      </c>
      <c r="G290" s="86" t="b">
        <v>0</v>
      </c>
      <c r="H290" s="86" t="b">
        <v>0</v>
      </c>
      <c r="I290" s="86" t="b">
        <v>0</v>
      </c>
      <c r="J290" s="86" t="b">
        <v>0</v>
      </c>
      <c r="K290" s="86" t="b">
        <v>0</v>
      </c>
      <c r="L29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1600</v>
      </c>
      <c r="B2" s="125" t="s">
        <v>1601</v>
      </c>
      <c r="C2" s="122" t="s">
        <v>1602</v>
      </c>
    </row>
    <row r="3" spans="1:3" ht="15">
      <c r="A3" s="124" t="s">
        <v>1208</v>
      </c>
      <c r="B3" s="124" t="s">
        <v>1208</v>
      </c>
      <c r="C3" s="34">
        <v>57</v>
      </c>
    </row>
    <row r="4" spans="1:3" ht="15">
      <c r="A4" s="124" t="s">
        <v>1208</v>
      </c>
      <c r="B4" s="124" t="s">
        <v>1210</v>
      </c>
      <c r="C4" s="34">
        <v>1</v>
      </c>
    </row>
    <row r="5" spans="1:3" ht="15">
      <c r="A5" s="124" t="s">
        <v>1209</v>
      </c>
      <c r="B5" s="124" t="s">
        <v>1209</v>
      </c>
      <c r="C5" s="34">
        <v>34</v>
      </c>
    </row>
    <row r="6" spans="1:3" ht="15">
      <c r="A6" s="124" t="s">
        <v>1210</v>
      </c>
      <c r="B6" s="124" t="s">
        <v>1208</v>
      </c>
      <c r="C6" s="34">
        <v>4</v>
      </c>
    </row>
    <row r="7" spans="1:3" ht="15">
      <c r="A7" s="124" t="s">
        <v>1210</v>
      </c>
      <c r="B7" s="124" t="s">
        <v>1210</v>
      </c>
      <c r="C7" s="34">
        <v>32</v>
      </c>
    </row>
    <row r="8" spans="1:3" ht="15">
      <c r="A8" s="124" t="s">
        <v>1211</v>
      </c>
      <c r="B8" s="124" t="s">
        <v>1208</v>
      </c>
      <c r="C8" s="34">
        <v>1</v>
      </c>
    </row>
    <row r="9" spans="1:3" ht="15">
      <c r="A9" s="124" t="s">
        <v>1211</v>
      </c>
      <c r="B9" s="124" t="s">
        <v>1210</v>
      </c>
      <c r="C9" s="34">
        <v>1</v>
      </c>
    </row>
    <row r="10" spans="1:3" ht="15">
      <c r="A10" s="124" t="s">
        <v>1211</v>
      </c>
      <c r="B10" s="124" t="s">
        <v>1211</v>
      </c>
      <c r="C10" s="34">
        <v>10</v>
      </c>
    </row>
    <row r="11" spans="1:3" ht="15">
      <c r="A11" s="124" t="s">
        <v>1212</v>
      </c>
      <c r="B11" s="124" t="s">
        <v>1212</v>
      </c>
      <c r="C11" s="34">
        <v>6</v>
      </c>
    </row>
    <row r="12" spans="1:3" ht="15">
      <c r="A12" s="124" t="s">
        <v>1213</v>
      </c>
      <c r="B12" s="124" t="s">
        <v>1213</v>
      </c>
      <c r="C12"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1607</v>
      </c>
      <c r="B1" s="13" t="s">
        <v>17</v>
      </c>
    </row>
    <row r="2" spans="1:2" ht="15">
      <c r="A2" s="78" t="s">
        <v>1608</v>
      </c>
      <c r="B2" s="78" t="s">
        <v>1614</v>
      </c>
    </row>
    <row r="3" spans="1:2" ht="15">
      <c r="A3" s="78" t="s">
        <v>1609</v>
      </c>
      <c r="B3" s="78" t="s">
        <v>1615</v>
      </c>
    </row>
    <row r="4" spans="1:2" ht="15">
      <c r="A4" s="78" t="s">
        <v>1610</v>
      </c>
      <c r="B4" s="78" t="s">
        <v>1616</v>
      </c>
    </row>
    <row r="5" spans="1:2" ht="15">
      <c r="A5" s="78" t="s">
        <v>1611</v>
      </c>
      <c r="B5" s="78" t="s">
        <v>1617</v>
      </c>
    </row>
    <row r="6" spans="1:2" ht="15">
      <c r="A6" s="78" t="s">
        <v>1612</v>
      </c>
      <c r="B6" s="78" t="s">
        <v>1618</v>
      </c>
    </row>
    <row r="7" spans="1:2" ht="15">
      <c r="A7" s="78" t="s">
        <v>1613</v>
      </c>
      <c r="B7" s="78" t="s">
        <v>1615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1619</v>
      </c>
      <c r="B1" s="13" t="s">
        <v>34</v>
      </c>
    </row>
    <row r="2" spans="1:2" ht="15">
      <c r="A2" s="117" t="s">
        <v>228</v>
      </c>
      <c r="B2" s="78">
        <v>2848.322222</v>
      </c>
    </row>
    <row r="3" spans="1:2" ht="15">
      <c r="A3" s="117" t="s">
        <v>214</v>
      </c>
      <c r="B3" s="78">
        <v>1050</v>
      </c>
    </row>
    <row r="4" spans="1:2" ht="15">
      <c r="A4" s="117" t="s">
        <v>224</v>
      </c>
      <c r="B4" s="78">
        <v>428.222222</v>
      </c>
    </row>
    <row r="5" spans="1:2" ht="15">
      <c r="A5" s="117" t="s">
        <v>226</v>
      </c>
      <c r="B5" s="78">
        <v>202</v>
      </c>
    </row>
    <row r="6" spans="1:2" ht="15">
      <c r="A6" s="117" t="s">
        <v>225</v>
      </c>
      <c r="B6" s="78">
        <v>202</v>
      </c>
    </row>
    <row r="7" spans="1:2" ht="15">
      <c r="A7" s="117" t="s">
        <v>217</v>
      </c>
      <c r="B7" s="78">
        <v>132.7</v>
      </c>
    </row>
    <row r="8" spans="1:2" ht="15">
      <c r="A8" s="117" t="s">
        <v>231</v>
      </c>
      <c r="B8" s="78">
        <v>121.222222</v>
      </c>
    </row>
    <row r="9" spans="1:2" ht="15">
      <c r="A9" s="117" t="s">
        <v>234</v>
      </c>
      <c r="B9" s="78">
        <v>120</v>
      </c>
    </row>
    <row r="10" spans="1:2" ht="15">
      <c r="A10" s="117" t="s">
        <v>235</v>
      </c>
      <c r="B10" s="78">
        <v>120</v>
      </c>
    </row>
    <row r="11" spans="1:2" ht="15">
      <c r="A11" s="117" t="s">
        <v>218</v>
      </c>
      <c r="B11" s="78">
        <v>99.8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1630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1220</v>
      </c>
      <c r="BB2" s="118" t="s">
        <v>1407</v>
      </c>
      <c r="BC2" s="118" t="s">
        <v>1411</v>
      </c>
      <c r="BD2" s="118" t="s">
        <v>1412</v>
      </c>
      <c r="BE2" s="118" t="s">
        <v>1415</v>
      </c>
      <c r="BF2" s="118" t="s">
        <v>1416</v>
      </c>
      <c r="BG2" s="118" t="s">
        <v>1420</v>
      </c>
      <c r="BH2" s="118" t="s">
        <v>1423</v>
      </c>
      <c r="BI2" s="118" t="s">
        <v>1442</v>
      </c>
      <c r="BJ2" s="118" t="s">
        <v>1447</v>
      </c>
      <c r="BK2" s="118" t="s">
        <v>1463</v>
      </c>
      <c r="BL2" s="118" t="s">
        <v>1589</v>
      </c>
      <c r="BM2" s="118" t="s">
        <v>1590</v>
      </c>
      <c r="BN2" s="118" t="s">
        <v>1591</v>
      </c>
      <c r="BO2" s="118" t="s">
        <v>1592</v>
      </c>
      <c r="BP2" s="118" t="s">
        <v>1593</v>
      </c>
      <c r="BQ2" s="118" t="s">
        <v>1594</v>
      </c>
      <c r="BR2" s="118" t="s">
        <v>1595</v>
      </c>
      <c r="BS2" s="118" t="s">
        <v>1596</v>
      </c>
      <c r="BT2" s="118" t="s">
        <v>1598</v>
      </c>
      <c r="BU2" s="3"/>
      <c r="BV2" s="3"/>
    </row>
    <row r="3" spans="1:74" ht="41.45" customHeight="1">
      <c r="A3" s="64" t="s">
        <v>214</v>
      </c>
      <c r="C3" s="65"/>
      <c r="D3" s="65" t="s">
        <v>64</v>
      </c>
      <c r="E3" s="66">
        <v>162.00791827234258</v>
      </c>
      <c r="F3" s="68">
        <v>99.99998714390767</v>
      </c>
      <c r="G3" s="102" t="s">
        <v>945</v>
      </c>
      <c r="H3" s="65"/>
      <c r="I3" s="69" t="s">
        <v>214</v>
      </c>
      <c r="J3" s="70"/>
      <c r="K3" s="70"/>
      <c r="L3" s="69" t="s">
        <v>1089</v>
      </c>
      <c r="M3" s="73">
        <v>1.004284507037425</v>
      </c>
      <c r="N3" s="74">
        <v>9044.48046875</v>
      </c>
      <c r="O3" s="74">
        <v>6032.41748046875</v>
      </c>
      <c r="P3" s="75"/>
      <c r="Q3" s="76"/>
      <c r="R3" s="76"/>
      <c r="S3" s="48"/>
      <c r="T3" s="48">
        <v>0</v>
      </c>
      <c r="U3" s="48">
        <v>12</v>
      </c>
      <c r="V3" s="49">
        <v>1050</v>
      </c>
      <c r="W3" s="49">
        <v>0.008772</v>
      </c>
      <c r="X3" s="49">
        <v>0.022985</v>
      </c>
      <c r="Y3" s="49">
        <v>4.817366</v>
      </c>
      <c r="Z3" s="49">
        <v>0.007575757575757576</v>
      </c>
      <c r="AA3" s="49">
        <v>0</v>
      </c>
      <c r="AB3" s="71">
        <v>3</v>
      </c>
      <c r="AC3" s="71"/>
      <c r="AD3" s="72"/>
      <c r="AE3" s="78" t="s">
        <v>591</v>
      </c>
      <c r="AF3" s="78">
        <v>6</v>
      </c>
      <c r="AG3" s="78">
        <v>9</v>
      </c>
      <c r="AH3" s="78">
        <v>1640</v>
      </c>
      <c r="AI3" s="78">
        <v>399</v>
      </c>
      <c r="AJ3" s="78"/>
      <c r="AK3" s="78"/>
      <c r="AL3" s="78"/>
      <c r="AM3" s="78"/>
      <c r="AN3" s="78"/>
      <c r="AO3" s="80">
        <v>43372.00056712963</v>
      </c>
      <c r="AP3" s="78"/>
      <c r="AQ3" s="78" t="b">
        <v>1</v>
      </c>
      <c r="AR3" s="78" t="b">
        <v>1</v>
      </c>
      <c r="AS3" s="78" t="b">
        <v>0</v>
      </c>
      <c r="AT3" s="78"/>
      <c r="AU3" s="78">
        <v>0</v>
      </c>
      <c r="AV3" s="78"/>
      <c r="AW3" s="78" t="b">
        <v>0</v>
      </c>
      <c r="AX3" s="78" t="s">
        <v>1008</v>
      </c>
      <c r="AY3" s="83" t="s">
        <v>1009</v>
      </c>
      <c r="AZ3" s="78" t="s">
        <v>66</v>
      </c>
      <c r="BA3" s="78" t="str">
        <f>REPLACE(INDEX(GroupVertices[Group],MATCH(Vertices[[#This Row],[Vertex]],GroupVertices[Vertex],0)),1,1,"")</f>
        <v>4</v>
      </c>
      <c r="BB3" s="48"/>
      <c r="BC3" s="48"/>
      <c r="BD3" s="48"/>
      <c r="BE3" s="48"/>
      <c r="BF3" s="48"/>
      <c r="BG3" s="48"/>
      <c r="BH3" s="119" t="s">
        <v>1424</v>
      </c>
      <c r="BI3" s="119" t="s">
        <v>1424</v>
      </c>
      <c r="BJ3" s="119" t="s">
        <v>1448</v>
      </c>
      <c r="BK3" s="119" t="s">
        <v>1448</v>
      </c>
      <c r="BL3" s="119">
        <v>1</v>
      </c>
      <c r="BM3" s="123">
        <v>2.7027027027027026</v>
      </c>
      <c r="BN3" s="119">
        <v>1</v>
      </c>
      <c r="BO3" s="123">
        <v>2.7027027027027026</v>
      </c>
      <c r="BP3" s="119">
        <v>0</v>
      </c>
      <c r="BQ3" s="123">
        <v>0</v>
      </c>
      <c r="BR3" s="119">
        <v>35</v>
      </c>
      <c r="BS3" s="123">
        <v>94.5945945945946</v>
      </c>
      <c r="BT3" s="119">
        <v>37</v>
      </c>
      <c r="BU3" s="3"/>
      <c r="BV3" s="3"/>
    </row>
    <row r="4" spans="1:77" ht="41.45" customHeight="1">
      <c r="A4" s="64" t="s">
        <v>236</v>
      </c>
      <c r="C4" s="65"/>
      <c r="D4" s="65" t="s">
        <v>64</v>
      </c>
      <c r="E4" s="66">
        <v>542.2789883887386</v>
      </c>
      <c r="F4" s="68">
        <v>99.38257973777</v>
      </c>
      <c r="G4" s="102" t="s">
        <v>946</v>
      </c>
      <c r="H4" s="65"/>
      <c r="I4" s="69" t="s">
        <v>236</v>
      </c>
      <c r="J4" s="70"/>
      <c r="K4" s="70"/>
      <c r="L4" s="69" t="s">
        <v>1090</v>
      </c>
      <c r="M4" s="73">
        <v>206.76559272585155</v>
      </c>
      <c r="N4" s="74">
        <v>8283.771484375</v>
      </c>
      <c r="O4" s="74">
        <v>6201.00830078125</v>
      </c>
      <c r="P4" s="75"/>
      <c r="Q4" s="76"/>
      <c r="R4" s="76"/>
      <c r="S4" s="88"/>
      <c r="T4" s="48">
        <v>1</v>
      </c>
      <c r="U4" s="48">
        <v>0</v>
      </c>
      <c r="V4" s="49">
        <v>0</v>
      </c>
      <c r="W4" s="49">
        <v>0.005848</v>
      </c>
      <c r="X4" s="49">
        <v>0.002977</v>
      </c>
      <c r="Y4" s="49">
        <v>0.49123</v>
      </c>
      <c r="Z4" s="49">
        <v>0</v>
      </c>
      <c r="AA4" s="49">
        <v>0</v>
      </c>
      <c r="AB4" s="71">
        <v>4</v>
      </c>
      <c r="AC4" s="71"/>
      <c r="AD4" s="72"/>
      <c r="AE4" s="78" t="s">
        <v>592</v>
      </c>
      <c r="AF4" s="78">
        <v>358</v>
      </c>
      <c r="AG4" s="78">
        <v>288156</v>
      </c>
      <c r="AH4" s="78">
        <v>9181</v>
      </c>
      <c r="AI4" s="78">
        <v>77</v>
      </c>
      <c r="AJ4" s="78"/>
      <c r="AK4" s="78" t="s">
        <v>671</v>
      </c>
      <c r="AL4" s="78" t="s">
        <v>749</v>
      </c>
      <c r="AM4" s="83" t="s">
        <v>794</v>
      </c>
      <c r="AN4" s="78"/>
      <c r="AO4" s="80">
        <v>39847.088912037034</v>
      </c>
      <c r="AP4" s="83" t="s">
        <v>865</v>
      </c>
      <c r="AQ4" s="78" t="b">
        <v>0</v>
      </c>
      <c r="AR4" s="78" t="b">
        <v>0</v>
      </c>
      <c r="AS4" s="78" t="b">
        <v>0</v>
      </c>
      <c r="AT4" s="78"/>
      <c r="AU4" s="78">
        <v>2798</v>
      </c>
      <c r="AV4" s="83" t="s">
        <v>936</v>
      </c>
      <c r="AW4" s="78" t="b">
        <v>1</v>
      </c>
      <c r="AX4" s="78" t="s">
        <v>1008</v>
      </c>
      <c r="AY4" s="83" t="s">
        <v>1010</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237</v>
      </c>
      <c r="C5" s="65"/>
      <c r="D5" s="65" t="s">
        <v>64</v>
      </c>
      <c r="E5" s="66">
        <v>166.20988146214017</v>
      </c>
      <c r="F5" s="68">
        <v>99.99316484424416</v>
      </c>
      <c r="G5" s="102" t="s">
        <v>947</v>
      </c>
      <c r="H5" s="65"/>
      <c r="I5" s="69" t="s">
        <v>237</v>
      </c>
      <c r="J5" s="70"/>
      <c r="K5" s="70"/>
      <c r="L5" s="69" t="s">
        <v>1091</v>
      </c>
      <c r="M5" s="73">
        <v>3.2779295748975943</v>
      </c>
      <c r="N5" s="74">
        <v>8842.06640625</v>
      </c>
      <c r="O5" s="74">
        <v>9646.09375</v>
      </c>
      <c r="P5" s="75"/>
      <c r="Q5" s="76"/>
      <c r="R5" s="76"/>
      <c r="S5" s="88"/>
      <c r="T5" s="48">
        <v>1</v>
      </c>
      <c r="U5" s="48">
        <v>0</v>
      </c>
      <c r="V5" s="49">
        <v>0</v>
      </c>
      <c r="W5" s="49">
        <v>0.005848</v>
      </c>
      <c r="X5" s="49">
        <v>0.002977</v>
      </c>
      <c r="Y5" s="49">
        <v>0.49123</v>
      </c>
      <c r="Z5" s="49">
        <v>0</v>
      </c>
      <c r="AA5" s="49">
        <v>0</v>
      </c>
      <c r="AB5" s="71">
        <v>5</v>
      </c>
      <c r="AC5" s="71"/>
      <c r="AD5" s="72"/>
      <c r="AE5" s="78" t="s">
        <v>593</v>
      </c>
      <c r="AF5" s="78">
        <v>1245</v>
      </c>
      <c r="AG5" s="78">
        <v>3193</v>
      </c>
      <c r="AH5" s="78">
        <v>10108</v>
      </c>
      <c r="AI5" s="78">
        <v>1772</v>
      </c>
      <c r="AJ5" s="78"/>
      <c r="AK5" s="78" t="s">
        <v>672</v>
      </c>
      <c r="AL5" s="78" t="s">
        <v>749</v>
      </c>
      <c r="AM5" s="83" t="s">
        <v>795</v>
      </c>
      <c r="AN5" s="78"/>
      <c r="AO5" s="80">
        <v>40331.84106481481</v>
      </c>
      <c r="AP5" s="83" t="s">
        <v>866</v>
      </c>
      <c r="AQ5" s="78" t="b">
        <v>0</v>
      </c>
      <c r="AR5" s="78" t="b">
        <v>0</v>
      </c>
      <c r="AS5" s="78" t="b">
        <v>1</v>
      </c>
      <c r="AT5" s="78"/>
      <c r="AU5" s="78">
        <v>174</v>
      </c>
      <c r="AV5" s="83" t="s">
        <v>936</v>
      </c>
      <c r="AW5" s="78" t="b">
        <v>0</v>
      </c>
      <c r="AX5" s="78" t="s">
        <v>1008</v>
      </c>
      <c r="AY5" s="83" t="s">
        <v>1011</v>
      </c>
      <c r="AZ5" s="78" t="s">
        <v>65</v>
      </c>
      <c r="BA5" s="78" t="str">
        <f>REPLACE(INDEX(GroupVertices[Group],MATCH(Vertices[[#This Row],[Vertex]],GroupVertices[Vertex],0)),1,1,"")</f>
        <v>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238</v>
      </c>
      <c r="C6" s="65"/>
      <c r="D6" s="65" t="s">
        <v>64</v>
      </c>
      <c r="E6" s="66">
        <v>163.89378680193454</v>
      </c>
      <c r="F6" s="68">
        <v>99.9969252512509</v>
      </c>
      <c r="G6" s="102" t="s">
        <v>948</v>
      </c>
      <c r="H6" s="65"/>
      <c r="I6" s="69" t="s">
        <v>238</v>
      </c>
      <c r="J6" s="70"/>
      <c r="K6" s="70"/>
      <c r="L6" s="69" t="s">
        <v>1092</v>
      </c>
      <c r="M6" s="73">
        <v>2.0247112664507987</v>
      </c>
      <c r="N6" s="74">
        <v>9311.8486328125</v>
      </c>
      <c r="O6" s="74">
        <v>9536.9716796875</v>
      </c>
      <c r="P6" s="75"/>
      <c r="Q6" s="76"/>
      <c r="R6" s="76"/>
      <c r="S6" s="88"/>
      <c r="T6" s="48">
        <v>1</v>
      </c>
      <c r="U6" s="48">
        <v>0</v>
      </c>
      <c r="V6" s="49">
        <v>0</v>
      </c>
      <c r="W6" s="49">
        <v>0.005848</v>
      </c>
      <c r="X6" s="49">
        <v>0.002977</v>
      </c>
      <c r="Y6" s="49">
        <v>0.49123</v>
      </c>
      <c r="Z6" s="49">
        <v>0</v>
      </c>
      <c r="AA6" s="49">
        <v>0</v>
      </c>
      <c r="AB6" s="71">
        <v>6</v>
      </c>
      <c r="AC6" s="71"/>
      <c r="AD6" s="72"/>
      <c r="AE6" s="78" t="s">
        <v>594</v>
      </c>
      <c r="AF6" s="78">
        <v>1657</v>
      </c>
      <c r="AG6" s="78">
        <v>1438</v>
      </c>
      <c r="AH6" s="78">
        <v>86</v>
      </c>
      <c r="AI6" s="78">
        <v>91</v>
      </c>
      <c r="AJ6" s="78"/>
      <c r="AK6" s="78" t="s">
        <v>673</v>
      </c>
      <c r="AL6" s="78" t="s">
        <v>750</v>
      </c>
      <c r="AM6" s="83" t="s">
        <v>796</v>
      </c>
      <c r="AN6" s="78"/>
      <c r="AO6" s="80">
        <v>43382.68082175926</v>
      </c>
      <c r="AP6" s="83" t="s">
        <v>867</v>
      </c>
      <c r="AQ6" s="78" t="b">
        <v>0</v>
      </c>
      <c r="AR6" s="78" t="b">
        <v>0</v>
      </c>
      <c r="AS6" s="78" t="b">
        <v>0</v>
      </c>
      <c r="AT6" s="78"/>
      <c r="AU6" s="78">
        <v>8</v>
      </c>
      <c r="AV6" s="83" t="s">
        <v>936</v>
      </c>
      <c r="AW6" s="78" t="b">
        <v>0</v>
      </c>
      <c r="AX6" s="78" t="s">
        <v>1008</v>
      </c>
      <c r="AY6" s="83" t="s">
        <v>1012</v>
      </c>
      <c r="AZ6" s="78" t="s">
        <v>65</v>
      </c>
      <c r="BA6" s="78" t="str">
        <f>REPLACE(INDEX(GroupVertices[Group],MATCH(Vertices[[#This Row],[Vertex]],GroupVertices[Vertex],0)),1,1,"")</f>
        <v>4</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239</v>
      </c>
      <c r="C7" s="65"/>
      <c r="D7" s="65" t="s">
        <v>64</v>
      </c>
      <c r="E7" s="66">
        <v>162.61630553066442</v>
      </c>
      <c r="F7" s="68">
        <v>99.99899936748025</v>
      </c>
      <c r="G7" s="102" t="s">
        <v>949</v>
      </c>
      <c r="H7" s="65"/>
      <c r="I7" s="69" t="s">
        <v>239</v>
      </c>
      <c r="J7" s="70"/>
      <c r="K7" s="70"/>
      <c r="L7" s="69" t="s">
        <v>1093</v>
      </c>
      <c r="M7" s="73">
        <v>1.333477464412908</v>
      </c>
      <c r="N7" s="74">
        <v>8776.91015625</v>
      </c>
      <c r="O7" s="74">
        <v>2522.40966796875</v>
      </c>
      <c r="P7" s="75"/>
      <c r="Q7" s="76"/>
      <c r="R7" s="76"/>
      <c r="S7" s="88"/>
      <c r="T7" s="48">
        <v>1</v>
      </c>
      <c r="U7" s="48">
        <v>0</v>
      </c>
      <c r="V7" s="49">
        <v>0</v>
      </c>
      <c r="W7" s="49">
        <v>0.005848</v>
      </c>
      <c r="X7" s="49">
        <v>0.002977</v>
      </c>
      <c r="Y7" s="49">
        <v>0.49123</v>
      </c>
      <c r="Z7" s="49">
        <v>0</v>
      </c>
      <c r="AA7" s="49">
        <v>0</v>
      </c>
      <c r="AB7" s="71">
        <v>7</v>
      </c>
      <c r="AC7" s="71"/>
      <c r="AD7" s="72"/>
      <c r="AE7" s="78" t="s">
        <v>595</v>
      </c>
      <c r="AF7" s="78">
        <v>362</v>
      </c>
      <c r="AG7" s="78">
        <v>470</v>
      </c>
      <c r="AH7" s="78">
        <v>358</v>
      </c>
      <c r="AI7" s="78">
        <v>230</v>
      </c>
      <c r="AJ7" s="78"/>
      <c r="AK7" s="78" t="s">
        <v>674</v>
      </c>
      <c r="AL7" s="78" t="s">
        <v>751</v>
      </c>
      <c r="AM7" s="83" t="s">
        <v>797</v>
      </c>
      <c r="AN7" s="78"/>
      <c r="AO7" s="80">
        <v>41535.79471064815</v>
      </c>
      <c r="AP7" s="83" t="s">
        <v>868</v>
      </c>
      <c r="AQ7" s="78" t="b">
        <v>0</v>
      </c>
      <c r="AR7" s="78" t="b">
        <v>0</v>
      </c>
      <c r="AS7" s="78" t="b">
        <v>0</v>
      </c>
      <c r="AT7" s="78"/>
      <c r="AU7" s="78">
        <v>10</v>
      </c>
      <c r="AV7" s="83" t="s">
        <v>937</v>
      </c>
      <c r="AW7" s="78" t="b">
        <v>0</v>
      </c>
      <c r="AX7" s="78" t="s">
        <v>1008</v>
      </c>
      <c r="AY7" s="83" t="s">
        <v>1013</v>
      </c>
      <c r="AZ7" s="78" t="s">
        <v>65</v>
      </c>
      <c r="BA7" s="78" t="str">
        <f>REPLACE(INDEX(GroupVertices[Group],MATCH(Vertices[[#This Row],[Vertex]],GroupVertices[Vertex],0)),1,1,"")</f>
        <v>4</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240</v>
      </c>
      <c r="C8" s="65"/>
      <c r="D8" s="65" t="s">
        <v>64</v>
      </c>
      <c r="E8" s="66">
        <v>178.85668210530295</v>
      </c>
      <c r="F8" s="68">
        <v>99.97263152210991</v>
      </c>
      <c r="G8" s="102" t="s">
        <v>950</v>
      </c>
      <c r="H8" s="65"/>
      <c r="I8" s="69" t="s">
        <v>240</v>
      </c>
      <c r="J8" s="70"/>
      <c r="K8" s="70"/>
      <c r="L8" s="69" t="s">
        <v>1094</v>
      </c>
      <c r="M8" s="73">
        <v>10.121001398171463</v>
      </c>
      <c r="N8" s="74">
        <v>9679.9970703125</v>
      </c>
      <c r="O8" s="74">
        <v>8097.02783203125</v>
      </c>
      <c r="P8" s="75"/>
      <c r="Q8" s="76"/>
      <c r="R8" s="76"/>
      <c r="S8" s="88"/>
      <c r="T8" s="48">
        <v>1</v>
      </c>
      <c r="U8" s="48">
        <v>0</v>
      </c>
      <c r="V8" s="49">
        <v>0</v>
      </c>
      <c r="W8" s="49">
        <v>0.005848</v>
      </c>
      <c r="X8" s="49">
        <v>0.002977</v>
      </c>
      <c r="Y8" s="49">
        <v>0.49123</v>
      </c>
      <c r="Z8" s="49">
        <v>0</v>
      </c>
      <c r="AA8" s="49">
        <v>0</v>
      </c>
      <c r="AB8" s="71">
        <v>8</v>
      </c>
      <c r="AC8" s="71"/>
      <c r="AD8" s="72"/>
      <c r="AE8" s="78" t="s">
        <v>596</v>
      </c>
      <c r="AF8" s="78">
        <v>397</v>
      </c>
      <c r="AG8" s="78">
        <v>12776</v>
      </c>
      <c r="AH8" s="78">
        <v>6259</v>
      </c>
      <c r="AI8" s="78">
        <v>287</v>
      </c>
      <c r="AJ8" s="78"/>
      <c r="AK8" s="78" t="s">
        <v>675</v>
      </c>
      <c r="AL8" s="78"/>
      <c r="AM8" s="83" t="s">
        <v>798</v>
      </c>
      <c r="AN8" s="78"/>
      <c r="AO8" s="80">
        <v>39849.009884259256</v>
      </c>
      <c r="AP8" s="78"/>
      <c r="AQ8" s="78" t="b">
        <v>1</v>
      </c>
      <c r="AR8" s="78" t="b">
        <v>0</v>
      </c>
      <c r="AS8" s="78" t="b">
        <v>1</v>
      </c>
      <c r="AT8" s="78"/>
      <c r="AU8" s="78">
        <v>362</v>
      </c>
      <c r="AV8" s="83" t="s">
        <v>936</v>
      </c>
      <c r="AW8" s="78" t="b">
        <v>0</v>
      </c>
      <c r="AX8" s="78" t="s">
        <v>1008</v>
      </c>
      <c r="AY8" s="83" t="s">
        <v>1014</v>
      </c>
      <c r="AZ8" s="78" t="s">
        <v>65</v>
      </c>
      <c r="BA8" s="78" t="str">
        <f>REPLACE(INDEX(GroupVertices[Group],MATCH(Vertices[[#This Row],[Vertex]],GroupVertices[Vertex],0)),1,1,"")</f>
        <v>4</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241</v>
      </c>
      <c r="C9" s="65"/>
      <c r="D9" s="65" t="s">
        <v>64</v>
      </c>
      <c r="E9" s="66">
        <v>168.02448554064887</v>
      </c>
      <c r="F9" s="68">
        <v>99.99021865641836</v>
      </c>
      <c r="G9" s="102" t="s">
        <v>951</v>
      </c>
      <c r="H9" s="65"/>
      <c r="I9" s="69" t="s">
        <v>241</v>
      </c>
      <c r="J9" s="70"/>
      <c r="K9" s="70"/>
      <c r="L9" s="69" t="s">
        <v>1095</v>
      </c>
      <c r="M9" s="73">
        <v>4.259795770974144</v>
      </c>
      <c r="N9" s="74">
        <v>9639.708984375</v>
      </c>
      <c r="O9" s="74">
        <v>3695.141845703125</v>
      </c>
      <c r="P9" s="75"/>
      <c r="Q9" s="76"/>
      <c r="R9" s="76"/>
      <c r="S9" s="88"/>
      <c r="T9" s="48">
        <v>1</v>
      </c>
      <c r="U9" s="48">
        <v>0</v>
      </c>
      <c r="V9" s="49">
        <v>0</v>
      </c>
      <c r="W9" s="49">
        <v>0.005848</v>
      </c>
      <c r="X9" s="49">
        <v>0.002977</v>
      </c>
      <c r="Y9" s="49">
        <v>0.49123</v>
      </c>
      <c r="Z9" s="49">
        <v>0</v>
      </c>
      <c r="AA9" s="49">
        <v>0</v>
      </c>
      <c r="AB9" s="71">
        <v>9</v>
      </c>
      <c r="AC9" s="71"/>
      <c r="AD9" s="72"/>
      <c r="AE9" s="78" t="s">
        <v>597</v>
      </c>
      <c r="AF9" s="78">
        <v>1791</v>
      </c>
      <c r="AG9" s="78">
        <v>4568</v>
      </c>
      <c r="AH9" s="78">
        <v>6971</v>
      </c>
      <c r="AI9" s="78">
        <v>11556</v>
      </c>
      <c r="AJ9" s="78"/>
      <c r="AK9" s="78" t="s">
        <v>676</v>
      </c>
      <c r="AL9" s="78" t="s">
        <v>752</v>
      </c>
      <c r="AM9" s="83" t="s">
        <v>799</v>
      </c>
      <c r="AN9" s="78"/>
      <c r="AO9" s="80">
        <v>40675.588229166664</v>
      </c>
      <c r="AP9" s="83" t="s">
        <v>869</v>
      </c>
      <c r="AQ9" s="78" t="b">
        <v>1</v>
      </c>
      <c r="AR9" s="78" t="b">
        <v>0</v>
      </c>
      <c r="AS9" s="78" t="b">
        <v>0</v>
      </c>
      <c r="AT9" s="78"/>
      <c r="AU9" s="78">
        <v>155</v>
      </c>
      <c r="AV9" s="83" t="s">
        <v>936</v>
      </c>
      <c r="AW9" s="78" t="b">
        <v>0</v>
      </c>
      <c r="AX9" s="78" t="s">
        <v>1008</v>
      </c>
      <c r="AY9" s="83" t="s">
        <v>1015</v>
      </c>
      <c r="AZ9" s="78" t="s">
        <v>65</v>
      </c>
      <c r="BA9" s="78" t="str">
        <f>REPLACE(INDEX(GroupVertices[Group],MATCH(Vertices[[#This Row],[Vertex]],GroupVertices[Vertex],0)),1,1,"")</f>
        <v>4</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242</v>
      </c>
      <c r="C10" s="65"/>
      <c r="D10" s="65" t="s">
        <v>64</v>
      </c>
      <c r="E10" s="66">
        <v>166.50945609910124</v>
      </c>
      <c r="F10" s="68">
        <v>99.99267845541765</v>
      </c>
      <c r="G10" s="102" t="s">
        <v>952</v>
      </c>
      <c r="H10" s="65"/>
      <c r="I10" s="69" t="s">
        <v>242</v>
      </c>
      <c r="J10" s="70"/>
      <c r="K10" s="70"/>
      <c r="L10" s="69" t="s">
        <v>1096</v>
      </c>
      <c r="M10" s="73">
        <v>3.4400267578135044</v>
      </c>
      <c r="N10" s="74">
        <v>8449.9677734375</v>
      </c>
      <c r="O10" s="74">
        <v>8367.5107421875</v>
      </c>
      <c r="P10" s="75"/>
      <c r="Q10" s="76"/>
      <c r="R10" s="76"/>
      <c r="S10" s="88"/>
      <c r="T10" s="48">
        <v>1</v>
      </c>
      <c r="U10" s="48">
        <v>0</v>
      </c>
      <c r="V10" s="49">
        <v>0</v>
      </c>
      <c r="W10" s="49">
        <v>0.005848</v>
      </c>
      <c r="X10" s="49">
        <v>0.002977</v>
      </c>
      <c r="Y10" s="49">
        <v>0.49123</v>
      </c>
      <c r="Z10" s="49">
        <v>0</v>
      </c>
      <c r="AA10" s="49">
        <v>0</v>
      </c>
      <c r="AB10" s="71">
        <v>10</v>
      </c>
      <c r="AC10" s="71"/>
      <c r="AD10" s="72"/>
      <c r="AE10" s="78" t="s">
        <v>598</v>
      </c>
      <c r="AF10" s="78">
        <v>1546</v>
      </c>
      <c r="AG10" s="78">
        <v>3420</v>
      </c>
      <c r="AH10" s="78">
        <v>20102</v>
      </c>
      <c r="AI10" s="78">
        <v>8417</v>
      </c>
      <c r="AJ10" s="78"/>
      <c r="AK10" s="78" t="s">
        <v>677</v>
      </c>
      <c r="AL10" s="78" t="s">
        <v>753</v>
      </c>
      <c r="AM10" s="83" t="s">
        <v>800</v>
      </c>
      <c r="AN10" s="78"/>
      <c r="AO10" s="80">
        <v>39559.85386574074</v>
      </c>
      <c r="AP10" s="83" t="s">
        <v>870</v>
      </c>
      <c r="AQ10" s="78" t="b">
        <v>0</v>
      </c>
      <c r="AR10" s="78" t="b">
        <v>0</v>
      </c>
      <c r="AS10" s="78" t="b">
        <v>1</v>
      </c>
      <c r="AT10" s="78"/>
      <c r="AU10" s="78">
        <v>147</v>
      </c>
      <c r="AV10" s="83" t="s">
        <v>938</v>
      </c>
      <c r="AW10" s="78" t="b">
        <v>1</v>
      </c>
      <c r="AX10" s="78" t="s">
        <v>1008</v>
      </c>
      <c r="AY10" s="83" t="s">
        <v>1016</v>
      </c>
      <c r="AZ10" s="78" t="s">
        <v>65</v>
      </c>
      <c r="BA10" s="78" t="str">
        <f>REPLACE(INDEX(GroupVertices[Group],MATCH(Vertices[[#This Row],[Vertex]],GroupVertices[Vertex],0)),1,1,"")</f>
        <v>4</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243</v>
      </c>
      <c r="C11" s="65"/>
      <c r="D11" s="65" t="s">
        <v>64</v>
      </c>
      <c r="E11" s="66">
        <v>164.86905401212937</v>
      </c>
      <c r="F11" s="68">
        <v>99.99534180921216</v>
      </c>
      <c r="G11" s="102" t="s">
        <v>953</v>
      </c>
      <c r="H11" s="65"/>
      <c r="I11" s="69" t="s">
        <v>243</v>
      </c>
      <c r="J11" s="70"/>
      <c r="K11" s="70"/>
      <c r="L11" s="69" t="s">
        <v>1097</v>
      </c>
      <c r="M11" s="73">
        <v>2.552419716560304</v>
      </c>
      <c r="N11" s="74">
        <v>9804.087890625</v>
      </c>
      <c r="O11" s="74">
        <v>5864.07861328125</v>
      </c>
      <c r="P11" s="75"/>
      <c r="Q11" s="76"/>
      <c r="R11" s="76"/>
      <c r="S11" s="88"/>
      <c r="T11" s="48">
        <v>1</v>
      </c>
      <c r="U11" s="48">
        <v>0</v>
      </c>
      <c r="V11" s="49">
        <v>0</v>
      </c>
      <c r="W11" s="49">
        <v>0.005848</v>
      </c>
      <c r="X11" s="49">
        <v>0.002977</v>
      </c>
      <c r="Y11" s="49">
        <v>0.49123</v>
      </c>
      <c r="Z11" s="49">
        <v>0</v>
      </c>
      <c r="AA11" s="49">
        <v>0</v>
      </c>
      <c r="AB11" s="71">
        <v>11</v>
      </c>
      <c r="AC11" s="71"/>
      <c r="AD11" s="72"/>
      <c r="AE11" s="78" t="s">
        <v>599</v>
      </c>
      <c r="AF11" s="78">
        <v>1176</v>
      </c>
      <c r="AG11" s="78">
        <v>2177</v>
      </c>
      <c r="AH11" s="78">
        <v>2549</v>
      </c>
      <c r="AI11" s="78">
        <v>357</v>
      </c>
      <c r="AJ11" s="78"/>
      <c r="AK11" s="78" t="s">
        <v>678</v>
      </c>
      <c r="AL11" s="78" t="s">
        <v>754</v>
      </c>
      <c r="AM11" s="83" t="s">
        <v>801</v>
      </c>
      <c r="AN11" s="78"/>
      <c r="AO11" s="80">
        <v>40192.93782407408</v>
      </c>
      <c r="AP11" s="83" t="s">
        <v>871</v>
      </c>
      <c r="AQ11" s="78" t="b">
        <v>0</v>
      </c>
      <c r="AR11" s="78" t="b">
        <v>0</v>
      </c>
      <c r="AS11" s="78" t="b">
        <v>1</v>
      </c>
      <c r="AT11" s="78"/>
      <c r="AU11" s="78">
        <v>60</v>
      </c>
      <c r="AV11" s="83" t="s">
        <v>939</v>
      </c>
      <c r="AW11" s="78" t="b">
        <v>1</v>
      </c>
      <c r="AX11" s="78" t="s">
        <v>1008</v>
      </c>
      <c r="AY11" s="83" t="s">
        <v>1017</v>
      </c>
      <c r="AZ11" s="78" t="s">
        <v>65</v>
      </c>
      <c r="BA11" s="78" t="str">
        <f>REPLACE(INDEX(GroupVertices[Group],MATCH(Vertices[[#This Row],[Vertex]],GroupVertices[Vertex],0)),1,1,"")</f>
        <v>4</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244</v>
      </c>
      <c r="C12" s="65"/>
      <c r="D12" s="65" t="s">
        <v>64</v>
      </c>
      <c r="E12" s="66">
        <v>169.60418087299425</v>
      </c>
      <c r="F12" s="68">
        <v>99.98765386599838</v>
      </c>
      <c r="G12" s="102" t="s">
        <v>954</v>
      </c>
      <c r="H12" s="65"/>
      <c r="I12" s="69" t="s">
        <v>244</v>
      </c>
      <c r="J12" s="70"/>
      <c r="K12" s="70"/>
      <c r="L12" s="69" t="s">
        <v>1098</v>
      </c>
      <c r="M12" s="73">
        <v>5.114554924940419</v>
      </c>
      <c r="N12" s="74">
        <v>9246.783203125</v>
      </c>
      <c r="O12" s="74">
        <v>2423.287109375</v>
      </c>
      <c r="P12" s="75"/>
      <c r="Q12" s="76"/>
      <c r="R12" s="76"/>
      <c r="S12" s="88"/>
      <c r="T12" s="48">
        <v>1</v>
      </c>
      <c r="U12" s="48">
        <v>0</v>
      </c>
      <c r="V12" s="49">
        <v>0</v>
      </c>
      <c r="W12" s="49">
        <v>0.005848</v>
      </c>
      <c r="X12" s="49">
        <v>0.002977</v>
      </c>
      <c r="Y12" s="49">
        <v>0.49123</v>
      </c>
      <c r="Z12" s="49">
        <v>0</v>
      </c>
      <c r="AA12" s="49">
        <v>0</v>
      </c>
      <c r="AB12" s="71">
        <v>12</v>
      </c>
      <c r="AC12" s="71"/>
      <c r="AD12" s="72"/>
      <c r="AE12" s="78" t="s">
        <v>600</v>
      </c>
      <c r="AF12" s="78">
        <v>1</v>
      </c>
      <c r="AG12" s="78">
        <v>5765</v>
      </c>
      <c r="AH12" s="78">
        <v>17423</v>
      </c>
      <c r="AI12" s="78">
        <v>0</v>
      </c>
      <c r="AJ12" s="78"/>
      <c r="AK12" s="78" t="s">
        <v>679</v>
      </c>
      <c r="AL12" s="78" t="s">
        <v>755</v>
      </c>
      <c r="AM12" s="83" t="s">
        <v>802</v>
      </c>
      <c r="AN12" s="78"/>
      <c r="AO12" s="80">
        <v>40205.69521990741</v>
      </c>
      <c r="AP12" s="83" t="s">
        <v>872</v>
      </c>
      <c r="AQ12" s="78" t="b">
        <v>0</v>
      </c>
      <c r="AR12" s="78" t="b">
        <v>0</v>
      </c>
      <c r="AS12" s="78" t="b">
        <v>0</v>
      </c>
      <c r="AT12" s="78"/>
      <c r="AU12" s="78">
        <v>183</v>
      </c>
      <c r="AV12" s="83" t="s">
        <v>937</v>
      </c>
      <c r="AW12" s="78" t="b">
        <v>1</v>
      </c>
      <c r="AX12" s="78" t="s">
        <v>1008</v>
      </c>
      <c r="AY12" s="83" t="s">
        <v>1018</v>
      </c>
      <c r="AZ12" s="78" t="s">
        <v>65</v>
      </c>
      <c r="BA12" s="78"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245</v>
      </c>
      <c r="C13" s="65"/>
      <c r="D13" s="65" t="s">
        <v>64</v>
      </c>
      <c r="E13" s="66">
        <v>167.75262485688683</v>
      </c>
      <c r="F13" s="68">
        <v>99.99066004892171</v>
      </c>
      <c r="G13" s="102" t="s">
        <v>955</v>
      </c>
      <c r="H13" s="65"/>
      <c r="I13" s="69" t="s">
        <v>245</v>
      </c>
      <c r="J13" s="70"/>
      <c r="K13" s="70"/>
      <c r="L13" s="69" t="s">
        <v>1099</v>
      </c>
      <c r="M13" s="73">
        <v>4.11269436268922</v>
      </c>
      <c r="N13" s="74">
        <v>8409.830078125</v>
      </c>
      <c r="O13" s="74">
        <v>3970.215087890625</v>
      </c>
      <c r="P13" s="75"/>
      <c r="Q13" s="76"/>
      <c r="R13" s="76"/>
      <c r="S13" s="88"/>
      <c r="T13" s="48">
        <v>1</v>
      </c>
      <c r="U13" s="48">
        <v>0</v>
      </c>
      <c r="V13" s="49">
        <v>0</v>
      </c>
      <c r="W13" s="49">
        <v>0.005848</v>
      </c>
      <c r="X13" s="49">
        <v>0.002977</v>
      </c>
      <c r="Y13" s="49">
        <v>0.49123</v>
      </c>
      <c r="Z13" s="49">
        <v>0</v>
      </c>
      <c r="AA13" s="49">
        <v>0</v>
      </c>
      <c r="AB13" s="71">
        <v>13</v>
      </c>
      <c r="AC13" s="71"/>
      <c r="AD13" s="72"/>
      <c r="AE13" s="78" t="s">
        <v>601</v>
      </c>
      <c r="AF13" s="78">
        <v>1272</v>
      </c>
      <c r="AG13" s="78">
        <v>4362</v>
      </c>
      <c r="AH13" s="78">
        <v>6088</v>
      </c>
      <c r="AI13" s="78">
        <v>1075</v>
      </c>
      <c r="AJ13" s="78"/>
      <c r="AK13" s="78" t="s">
        <v>680</v>
      </c>
      <c r="AL13" s="78" t="s">
        <v>756</v>
      </c>
      <c r="AM13" s="83" t="s">
        <v>803</v>
      </c>
      <c r="AN13" s="78"/>
      <c r="AO13" s="80">
        <v>40626.74553240741</v>
      </c>
      <c r="AP13" s="83" t="s">
        <v>873</v>
      </c>
      <c r="AQ13" s="78" t="b">
        <v>0</v>
      </c>
      <c r="AR13" s="78" t="b">
        <v>0</v>
      </c>
      <c r="AS13" s="78" t="b">
        <v>1</v>
      </c>
      <c r="AT13" s="78"/>
      <c r="AU13" s="78">
        <v>113</v>
      </c>
      <c r="AV13" s="83" t="s">
        <v>936</v>
      </c>
      <c r="AW13" s="78" t="b">
        <v>0</v>
      </c>
      <c r="AX13" s="78" t="s">
        <v>1008</v>
      </c>
      <c r="AY13" s="83" t="s">
        <v>1019</v>
      </c>
      <c r="AZ13" s="78" t="s">
        <v>65</v>
      </c>
      <c r="BA13" s="78" t="str">
        <f>REPLACE(INDEX(GroupVertices[Group],MATCH(Vertices[[#This Row],[Vertex]],GroupVertices[Vertex],0)),1,1,"")</f>
        <v>4</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228</v>
      </c>
      <c r="C14" s="65"/>
      <c r="D14" s="65" t="s">
        <v>64</v>
      </c>
      <c r="E14" s="66">
        <v>168.9126517550753</v>
      </c>
      <c r="F14" s="68">
        <v>99.98877663139527</v>
      </c>
      <c r="G14" s="102" t="s">
        <v>413</v>
      </c>
      <c r="H14" s="65"/>
      <c r="I14" s="69" t="s">
        <v>228</v>
      </c>
      <c r="J14" s="70"/>
      <c r="K14" s="70"/>
      <c r="L14" s="69" t="s">
        <v>1100</v>
      </c>
      <c r="M14" s="73">
        <v>4.740374643671974</v>
      </c>
      <c r="N14" s="74">
        <v>1806.2647705078125</v>
      </c>
      <c r="O14" s="74">
        <v>4655.20361328125</v>
      </c>
      <c r="P14" s="75"/>
      <c r="Q14" s="76"/>
      <c r="R14" s="76"/>
      <c r="S14" s="88"/>
      <c r="T14" s="48">
        <v>12</v>
      </c>
      <c r="U14" s="48">
        <v>29</v>
      </c>
      <c r="V14" s="49">
        <v>2848.322222</v>
      </c>
      <c r="W14" s="49">
        <v>0.012821</v>
      </c>
      <c r="X14" s="49">
        <v>0.111023</v>
      </c>
      <c r="Y14" s="49">
        <v>12.166145</v>
      </c>
      <c r="Z14" s="49">
        <v>0.012802275960170697</v>
      </c>
      <c r="AA14" s="49">
        <v>0.02631578947368421</v>
      </c>
      <c r="AB14" s="71">
        <v>14</v>
      </c>
      <c r="AC14" s="71"/>
      <c r="AD14" s="72"/>
      <c r="AE14" s="78" t="s">
        <v>602</v>
      </c>
      <c r="AF14" s="78">
        <v>853</v>
      </c>
      <c r="AG14" s="78">
        <v>5241</v>
      </c>
      <c r="AH14" s="78">
        <v>6355</v>
      </c>
      <c r="AI14" s="78">
        <v>5064</v>
      </c>
      <c r="AJ14" s="78"/>
      <c r="AK14" s="78" t="s">
        <v>681</v>
      </c>
      <c r="AL14" s="78" t="s">
        <v>757</v>
      </c>
      <c r="AM14" s="83" t="s">
        <v>804</v>
      </c>
      <c r="AN14" s="78"/>
      <c r="AO14" s="80">
        <v>39839.90712962963</v>
      </c>
      <c r="AP14" s="83" t="s">
        <v>874</v>
      </c>
      <c r="AQ14" s="78" t="b">
        <v>0</v>
      </c>
      <c r="AR14" s="78" t="b">
        <v>0</v>
      </c>
      <c r="AS14" s="78" t="b">
        <v>1</v>
      </c>
      <c r="AT14" s="78"/>
      <c r="AU14" s="78">
        <v>182</v>
      </c>
      <c r="AV14" s="83" t="s">
        <v>940</v>
      </c>
      <c r="AW14" s="78" t="b">
        <v>1</v>
      </c>
      <c r="AX14" s="78" t="s">
        <v>1008</v>
      </c>
      <c r="AY14" s="83" t="s">
        <v>1020</v>
      </c>
      <c r="AZ14" s="78" t="s">
        <v>66</v>
      </c>
      <c r="BA14" s="78" t="str">
        <f>REPLACE(INDEX(GroupVertices[Group],MATCH(Vertices[[#This Row],[Vertex]],GroupVertices[Vertex],0)),1,1,"")</f>
        <v>1</v>
      </c>
      <c r="BB14" s="48" t="s">
        <v>1408</v>
      </c>
      <c r="BC14" s="48" t="s">
        <v>1408</v>
      </c>
      <c r="BD14" s="48" t="s">
        <v>1413</v>
      </c>
      <c r="BE14" s="48" t="s">
        <v>1413</v>
      </c>
      <c r="BF14" s="48" t="s">
        <v>1417</v>
      </c>
      <c r="BG14" s="48" t="s">
        <v>1417</v>
      </c>
      <c r="BH14" s="119" t="s">
        <v>1425</v>
      </c>
      <c r="BI14" s="119" t="s">
        <v>1443</v>
      </c>
      <c r="BJ14" s="119" t="s">
        <v>1449</v>
      </c>
      <c r="BK14" s="119" t="s">
        <v>1449</v>
      </c>
      <c r="BL14" s="119">
        <v>11</v>
      </c>
      <c r="BM14" s="123">
        <v>2.5522041763341066</v>
      </c>
      <c r="BN14" s="119">
        <v>2</v>
      </c>
      <c r="BO14" s="123">
        <v>0.46403712296983757</v>
      </c>
      <c r="BP14" s="119">
        <v>0</v>
      </c>
      <c r="BQ14" s="123">
        <v>0</v>
      </c>
      <c r="BR14" s="119">
        <v>418</v>
      </c>
      <c r="BS14" s="123">
        <v>96.98375870069606</v>
      </c>
      <c r="BT14" s="119">
        <v>431</v>
      </c>
      <c r="BU14" s="2"/>
      <c r="BV14" s="3"/>
      <c r="BW14" s="3"/>
      <c r="BX14" s="3"/>
      <c r="BY14" s="3"/>
    </row>
    <row r="15" spans="1:77" ht="41.45" customHeight="1">
      <c r="A15" s="64" t="s">
        <v>231</v>
      </c>
      <c r="C15" s="65"/>
      <c r="D15" s="65" t="s">
        <v>64</v>
      </c>
      <c r="E15" s="66">
        <v>497.2662495452663</v>
      </c>
      <c r="F15" s="68">
        <v>99.45566233730615</v>
      </c>
      <c r="G15" s="102" t="s">
        <v>956</v>
      </c>
      <c r="H15" s="65"/>
      <c r="I15" s="69" t="s">
        <v>231</v>
      </c>
      <c r="J15" s="70"/>
      <c r="K15" s="70"/>
      <c r="L15" s="69" t="s">
        <v>1101</v>
      </c>
      <c r="M15" s="73">
        <v>182.40959838710322</v>
      </c>
      <c r="N15" s="74">
        <v>4915.72216796875</v>
      </c>
      <c r="O15" s="74">
        <v>1007.5157470703125</v>
      </c>
      <c r="P15" s="75"/>
      <c r="Q15" s="76"/>
      <c r="R15" s="76"/>
      <c r="S15" s="88"/>
      <c r="T15" s="48">
        <v>6</v>
      </c>
      <c r="U15" s="48">
        <v>1</v>
      </c>
      <c r="V15" s="49">
        <v>121.222222</v>
      </c>
      <c r="W15" s="49">
        <v>0.00885</v>
      </c>
      <c r="X15" s="49">
        <v>0.036704</v>
      </c>
      <c r="Y15" s="49">
        <v>1.600642</v>
      </c>
      <c r="Z15" s="49">
        <v>0.3</v>
      </c>
      <c r="AA15" s="49">
        <v>0</v>
      </c>
      <c r="AB15" s="71">
        <v>15</v>
      </c>
      <c r="AC15" s="71"/>
      <c r="AD15" s="72"/>
      <c r="AE15" s="78" t="s">
        <v>603</v>
      </c>
      <c r="AF15" s="78">
        <v>143</v>
      </c>
      <c r="AG15" s="78">
        <v>254048</v>
      </c>
      <c r="AH15" s="78">
        <v>21184</v>
      </c>
      <c r="AI15" s="78">
        <v>763</v>
      </c>
      <c r="AJ15" s="78"/>
      <c r="AK15" s="78" t="s">
        <v>682</v>
      </c>
      <c r="AL15" s="78" t="s">
        <v>756</v>
      </c>
      <c r="AM15" s="83" t="s">
        <v>805</v>
      </c>
      <c r="AN15" s="78"/>
      <c r="AO15" s="80">
        <v>39687.83525462963</v>
      </c>
      <c r="AP15" s="83" t="s">
        <v>875</v>
      </c>
      <c r="AQ15" s="78" t="b">
        <v>0</v>
      </c>
      <c r="AR15" s="78" t="b">
        <v>0</v>
      </c>
      <c r="AS15" s="78" t="b">
        <v>0</v>
      </c>
      <c r="AT15" s="78"/>
      <c r="AU15" s="78">
        <v>1019</v>
      </c>
      <c r="AV15" s="83" t="s">
        <v>936</v>
      </c>
      <c r="AW15" s="78" t="b">
        <v>1</v>
      </c>
      <c r="AX15" s="78" t="s">
        <v>1008</v>
      </c>
      <c r="AY15" s="83" t="s">
        <v>1021</v>
      </c>
      <c r="AZ15" s="78" t="s">
        <v>66</v>
      </c>
      <c r="BA15" s="78" t="str">
        <f>REPLACE(INDEX(GroupVertices[Group],MATCH(Vertices[[#This Row],[Vertex]],GroupVertices[Vertex],0)),1,1,"")</f>
        <v>3</v>
      </c>
      <c r="BB15" s="48" t="s">
        <v>347</v>
      </c>
      <c r="BC15" s="48" t="s">
        <v>347</v>
      </c>
      <c r="BD15" s="48" t="s">
        <v>370</v>
      </c>
      <c r="BE15" s="48" t="s">
        <v>370</v>
      </c>
      <c r="BF15" s="48"/>
      <c r="BG15" s="48"/>
      <c r="BH15" s="119" t="s">
        <v>1426</v>
      </c>
      <c r="BI15" s="119" t="s">
        <v>1426</v>
      </c>
      <c r="BJ15" s="119" t="s">
        <v>1450</v>
      </c>
      <c r="BK15" s="119" t="s">
        <v>1450</v>
      </c>
      <c r="BL15" s="119">
        <v>0</v>
      </c>
      <c r="BM15" s="123">
        <v>0</v>
      </c>
      <c r="BN15" s="119">
        <v>0</v>
      </c>
      <c r="BO15" s="123">
        <v>0</v>
      </c>
      <c r="BP15" s="119">
        <v>0</v>
      </c>
      <c r="BQ15" s="123">
        <v>0</v>
      </c>
      <c r="BR15" s="119">
        <v>5</v>
      </c>
      <c r="BS15" s="123">
        <v>100</v>
      </c>
      <c r="BT15" s="119">
        <v>5</v>
      </c>
      <c r="BU15" s="2"/>
      <c r="BV15" s="3"/>
      <c r="BW15" s="3"/>
      <c r="BX15" s="3"/>
      <c r="BY15" s="3"/>
    </row>
    <row r="16" spans="1:77" ht="41.45" customHeight="1">
      <c r="A16" s="64" t="s">
        <v>215</v>
      </c>
      <c r="C16" s="65"/>
      <c r="D16" s="65" t="s">
        <v>64</v>
      </c>
      <c r="E16" s="66">
        <v>162.45662037175563</v>
      </c>
      <c r="F16" s="68">
        <v>99.99925863200893</v>
      </c>
      <c r="G16" s="102" t="s">
        <v>402</v>
      </c>
      <c r="H16" s="65"/>
      <c r="I16" s="69" t="s">
        <v>215</v>
      </c>
      <c r="J16" s="70"/>
      <c r="K16" s="70"/>
      <c r="L16" s="69" t="s">
        <v>1102</v>
      </c>
      <c r="M16" s="73">
        <v>1.2470732391581716</v>
      </c>
      <c r="N16" s="74">
        <v>2747.201171875</v>
      </c>
      <c r="O16" s="74">
        <v>3935.8212890625</v>
      </c>
      <c r="P16" s="75"/>
      <c r="Q16" s="76"/>
      <c r="R16" s="76"/>
      <c r="S16" s="88"/>
      <c r="T16" s="48">
        <v>0</v>
      </c>
      <c r="U16" s="48">
        <v>4</v>
      </c>
      <c r="V16" s="49">
        <v>1.5</v>
      </c>
      <c r="W16" s="49">
        <v>0.007576</v>
      </c>
      <c r="X16" s="49">
        <v>0.02442</v>
      </c>
      <c r="Y16" s="49">
        <v>1.123537</v>
      </c>
      <c r="Z16" s="49">
        <v>0.25</v>
      </c>
      <c r="AA16" s="49">
        <v>0</v>
      </c>
      <c r="AB16" s="71">
        <v>16</v>
      </c>
      <c r="AC16" s="71"/>
      <c r="AD16" s="72"/>
      <c r="AE16" s="78" t="s">
        <v>604</v>
      </c>
      <c r="AF16" s="78">
        <v>660</v>
      </c>
      <c r="AG16" s="78">
        <v>349</v>
      </c>
      <c r="AH16" s="78">
        <v>1148</v>
      </c>
      <c r="AI16" s="78">
        <v>696</v>
      </c>
      <c r="AJ16" s="78"/>
      <c r="AK16" s="78" t="s">
        <v>683</v>
      </c>
      <c r="AL16" s="78" t="s">
        <v>758</v>
      </c>
      <c r="AM16" s="83" t="s">
        <v>806</v>
      </c>
      <c r="AN16" s="78"/>
      <c r="AO16" s="80">
        <v>40581.71172453704</v>
      </c>
      <c r="AP16" s="83" t="s">
        <v>876</v>
      </c>
      <c r="AQ16" s="78" t="b">
        <v>0</v>
      </c>
      <c r="AR16" s="78" t="b">
        <v>0</v>
      </c>
      <c r="AS16" s="78" t="b">
        <v>1</v>
      </c>
      <c r="AT16" s="78"/>
      <c r="AU16" s="78">
        <v>25</v>
      </c>
      <c r="AV16" s="83" t="s">
        <v>936</v>
      </c>
      <c r="AW16" s="78" t="b">
        <v>0</v>
      </c>
      <c r="AX16" s="78" t="s">
        <v>1008</v>
      </c>
      <c r="AY16" s="83" t="s">
        <v>1022</v>
      </c>
      <c r="AZ16" s="78" t="s">
        <v>66</v>
      </c>
      <c r="BA16" s="78" t="str">
        <f>REPLACE(INDEX(GroupVertices[Group],MATCH(Vertices[[#This Row],[Vertex]],GroupVertices[Vertex],0)),1,1,"")</f>
        <v>1</v>
      </c>
      <c r="BB16" s="48" t="s">
        <v>329</v>
      </c>
      <c r="BC16" s="48" t="s">
        <v>329</v>
      </c>
      <c r="BD16" s="48" t="s">
        <v>357</v>
      </c>
      <c r="BE16" s="48" t="s">
        <v>357</v>
      </c>
      <c r="BF16" s="48" t="s">
        <v>379</v>
      </c>
      <c r="BG16" s="48" t="s">
        <v>379</v>
      </c>
      <c r="BH16" s="119" t="s">
        <v>1427</v>
      </c>
      <c r="BI16" s="119" t="s">
        <v>1427</v>
      </c>
      <c r="BJ16" s="119" t="s">
        <v>1451</v>
      </c>
      <c r="BK16" s="119" t="s">
        <v>1451</v>
      </c>
      <c r="BL16" s="119">
        <v>2</v>
      </c>
      <c r="BM16" s="123">
        <v>6.25</v>
      </c>
      <c r="BN16" s="119">
        <v>0</v>
      </c>
      <c r="BO16" s="123">
        <v>0</v>
      </c>
      <c r="BP16" s="119">
        <v>0</v>
      </c>
      <c r="BQ16" s="123">
        <v>0</v>
      </c>
      <c r="BR16" s="119">
        <v>30</v>
      </c>
      <c r="BS16" s="123">
        <v>93.75</v>
      </c>
      <c r="BT16" s="119">
        <v>32</v>
      </c>
      <c r="BU16" s="2"/>
      <c r="BV16" s="3"/>
      <c r="BW16" s="3"/>
      <c r="BX16" s="3"/>
      <c r="BY16" s="3"/>
    </row>
    <row r="17" spans="1:77" ht="41.45" customHeight="1">
      <c r="A17" s="64" t="s">
        <v>246</v>
      </c>
      <c r="C17" s="65"/>
      <c r="D17" s="65" t="s">
        <v>64</v>
      </c>
      <c r="E17" s="66">
        <v>162.31673089370332</v>
      </c>
      <c r="F17" s="68">
        <v>99.99948575630677</v>
      </c>
      <c r="G17" s="102" t="s">
        <v>957</v>
      </c>
      <c r="H17" s="65"/>
      <c r="I17" s="69" t="s">
        <v>246</v>
      </c>
      <c r="J17" s="70"/>
      <c r="K17" s="70"/>
      <c r="L17" s="69" t="s">
        <v>1103</v>
      </c>
      <c r="M17" s="73">
        <v>1.1713802814969976</v>
      </c>
      <c r="N17" s="74">
        <v>2538.518310546875</v>
      </c>
      <c r="O17" s="74">
        <v>6011.89990234375</v>
      </c>
      <c r="P17" s="75"/>
      <c r="Q17" s="76"/>
      <c r="R17" s="76"/>
      <c r="S17" s="88"/>
      <c r="T17" s="48">
        <v>4</v>
      </c>
      <c r="U17" s="48">
        <v>0</v>
      </c>
      <c r="V17" s="49">
        <v>1.8</v>
      </c>
      <c r="W17" s="49">
        <v>0.007692</v>
      </c>
      <c r="X17" s="49">
        <v>0.025851</v>
      </c>
      <c r="Y17" s="49">
        <v>1.111183</v>
      </c>
      <c r="Z17" s="49">
        <v>0.4166666666666667</v>
      </c>
      <c r="AA17" s="49">
        <v>0</v>
      </c>
      <c r="AB17" s="71">
        <v>17</v>
      </c>
      <c r="AC17" s="71"/>
      <c r="AD17" s="72"/>
      <c r="AE17" s="78" t="s">
        <v>605</v>
      </c>
      <c r="AF17" s="78">
        <v>256</v>
      </c>
      <c r="AG17" s="78">
        <v>243</v>
      </c>
      <c r="AH17" s="78">
        <v>635</v>
      </c>
      <c r="AI17" s="78">
        <v>833</v>
      </c>
      <c r="AJ17" s="78"/>
      <c r="AK17" s="78" t="s">
        <v>684</v>
      </c>
      <c r="AL17" s="78" t="s">
        <v>759</v>
      </c>
      <c r="AM17" s="83" t="s">
        <v>807</v>
      </c>
      <c r="AN17" s="78"/>
      <c r="AO17" s="80">
        <v>42096.681446759256</v>
      </c>
      <c r="AP17" s="83" t="s">
        <v>877</v>
      </c>
      <c r="AQ17" s="78" t="b">
        <v>0</v>
      </c>
      <c r="AR17" s="78" t="b">
        <v>0</v>
      </c>
      <c r="AS17" s="78" t="b">
        <v>1</v>
      </c>
      <c r="AT17" s="78"/>
      <c r="AU17" s="78">
        <v>11</v>
      </c>
      <c r="AV17" s="83" t="s">
        <v>936</v>
      </c>
      <c r="AW17" s="78" t="b">
        <v>0</v>
      </c>
      <c r="AX17" s="78" t="s">
        <v>1008</v>
      </c>
      <c r="AY17" s="83" t="s">
        <v>1023</v>
      </c>
      <c r="AZ17" s="78" t="s">
        <v>65</v>
      </c>
      <c r="BA17" s="78" t="str">
        <f>REPLACE(INDEX(GroupVertices[Group],MATCH(Vertices[[#This Row],[Vertex]],GroupVertices[Vertex],0)),1,1,"")</f>
        <v>1</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247</v>
      </c>
      <c r="C18" s="65"/>
      <c r="D18" s="65" t="s">
        <v>64</v>
      </c>
      <c r="E18" s="66">
        <v>166.2362757032821</v>
      </c>
      <c r="F18" s="68">
        <v>99.99312199060306</v>
      </c>
      <c r="G18" s="102" t="s">
        <v>958</v>
      </c>
      <c r="H18" s="65"/>
      <c r="I18" s="69" t="s">
        <v>247</v>
      </c>
      <c r="J18" s="70"/>
      <c r="K18" s="70"/>
      <c r="L18" s="69" t="s">
        <v>1104</v>
      </c>
      <c r="M18" s="73">
        <v>3.292211265022344</v>
      </c>
      <c r="N18" s="74">
        <v>3269.3447265625</v>
      </c>
      <c r="O18" s="74">
        <v>5051.71923828125</v>
      </c>
      <c r="P18" s="75"/>
      <c r="Q18" s="76"/>
      <c r="R18" s="76"/>
      <c r="S18" s="88"/>
      <c r="T18" s="48">
        <v>4</v>
      </c>
      <c r="U18" s="48">
        <v>0</v>
      </c>
      <c r="V18" s="49">
        <v>1.8</v>
      </c>
      <c r="W18" s="49">
        <v>0.007692</v>
      </c>
      <c r="X18" s="49">
        <v>0.025851</v>
      </c>
      <c r="Y18" s="49">
        <v>1.111183</v>
      </c>
      <c r="Z18" s="49">
        <v>0.4166666666666667</v>
      </c>
      <c r="AA18" s="49">
        <v>0</v>
      </c>
      <c r="AB18" s="71">
        <v>18</v>
      </c>
      <c r="AC18" s="71"/>
      <c r="AD18" s="72"/>
      <c r="AE18" s="78" t="s">
        <v>606</v>
      </c>
      <c r="AF18" s="78">
        <v>225</v>
      </c>
      <c r="AG18" s="78">
        <v>3213</v>
      </c>
      <c r="AH18" s="78">
        <v>2452</v>
      </c>
      <c r="AI18" s="78">
        <v>2424</v>
      </c>
      <c r="AJ18" s="78"/>
      <c r="AK18" s="78" t="s">
        <v>685</v>
      </c>
      <c r="AL18" s="78" t="s">
        <v>760</v>
      </c>
      <c r="AM18" s="83" t="s">
        <v>808</v>
      </c>
      <c r="AN18" s="78"/>
      <c r="AO18" s="80">
        <v>40786.62726851852</v>
      </c>
      <c r="AP18" s="83" t="s">
        <v>878</v>
      </c>
      <c r="AQ18" s="78" t="b">
        <v>0</v>
      </c>
      <c r="AR18" s="78" t="b">
        <v>0</v>
      </c>
      <c r="AS18" s="78" t="b">
        <v>1</v>
      </c>
      <c r="AT18" s="78"/>
      <c r="AU18" s="78">
        <v>94</v>
      </c>
      <c r="AV18" s="83" t="s">
        <v>936</v>
      </c>
      <c r="AW18" s="78" t="b">
        <v>1</v>
      </c>
      <c r="AX18" s="78" t="s">
        <v>1008</v>
      </c>
      <c r="AY18" s="83" t="s">
        <v>1024</v>
      </c>
      <c r="AZ18" s="78" t="s">
        <v>65</v>
      </c>
      <c r="BA18" s="78" t="str">
        <f>REPLACE(INDEX(GroupVertices[Group],MATCH(Vertices[[#This Row],[Vertex]],GroupVertices[Vertex],0)),1,1,"")</f>
        <v>1</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248</v>
      </c>
      <c r="C19" s="65"/>
      <c r="D19" s="65" t="s">
        <v>64</v>
      </c>
      <c r="E19" s="66">
        <v>163.31575292092595</v>
      </c>
      <c r="F19" s="68">
        <v>99.99786374599104</v>
      </c>
      <c r="G19" s="102" t="s">
        <v>959</v>
      </c>
      <c r="H19" s="65"/>
      <c r="I19" s="69" t="s">
        <v>248</v>
      </c>
      <c r="J19" s="70"/>
      <c r="K19" s="70"/>
      <c r="L19" s="69" t="s">
        <v>1105</v>
      </c>
      <c r="M19" s="73">
        <v>1.711942252718778</v>
      </c>
      <c r="N19" s="74">
        <v>3262.686279296875</v>
      </c>
      <c r="O19" s="74">
        <v>4139.388671875</v>
      </c>
      <c r="P19" s="75"/>
      <c r="Q19" s="76"/>
      <c r="R19" s="76"/>
      <c r="S19" s="88"/>
      <c r="T19" s="48">
        <v>4</v>
      </c>
      <c r="U19" s="48">
        <v>0</v>
      </c>
      <c r="V19" s="49">
        <v>1.8</v>
      </c>
      <c r="W19" s="49">
        <v>0.007692</v>
      </c>
      <c r="X19" s="49">
        <v>0.025851</v>
      </c>
      <c r="Y19" s="49">
        <v>1.111183</v>
      </c>
      <c r="Z19" s="49">
        <v>0.4166666666666667</v>
      </c>
      <c r="AA19" s="49">
        <v>0</v>
      </c>
      <c r="AB19" s="71">
        <v>19</v>
      </c>
      <c r="AC19" s="71"/>
      <c r="AD19" s="72"/>
      <c r="AE19" s="78" t="s">
        <v>607</v>
      </c>
      <c r="AF19" s="78">
        <v>288</v>
      </c>
      <c r="AG19" s="78">
        <v>1000</v>
      </c>
      <c r="AH19" s="78">
        <v>721</v>
      </c>
      <c r="AI19" s="78">
        <v>717</v>
      </c>
      <c r="AJ19" s="78"/>
      <c r="AK19" s="78" t="s">
        <v>686</v>
      </c>
      <c r="AL19" s="78" t="s">
        <v>761</v>
      </c>
      <c r="AM19" s="83" t="s">
        <v>809</v>
      </c>
      <c r="AN19" s="78"/>
      <c r="AO19" s="80">
        <v>39979.56628472222</v>
      </c>
      <c r="AP19" s="83" t="s">
        <v>879</v>
      </c>
      <c r="AQ19" s="78" t="b">
        <v>0</v>
      </c>
      <c r="AR19" s="78" t="b">
        <v>0</v>
      </c>
      <c r="AS19" s="78" t="b">
        <v>0</v>
      </c>
      <c r="AT19" s="78"/>
      <c r="AU19" s="78">
        <v>19</v>
      </c>
      <c r="AV19" s="83" t="s">
        <v>936</v>
      </c>
      <c r="AW19" s="78" t="b">
        <v>0</v>
      </c>
      <c r="AX19" s="78" t="s">
        <v>1008</v>
      </c>
      <c r="AY19" s="83" t="s">
        <v>1025</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216</v>
      </c>
      <c r="C20" s="65"/>
      <c r="D20" s="65" t="s">
        <v>64</v>
      </c>
      <c r="E20" s="66">
        <v>162.02111539291354</v>
      </c>
      <c r="F20" s="68">
        <v>99.99996571708712</v>
      </c>
      <c r="G20" s="102" t="s">
        <v>960</v>
      </c>
      <c r="H20" s="65"/>
      <c r="I20" s="69" t="s">
        <v>216</v>
      </c>
      <c r="J20" s="70"/>
      <c r="K20" s="70"/>
      <c r="L20" s="69" t="s">
        <v>1106</v>
      </c>
      <c r="M20" s="73">
        <v>1.0114253520997998</v>
      </c>
      <c r="N20" s="74">
        <v>2476.1396484375</v>
      </c>
      <c r="O20" s="74">
        <v>7921.64404296875</v>
      </c>
      <c r="P20" s="75"/>
      <c r="Q20" s="76"/>
      <c r="R20" s="76"/>
      <c r="S20" s="88"/>
      <c r="T20" s="48">
        <v>1</v>
      </c>
      <c r="U20" s="48">
        <v>1</v>
      </c>
      <c r="V20" s="49">
        <v>0</v>
      </c>
      <c r="W20" s="49">
        <v>0.007576</v>
      </c>
      <c r="X20" s="49">
        <v>0.018936</v>
      </c>
      <c r="Y20" s="49">
        <v>0.642742</v>
      </c>
      <c r="Z20" s="49">
        <v>0.5</v>
      </c>
      <c r="AA20" s="49">
        <v>0</v>
      </c>
      <c r="AB20" s="71">
        <v>20</v>
      </c>
      <c r="AC20" s="71"/>
      <c r="AD20" s="72"/>
      <c r="AE20" s="78" t="s">
        <v>608</v>
      </c>
      <c r="AF20" s="78">
        <v>9</v>
      </c>
      <c r="AG20" s="78">
        <v>19</v>
      </c>
      <c r="AH20" s="78">
        <v>34</v>
      </c>
      <c r="AI20" s="78">
        <v>5</v>
      </c>
      <c r="AJ20" s="78"/>
      <c r="AK20" s="78" t="s">
        <v>687</v>
      </c>
      <c r="AL20" s="78" t="s">
        <v>757</v>
      </c>
      <c r="AM20" s="83" t="s">
        <v>810</v>
      </c>
      <c r="AN20" s="78"/>
      <c r="AO20" s="80">
        <v>43124.84709490741</v>
      </c>
      <c r="AP20" s="83" t="s">
        <v>880</v>
      </c>
      <c r="AQ20" s="78" t="b">
        <v>0</v>
      </c>
      <c r="AR20" s="78" t="b">
        <v>0</v>
      </c>
      <c r="AS20" s="78" t="b">
        <v>0</v>
      </c>
      <c r="AT20" s="78"/>
      <c r="AU20" s="78">
        <v>0</v>
      </c>
      <c r="AV20" s="83" t="s">
        <v>936</v>
      </c>
      <c r="AW20" s="78" t="b">
        <v>0</v>
      </c>
      <c r="AX20" s="78" t="s">
        <v>1008</v>
      </c>
      <c r="AY20" s="83" t="s">
        <v>1026</v>
      </c>
      <c r="AZ20" s="78" t="s">
        <v>66</v>
      </c>
      <c r="BA20" s="78" t="str">
        <f>REPLACE(INDEX(GroupVertices[Group],MATCH(Vertices[[#This Row],[Vertex]],GroupVertices[Vertex],0)),1,1,"")</f>
        <v>1</v>
      </c>
      <c r="BB20" s="48"/>
      <c r="BC20" s="48"/>
      <c r="BD20" s="48"/>
      <c r="BE20" s="48"/>
      <c r="BF20" s="48" t="s">
        <v>380</v>
      </c>
      <c r="BG20" s="48" t="s">
        <v>380</v>
      </c>
      <c r="BH20" s="119" t="s">
        <v>1428</v>
      </c>
      <c r="BI20" s="119" t="s">
        <v>1428</v>
      </c>
      <c r="BJ20" s="119" t="s">
        <v>1452</v>
      </c>
      <c r="BK20" s="119" t="s">
        <v>1452</v>
      </c>
      <c r="BL20" s="119">
        <v>2</v>
      </c>
      <c r="BM20" s="123">
        <v>6.896551724137931</v>
      </c>
      <c r="BN20" s="119">
        <v>0</v>
      </c>
      <c r="BO20" s="123">
        <v>0</v>
      </c>
      <c r="BP20" s="119">
        <v>0</v>
      </c>
      <c r="BQ20" s="123">
        <v>0</v>
      </c>
      <c r="BR20" s="119">
        <v>27</v>
      </c>
      <c r="BS20" s="123">
        <v>93.10344827586206</v>
      </c>
      <c r="BT20" s="119">
        <v>29</v>
      </c>
      <c r="BU20" s="2"/>
      <c r="BV20" s="3"/>
      <c r="BW20" s="3"/>
      <c r="BX20" s="3"/>
      <c r="BY20" s="3"/>
    </row>
    <row r="21" spans="1:77" ht="41.45" customHeight="1">
      <c r="A21" s="64" t="s">
        <v>217</v>
      </c>
      <c r="C21" s="65"/>
      <c r="D21" s="65" t="s">
        <v>64</v>
      </c>
      <c r="E21" s="66">
        <v>162.08050243548294</v>
      </c>
      <c r="F21" s="68">
        <v>99.99986929639464</v>
      </c>
      <c r="G21" s="102" t="s">
        <v>403</v>
      </c>
      <c r="H21" s="65"/>
      <c r="I21" s="69" t="s">
        <v>217</v>
      </c>
      <c r="J21" s="70"/>
      <c r="K21" s="70"/>
      <c r="L21" s="69" t="s">
        <v>1107</v>
      </c>
      <c r="M21" s="73">
        <v>1.043559154880487</v>
      </c>
      <c r="N21" s="74">
        <v>3128.81640625</v>
      </c>
      <c r="O21" s="74">
        <v>6596.0908203125</v>
      </c>
      <c r="P21" s="75"/>
      <c r="Q21" s="76"/>
      <c r="R21" s="76"/>
      <c r="S21" s="88"/>
      <c r="T21" s="48">
        <v>0</v>
      </c>
      <c r="U21" s="48">
        <v>9</v>
      </c>
      <c r="V21" s="49">
        <v>132.7</v>
      </c>
      <c r="W21" s="49">
        <v>0.008</v>
      </c>
      <c r="X21" s="49">
        <v>0.035199</v>
      </c>
      <c r="Y21" s="49">
        <v>2.409699</v>
      </c>
      <c r="Z21" s="49">
        <v>0.16666666666666666</v>
      </c>
      <c r="AA21" s="49">
        <v>0</v>
      </c>
      <c r="AB21" s="71">
        <v>21</v>
      </c>
      <c r="AC21" s="71"/>
      <c r="AD21" s="72"/>
      <c r="AE21" s="78" t="s">
        <v>609</v>
      </c>
      <c r="AF21" s="78">
        <v>78</v>
      </c>
      <c r="AG21" s="78">
        <v>64</v>
      </c>
      <c r="AH21" s="78">
        <v>1956</v>
      </c>
      <c r="AI21" s="78">
        <v>189</v>
      </c>
      <c r="AJ21" s="78"/>
      <c r="AK21" s="78" t="s">
        <v>688</v>
      </c>
      <c r="AL21" s="78" t="s">
        <v>762</v>
      </c>
      <c r="AM21" s="83" t="s">
        <v>811</v>
      </c>
      <c r="AN21" s="78"/>
      <c r="AO21" s="80">
        <v>42299.622349537036</v>
      </c>
      <c r="AP21" s="83" t="s">
        <v>881</v>
      </c>
      <c r="AQ21" s="78" t="b">
        <v>0</v>
      </c>
      <c r="AR21" s="78" t="b">
        <v>0</v>
      </c>
      <c r="AS21" s="78" t="b">
        <v>0</v>
      </c>
      <c r="AT21" s="78"/>
      <c r="AU21" s="78">
        <v>4</v>
      </c>
      <c r="AV21" s="83" t="s">
        <v>936</v>
      </c>
      <c r="AW21" s="78" t="b">
        <v>0</v>
      </c>
      <c r="AX21" s="78" t="s">
        <v>1008</v>
      </c>
      <c r="AY21" s="83" t="s">
        <v>1027</v>
      </c>
      <c r="AZ21" s="78" t="s">
        <v>66</v>
      </c>
      <c r="BA21" s="78" t="str">
        <f>REPLACE(INDEX(GroupVertices[Group],MATCH(Vertices[[#This Row],[Vertex]],GroupVertices[Vertex],0)),1,1,"")</f>
        <v>1</v>
      </c>
      <c r="BB21" s="48"/>
      <c r="BC21" s="48"/>
      <c r="BD21" s="48"/>
      <c r="BE21" s="48"/>
      <c r="BF21" s="48" t="s">
        <v>381</v>
      </c>
      <c r="BG21" s="48" t="s">
        <v>381</v>
      </c>
      <c r="BH21" s="119" t="s">
        <v>1429</v>
      </c>
      <c r="BI21" s="119" t="s">
        <v>1429</v>
      </c>
      <c r="BJ21" s="119" t="s">
        <v>1453</v>
      </c>
      <c r="BK21" s="119" t="s">
        <v>1453</v>
      </c>
      <c r="BL21" s="119">
        <v>7</v>
      </c>
      <c r="BM21" s="123">
        <v>7</v>
      </c>
      <c r="BN21" s="119">
        <v>0</v>
      </c>
      <c r="BO21" s="123">
        <v>0</v>
      </c>
      <c r="BP21" s="119">
        <v>0</v>
      </c>
      <c r="BQ21" s="123">
        <v>0</v>
      </c>
      <c r="BR21" s="119">
        <v>93</v>
      </c>
      <c r="BS21" s="123">
        <v>93</v>
      </c>
      <c r="BT21" s="119">
        <v>100</v>
      </c>
      <c r="BU21" s="2"/>
      <c r="BV21" s="3"/>
      <c r="BW21" s="3"/>
      <c r="BX21" s="3"/>
      <c r="BY21" s="3"/>
    </row>
    <row r="22" spans="1:77" ht="41.45" customHeight="1">
      <c r="A22" s="64" t="s">
        <v>218</v>
      </c>
      <c r="C22" s="65"/>
      <c r="D22" s="65" t="s">
        <v>64</v>
      </c>
      <c r="E22" s="66">
        <v>162.8089834910006</v>
      </c>
      <c r="F22" s="68">
        <v>99.9986865359002</v>
      </c>
      <c r="G22" s="102" t="s">
        <v>404</v>
      </c>
      <c r="H22" s="65"/>
      <c r="I22" s="69" t="s">
        <v>218</v>
      </c>
      <c r="J22" s="70"/>
      <c r="K22" s="70"/>
      <c r="L22" s="69" t="s">
        <v>1108</v>
      </c>
      <c r="M22" s="73">
        <v>1.4377338023235815</v>
      </c>
      <c r="N22" s="74">
        <v>2988.641357421875</v>
      </c>
      <c r="O22" s="74">
        <v>7644.1142578125</v>
      </c>
      <c r="P22" s="75"/>
      <c r="Q22" s="76"/>
      <c r="R22" s="76"/>
      <c r="S22" s="88"/>
      <c r="T22" s="48">
        <v>1</v>
      </c>
      <c r="U22" s="48">
        <v>3</v>
      </c>
      <c r="V22" s="49">
        <v>99.8</v>
      </c>
      <c r="W22" s="49">
        <v>0.007692</v>
      </c>
      <c r="X22" s="49">
        <v>0.020814</v>
      </c>
      <c r="Y22" s="49">
        <v>1.176123</v>
      </c>
      <c r="Z22" s="49">
        <v>0.25</v>
      </c>
      <c r="AA22" s="49">
        <v>0</v>
      </c>
      <c r="AB22" s="71">
        <v>22</v>
      </c>
      <c r="AC22" s="71"/>
      <c r="AD22" s="72"/>
      <c r="AE22" s="78" t="s">
        <v>610</v>
      </c>
      <c r="AF22" s="78">
        <v>373</v>
      </c>
      <c r="AG22" s="78">
        <v>616</v>
      </c>
      <c r="AH22" s="78">
        <v>350</v>
      </c>
      <c r="AI22" s="78">
        <v>1230</v>
      </c>
      <c r="AJ22" s="78"/>
      <c r="AK22" s="78" t="s">
        <v>689</v>
      </c>
      <c r="AL22" s="78" t="s">
        <v>763</v>
      </c>
      <c r="AM22" s="78"/>
      <c r="AN22" s="78"/>
      <c r="AO22" s="80">
        <v>40657.14215277778</v>
      </c>
      <c r="AP22" s="83" t="s">
        <v>882</v>
      </c>
      <c r="AQ22" s="78" t="b">
        <v>1</v>
      </c>
      <c r="AR22" s="78" t="b">
        <v>0</v>
      </c>
      <c r="AS22" s="78" t="b">
        <v>1</v>
      </c>
      <c r="AT22" s="78"/>
      <c r="AU22" s="78">
        <v>6</v>
      </c>
      <c r="AV22" s="83" t="s">
        <v>936</v>
      </c>
      <c r="AW22" s="78" t="b">
        <v>0</v>
      </c>
      <c r="AX22" s="78" t="s">
        <v>1008</v>
      </c>
      <c r="AY22" s="83" t="s">
        <v>1028</v>
      </c>
      <c r="AZ22" s="78" t="s">
        <v>66</v>
      </c>
      <c r="BA22" s="78" t="str">
        <f>REPLACE(INDEX(GroupVertices[Group],MATCH(Vertices[[#This Row],[Vertex]],GroupVertices[Vertex],0)),1,1,"")</f>
        <v>1</v>
      </c>
      <c r="BB22" s="48" t="s">
        <v>330</v>
      </c>
      <c r="BC22" s="48" t="s">
        <v>330</v>
      </c>
      <c r="BD22" s="48" t="s">
        <v>358</v>
      </c>
      <c r="BE22" s="48" t="s">
        <v>358</v>
      </c>
      <c r="BF22" s="48"/>
      <c r="BG22" s="48"/>
      <c r="BH22" s="119" t="s">
        <v>1430</v>
      </c>
      <c r="BI22" s="119" t="s">
        <v>1430</v>
      </c>
      <c r="BJ22" s="119" t="s">
        <v>1454</v>
      </c>
      <c r="BK22" s="119" t="s">
        <v>1454</v>
      </c>
      <c r="BL22" s="119">
        <v>3</v>
      </c>
      <c r="BM22" s="123">
        <v>7.894736842105263</v>
      </c>
      <c r="BN22" s="119">
        <v>0</v>
      </c>
      <c r="BO22" s="123">
        <v>0</v>
      </c>
      <c r="BP22" s="119">
        <v>0</v>
      </c>
      <c r="BQ22" s="123">
        <v>0</v>
      </c>
      <c r="BR22" s="119">
        <v>35</v>
      </c>
      <c r="BS22" s="123">
        <v>92.10526315789474</v>
      </c>
      <c r="BT22" s="119">
        <v>38</v>
      </c>
      <c r="BU22" s="2"/>
      <c r="BV22" s="3"/>
      <c r="BW22" s="3"/>
      <c r="BX22" s="3"/>
      <c r="BY22" s="3"/>
    </row>
    <row r="23" spans="1:77" ht="41.45" customHeight="1">
      <c r="A23" s="64" t="s">
        <v>249</v>
      </c>
      <c r="C23" s="65"/>
      <c r="D23" s="65" t="s">
        <v>64</v>
      </c>
      <c r="E23" s="66">
        <v>163.3329091776682</v>
      </c>
      <c r="F23" s="68">
        <v>99.99783589112432</v>
      </c>
      <c r="G23" s="102" t="s">
        <v>961</v>
      </c>
      <c r="H23" s="65"/>
      <c r="I23" s="69" t="s">
        <v>249</v>
      </c>
      <c r="J23" s="70"/>
      <c r="K23" s="70"/>
      <c r="L23" s="69" t="s">
        <v>1109</v>
      </c>
      <c r="M23" s="73">
        <v>1.7212253512998652</v>
      </c>
      <c r="N23" s="74">
        <v>4411.5146484375</v>
      </c>
      <c r="O23" s="74">
        <v>7311.80419921875</v>
      </c>
      <c r="P23" s="75"/>
      <c r="Q23" s="76"/>
      <c r="R23" s="76"/>
      <c r="S23" s="88"/>
      <c r="T23" s="48">
        <v>2</v>
      </c>
      <c r="U23" s="48">
        <v>0</v>
      </c>
      <c r="V23" s="49">
        <v>0</v>
      </c>
      <c r="W23" s="49">
        <v>0.005525</v>
      </c>
      <c r="X23" s="49">
        <v>0.007254</v>
      </c>
      <c r="Y23" s="49">
        <v>0.627508</v>
      </c>
      <c r="Z23" s="49">
        <v>0.5</v>
      </c>
      <c r="AA23" s="49">
        <v>0</v>
      </c>
      <c r="AB23" s="71">
        <v>23</v>
      </c>
      <c r="AC23" s="71"/>
      <c r="AD23" s="72"/>
      <c r="AE23" s="78" t="s">
        <v>611</v>
      </c>
      <c r="AF23" s="78">
        <v>662</v>
      </c>
      <c r="AG23" s="78">
        <v>1013</v>
      </c>
      <c r="AH23" s="78">
        <v>1636</v>
      </c>
      <c r="AI23" s="78">
        <v>278</v>
      </c>
      <c r="AJ23" s="78"/>
      <c r="AK23" s="78" t="s">
        <v>690</v>
      </c>
      <c r="AL23" s="78" t="s">
        <v>751</v>
      </c>
      <c r="AM23" s="83" t="s">
        <v>812</v>
      </c>
      <c r="AN23" s="78"/>
      <c r="AO23" s="80">
        <v>42908.596863425926</v>
      </c>
      <c r="AP23" s="83" t="s">
        <v>883</v>
      </c>
      <c r="AQ23" s="78" t="b">
        <v>0</v>
      </c>
      <c r="AR23" s="78" t="b">
        <v>0</v>
      </c>
      <c r="AS23" s="78" t="b">
        <v>1</v>
      </c>
      <c r="AT23" s="78"/>
      <c r="AU23" s="78">
        <v>18</v>
      </c>
      <c r="AV23" s="83" t="s">
        <v>936</v>
      </c>
      <c r="AW23" s="78" t="b">
        <v>0</v>
      </c>
      <c r="AX23" s="78" t="s">
        <v>1008</v>
      </c>
      <c r="AY23" s="83" t="s">
        <v>1029</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250</v>
      </c>
      <c r="C24" s="65"/>
      <c r="D24" s="65" t="s">
        <v>64</v>
      </c>
      <c r="E24" s="66">
        <v>162.95415181728129</v>
      </c>
      <c r="F24" s="68">
        <v>99.99845084087414</v>
      </c>
      <c r="G24" s="102" t="s">
        <v>962</v>
      </c>
      <c r="H24" s="65"/>
      <c r="I24" s="69" t="s">
        <v>250</v>
      </c>
      <c r="J24" s="70"/>
      <c r="K24" s="70"/>
      <c r="L24" s="69" t="s">
        <v>1110</v>
      </c>
      <c r="M24" s="73">
        <v>1.5162830980097055</v>
      </c>
      <c r="N24" s="74">
        <v>3843.947021484375</v>
      </c>
      <c r="O24" s="74">
        <v>9646.09375</v>
      </c>
      <c r="P24" s="75"/>
      <c r="Q24" s="76"/>
      <c r="R24" s="76"/>
      <c r="S24" s="88"/>
      <c r="T24" s="48">
        <v>2</v>
      </c>
      <c r="U24" s="48">
        <v>0</v>
      </c>
      <c r="V24" s="49">
        <v>0</v>
      </c>
      <c r="W24" s="49">
        <v>0.005525</v>
      </c>
      <c r="X24" s="49">
        <v>0.007254</v>
      </c>
      <c r="Y24" s="49">
        <v>0.627508</v>
      </c>
      <c r="Z24" s="49">
        <v>0.5</v>
      </c>
      <c r="AA24" s="49">
        <v>0</v>
      </c>
      <c r="AB24" s="71">
        <v>24</v>
      </c>
      <c r="AC24" s="71"/>
      <c r="AD24" s="72"/>
      <c r="AE24" s="78" t="s">
        <v>612</v>
      </c>
      <c r="AF24" s="78">
        <v>303</v>
      </c>
      <c r="AG24" s="78">
        <v>726</v>
      </c>
      <c r="AH24" s="78">
        <v>5596</v>
      </c>
      <c r="AI24" s="78">
        <v>275</v>
      </c>
      <c r="AJ24" s="78"/>
      <c r="AK24" s="78" t="s">
        <v>691</v>
      </c>
      <c r="AL24" s="78" t="s">
        <v>763</v>
      </c>
      <c r="AM24" s="83" t="s">
        <v>813</v>
      </c>
      <c r="AN24" s="78"/>
      <c r="AO24" s="80">
        <v>42635.56555555556</v>
      </c>
      <c r="AP24" s="83" t="s">
        <v>884</v>
      </c>
      <c r="AQ24" s="78" t="b">
        <v>0</v>
      </c>
      <c r="AR24" s="78" t="b">
        <v>0</v>
      </c>
      <c r="AS24" s="78" t="b">
        <v>1</v>
      </c>
      <c r="AT24" s="78"/>
      <c r="AU24" s="78">
        <v>12</v>
      </c>
      <c r="AV24" s="83" t="s">
        <v>936</v>
      </c>
      <c r="AW24" s="78" t="b">
        <v>0</v>
      </c>
      <c r="AX24" s="78" t="s">
        <v>1008</v>
      </c>
      <c r="AY24" s="83" t="s">
        <v>1030</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227</v>
      </c>
      <c r="C25" s="65"/>
      <c r="D25" s="65" t="s">
        <v>64</v>
      </c>
      <c r="E25" s="66">
        <v>164.49293607585668</v>
      </c>
      <c r="F25" s="68">
        <v>99.99595247359787</v>
      </c>
      <c r="G25" s="102" t="s">
        <v>412</v>
      </c>
      <c r="H25" s="65"/>
      <c r="I25" s="69" t="s">
        <v>227</v>
      </c>
      <c r="J25" s="70"/>
      <c r="K25" s="70"/>
      <c r="L25" s="69" t="s">
        <v>1111</v>
      </c>
      <c r="M25" s="73">
        <v>2.3489056322826194</v>
      </c>
      <c r="N25" s="74">
        <v>2928.511474609375</v>
      </c>
      <c r="O25" s="74">
        <v>5468.21923828125</v>
      </c>
      <c r="P25" s="75"/>
      <c r="Q25" s="76"/>
      <c r="R25" s="76"/>
      <c r="S25" s="88"/>
      <c r="T25" s="48">
        <v>2</v>
      </c>
      <c r="U25" s="48">
        <v>4</v>
      </c>
      <c r="V25" s="49">
        <v>1.5</v>
      </c>
      <c r="W25" s="49">
        <v>0.007752</v>
      </c>
      <c r="X25" s="49">
        <v>0.028979</v>
      </c>
      <c r="Y25" s="49">
        <v>1.35112</v>
      </c>
      <c r="Z25" s="49">
        <v>0.35</v>
      </c>
      <c r="AA25" s="49">
        <v>0.2</v>
      </c>
      <c r="AB25" s="71">
        <v>25</v>
      </c>
      <c r="AC25" s="71"/>
      <c r="AD25" s="72"/>
      <c r="AE25" s="78" t="s">
        <v>613</v>
      </c>
      <c r="AF25" s="78">
        <v>473</v>
      </c>
      <c r="AG25" s="78">
        <v>1892</v>
      </c>
      <c r="AH25" s="78">
        <v>2863</v>
      </c>
      <c r="AI25" s="78">
        <v>2421</v>
      </c>
      <c r="AJ25" s="78"/>
      <c r="AK25" s="78" t="s">
        <v>692</v>
      </c>
      <c r="AL25" s="78" t="s">
        <v>764</v>
      </c>
      <c r="AM25" s="83" t="s">
        <v>814</v>
      </c>
      <c r="AN25" s="78"/>
      <c r="AO25" s="80">
        <v>41347.712534722225</v>
      </c>
      <c r="AP25" s="83" t="s">
        <v>885</v>
      </c>
      <c r="AQ25" s="78" t="b">
        <v>0</v>
      </c>
      <c r="AR25" s="78" t="b">
        <v>0</v>
      </c>
      <c r="AS25" s="78" t="b">
        <v>1</v>
      </c>
      <c r="AT25" s="78"/>
      <c r="AU25" s="78">
        <v>43</v>
      </c>
      <c r="AV25" s="83" t="s">
        <v>936</v>
      </c>
      <c r="AW25" s="78" t="b">
        <v>1</v>
      </c>
      <c r="AX25" s="78" t="s">
        <v>1008</v>
      </c>
      <c r="AY25" s="83" t="s">
        <v>1031</v>
      </c>
      <c r="AZ25" s="78" t="s">
        <v>66</v>
      </c>
      <c r="BA25" s="78" t="str">
        <f>REPLACE(INDEX(GroupVertices[Group],MATCH(Vertices[[#This Row],[Vertex]],GroupVertices[Vertex],0)),1,1,"")</f>
        <v>1</v>
      </c>
      <c r="BB25" s="48" t="s">
        <v>329</v>
      </c>
      <c r="BC25" s="48" t="s">
        <v>329</v>
      </c>
      <c r="BD25" s="48" t="s">
        <v>357</v>
      </c>
      <c r="BE25" s="48" t="s">
        <v>357</v>
      </c>
      <c r="BF25" s="48" t="s">
        <v>379</v>
      </c>
      <c r="BG25" s="48" t="s">
        <v>379</v>
      </c>
      <c r="BH25" s="119" t="s">
        <v>1431</v>
      </c>
      <c r="BI25" s="119" t="s">
        <v>1431</v>
      </c>
      <c r="BJ25" s="119" t="s">
        <v>1453</v>
      </c>
      <c r="BK25" s="119" t="s">
        <v>1453</v>
      </c>
      <c r="BL25" s="119">
        <v>2</v>
      </c>
      <c r="BM25" s="123">
        <v>6.0606060606060606</v>
      </c>
      <c r="BN25" s="119">
        <v>0</v>
      </c>
      <c r="BO25" s="123">
        <v>0</v>
      </c>
      <c r="BP25" s="119">
        <v>0</v>
      </c>
      <c r="BQ25" s="123">
        <v>0</v>
      </c>
      <c r="BR25" s="119">
        <v>31</v>
      </c>
      <c r="BS25" s="123">
        <v>93.93939393939394</v>
      </c>
      <c r="BT25" s="119">
        <v>33</v>
      </c>
      <c r="BU25" s="2"/>
      <c r="BV25" s="3"/>
      <c r="BW25" s="3"/>
      <c r="BX25" s="3"/>
      <c r="BY25" s="3"/>
    </row>
    <row r="26" spans="1:77" ht="41.45" customHeight="1">
      <c r="A26" s="64" t="s">
        <v>219</v>
      </c>
      <c r="C26" s="65"/>
      <c r="D26" s="65" t="s">
        <v>64</v>
      </c>
      <c r="E26" s="66">
        <v>162.47245691644082</v>
      </c>
      <c r="F26" s="68">
        <v>99.99923291982427</v>
      </c>
      <c r="G26" s="102" t="s">
        <v>405</v>
      </c>
      <c r="H26" s="65"/>
      <c r="I26" s="69" t="s">
        <v>219</v>
      </c>
      <c r="J26" s="70"/>
      <c r="K26" s="70"/>
      <c r="L26" s="69" t="s">
        <v>1112</v>
      </c>
      <c r="M26" s="73">
        <v>1.2556422532330216</v>
      </c>
      <c r="N26" s="74">
        <v>9615.6728515625</v>
      </c>
      <c r="O26" s="74">
        <v>1211.6435546875</v>
      </c>
      <c r="P26" s="75"/>
      <c r="Q26" s="76"/>
      <c r="R26" s="76"/>
      <c r="S26" s="88"/>
      <c r="T26" s="48">
        <v>1</v>
      </c>
      <c r="U26" s="48">
        <v>1</v>
      </c>
      <c r="V26" s="49">
        <v>0</v>
      </c>
      <c r="W26" s="49">
        <v>0</v>
      </c>
      <c r="X26" s="49">
        <v>0</v>
      </c>
      <c r="Y26" s="49">
        <v>0.999993</v>
      </c>
      <c r="Z26" s="49">
        <v>0</v>
      </c>
      <c r="AA26" s="49" t="s">
        <v>1223</v>
      </c>
      <c r="AB26" s="71">
        <v>26</v>
      </c>
      <c r="AC26" s="71"/>
      <c r="AD26" s="72"/>
      <c r="AE26" s="78" t="s">
        <v>614</v>
      </c>
      <c r="AF26" s="78">
        <v>1495</v>
      </c>
      <c r="AG26" s="78">
        <v>361</v>
      </c>
      <c r="AH26" s="78">
        <v>8124</v>
      </c>
      <c r="AI26" s="78">
        <v>7073</v>
      </c>
      <c r="AJ26" s="78"/>
      <c r="AK26" s="78" t="s">
        <v>693</v>
      </c>
      <c r="AL26" s="78" t="s">
        <v>751</v>
      </c>
      <c r="AM26" s="78"/>
      <c r="AN26" s="78"/>
      <c r="AO26" s="80">
        <v>39819.1252662037</v>
      </c>
      <c r="AP26" s="78"/>
      <c r="AQ26" s="78" t="b">
        <v>1</v>
      </c>
      <c r="AR26" s="78" t="b">
        <v>0</v>
      </c>
      <c r="AS26" s="78" t="b">
        <v>0</v>
      </c>
      <c r="AT26" s="78"/>
      <c r="AU26" s="78">
        <v>18</v>
      </c>
      <c r="AV26" s="83" t="s">
        <v>936</v>
      </c>
      <c r="AW26" s="78" t="b">
        <v>0</v>
      </c>
      <c r="AX26" s="78" t="s">
        <v>1008</v>
      </c>
      <c r="AY26" s="83" t="s">
        <v>1032</v>
      </c>
      <c r="AZ26" s="78" t="s">
        <v>66</v>
      </c>
      <c r="BA26" s="78" t="str">
        <f>REPLACE(INDEX(GroupVertices[Group],MATCH(Vertices[[#This Row],[Vertex]],GroupVertices[Vertex],0)),1,1,"")</f>
        <v>6</v>
      </c>
      <c r="BB26" s="48" t="s">
        <v>331</v>
      </c>
      <c r="BC26" s="48" t="s">
        <v>331</v>
      </c>
      <c r="BD26" s="48" t="s">
        <v>359</v>
      </c>
      <c r="BE26" s="48" t="s">
        <v>359</v>
      </c>
      <c r="BF26" s="48"/>
      <c r="BG26" s="48"/>
      <c r="BH26" s="119" t="s">
        <v>1432</v>
      </c>
      <c r="BI26" s="119" t="s">
        <v>1432</v>
      </c>
      <c r="BJ26" s="119" t="s">
        <v>1455</v>
      </c>
      <c r="BK26" s="119" t="s">
        <v>1455</v>
      </c>
      <c r="BL26" s="119">
        <v>0</v>
      </c>
      <c r="BM26" s="123">
        <v>0</v>
      </c>
      <c r="BN26" s="119">
        <v>0</v>
      </c>
      <c r="BO26" s="123">
        <v>0</v>
      </c>
      <c r="BP26" s="119">
        <v>0</v>
      </c>
      <c r="BQ26" s="123">
        <v>0</v>
      </c>
      <c r="BR26" s="119">
        <v>12</v>
      </c>
      <c r="BS26" s="123">
        <v>100</v>
      </c>
      <c r="BT26" s="119">
        <v>12</v>
      </c>
      <c r="BU26" s="2"/>
      <c r="BV26" s="3"/>
      <c r="BW26" s="3"/>
      <c r="BX26" s="3"/>
      <c r="BY26" s="3"/>
    </row>
    <row r="27" spans="1:77" ht="41.45" customHeight="1">
      <c r="A27" s="64" t="s">
        <v>220</v>
      </c>
      <c r="C27" s="65"/>
      <c r="D27" s="65" t="s">
        <v>64</v>
      </c>
      <c r="E27" s="66">
        <v>162.1451683262807</v>
      </c>
      <c r="F27" s="68">
        <v>99.99976430497394</v>
      </c>
      <c r="G27" s="102" t="s">
        <v>406</v>
      </c>
      <c r="H27" s="65"/>
      <c r="I27" s="69" t="s">
        <v>220</v>
      </c>
      <c r="J27" s="70"/>
      <c r="K27" s="70"/>
      <c r="L27" s="69" t="s">
        <v>1113</v>
      </c>
      <c r="M27" s="73">
        <v>1.078549295686124</v>
      </c>
      <c r="N27" s="74">
        <v>1966.0166015625</v>
      </c>
      <c r="O27" s="74">
        <v>352.9058837890625</v>
      </c>
      <c r="P27" s="75"/>
      <c r="Q27" s="76"/>
      <c r="R27" s="76"/>
      <c r="S27" s="88"/>
      <c r="T27" s="48">
        <v>0</v>
      </c>
      <c r="U27" s="48">
        <v>1</v>
      </c>
      <c r="V27" s="49">
        <v>0</v>
      </c>
      <c r="W27" s="49">
        <v>0.007407</v>
      </c>
      <c r="X27" s="49">
        <v>0.014377</v>
      </c>
      <c r="Y27" s="49">
        <v>0.415159</v>
      </c>
      <c r="Z27" s="49">
        <v>0</v>
      </c>
      <c r="AA27" s="49">
        <v>0</v>
      </c>
      <c r="AB27" s="71">
        <v>27</v>
      </c>
      <c r="AC27" s="71"/>
      <c r="AD27" s="72"/>
      <c r="AE27" s="78" t="s">
        <v>615</v>
      </c>
      <c r="AF27" s="78">
        <v>213</v>
      </c>
      <c r="AG27" s="78">
        <v>113</v>
      </c>
      <c r="AH27" s="78">
        <v>393</v>
      </c>
      <c r="AI27" s="78">
        <v>86</v>
      </c>
      <c r="AJ27" s="78"/>
      <c r="AK27" s="78" t="s">
        <v>694</v>
      </c>
      <c r="AL27" s="78" t="s">
        <v>760</v>
      </c>
      <c r="AM27" s="83" t="s">
        <v>815</v>
      </c>
      <c r="AN27" s="78"/>
      <c r="AO27" s="80">
        <v>41760.79987268519</v>
      </c>
      <c r="AP27" s="83" t="s">
        <v>886</v>
      </c>
      <c r="AQ27" s="78" t="b">
        <v>0</v>
      </c>
      <c r="AR27" s="78" t="b">
        <v>0</v>
      </c>
      <c r="AS27" s="78" t="b">
        <v>1</v>
      </c>
      <c r="AT27" s="78"/>
      <c r="AU27" s="78">
        <v>9</v>
      </c>
      <c r="AV27" s="83" t="s">
        <v>936</v>
      </c>
      <c r="AW27" s="78" t="b">
        <v>0</v>
      </c>
      <c r="AX27" s="78" t="s">
        <v>1008</v>
      </c>
      <c r="AY27" s="83" t="s">
        <v>1033</v>
      </c>
      <c r="AZ27" s="78" t="s">
        <v>66</v>
      </c>
      <c r="BA27" s="78" t="str">
        <f>REPLACE(INDEX(GroupVertices[Group],MATCH(Vertices[[#This Row],[Vertex]],GroupVertices[Vertex],0)),1,1,"")</f>
        <v>1</v>
      </c>
      <c r="BB27" s="48" t="s">
        <v>332</v>
      </c>
      <c r="BC27" s="48" t="s">
        <v>332</v>
      </c>
      <c r="BD27" s="48" t="s">
        <v>360</v>
      </c>
      <c r="BE27" s="48" t="s">
        <v>360</v>
      </c>
      <c r="BF27" s="48" t="s">
        <v>382</v>
      </c>
      <c r="BG27" s="48" t="s">
        <v>382</v>
      </c>
      <c r="BH27" s="119" t="s">
        <v>1433</v>
      </c>
      <c r="BI27" s="119" t="s">
        <v>1433</v>
      </c>
      <c r="BJ27" s="119" t="s">
        <v>1456</v>
      </c>
      <c r="BK27" s="119" t="s">
        <v>1456</v>
      </c>
      <c r="BL27" s="119">
        <v>1</v>
      </c>
      <c r="BM27" s="123">
        <v>3.0303030303030303</v>
      </c>
      <c r="BN27" s="119">
        <v>0</v>
      </c>
      <c r="BO27" s="123">
        <v>0</v>
      </c>
      <c r="BP27" s="119">
        <v>0</v>
      </c>
      <c r="BQ27" s="123">
        <v>0</v>
      </c>
      <c r="BR27" s="119">
        <v>32</v>
      </c>
      <c r="BS27" s="123">
        <v>96.96969696969697</v>
      </c>
      <c r="BT27" s="119">
        <v>33</v>
      </c>
      <c r="BU27" s="2"/>
      <c r="BV27" s="3"/>
      <c r="BW27" s="3"/>
      <c r="BX27" s="3"/>
      <c r="BY27" s="3"/>
    </row>
    <row r="28" spans="1:77" ht="41.45" customHeight="1">
      <c r="A28" s="64" t="s">
        <v>221</v>
      </c>
      <c r="C28" s="65"/>
      <c r="D28" s="65" t="s">
        <v>64</v>
      </c>
      <c r="E28" s="66">
        <v>162.7245219193464</v>
      </c>
      <c r="F28" s="68">
        <v>99.99882366755173</v>
      </c>
      <c r="G28" s="102" t="s">
        <v>963</v>
      </c>
      <c r="H28" s="65"/>
      <c r="I28" s="69" t="s">
        <v>221</v>
      </c>
      <c r="J28" s="70"/>
      <c r="K28" s="70"/>
      <c r="L28" s="69" t="s">
        <v>1114</v>
      </c>
      <c r="M28" s="73">
        <v>1.3920323939243822</v>
      </c>
      <c r="N28" s="74">
        <v>1830.5513916015625</v>
      </c>
      <c r="O28" s="74">
        <v>7104.37548828125</v>
      </c>
      <c r="P28" s="75"/>
      <c r="Q28" s="76"/>
      <c r="R28" s="76"/>
      <c r="S28" s="88"/>
      <c r="T28" s="48">
        <v>0</v>
      </c>
      <c r="U28" s="48">
        <v>1</v>
      </c>
      <c r="V28" s="49">
        <v>0</v>
      </c>
      <c r="W28" s="49">
        <v>0.007407</v>
      </c>
      <c r="X28" s="49">
        <v>0.014377</v>
      </c>
      <c r="Y28" s="49">
        <v>0.415159</v>
      </c>
      <c r="Z28" s="49">
        <v>0</v>
      </c>
      <c r="AA28" s="49">
        <v>0</v>
      </c>
      <c r="AB28" s="71">
        <v>28</v>
      </c>
      <c r="AC28" s="71"/>
      <c r="AD28" s="72"/>
      <c r="AE28" s="78" t="s">
        <v>616</v>
      </c>
      <c r="AF28" s="78">
        <v>1394</v>
      </c>
      <c r="AG28" s="78">
        <v>552</v>
      </c>
      <c r="AH28" s="78">
        <v>2790</v>
      </c>
      <c r="AI28" s="78">
        <v>414</v>
      </c>
      <c r="AJ28" s="78"/>
      <c r="AK28" s="78" t="s">
        <v>695</v>
      </c>
      <c r="AL28" s="78"/>
      <c r="AM28" s="83" t="s">
        <v>816</v>
      </c>
      <c r="AN28" s="78"/>
      <c r="AO28" s="80">
        <v>41704.83049768519</v>
      </c>
      <c r="AP28" s="83" t="s">
        <v>887</v>
      </c>
      <c r="AQ28" s="78" t="b">
        <v>0</v>
      </c>
      <c r="AR28" s="78" t="b">
        <v>0</v>
      </c>
      <c r="AS28" s="78" t="b">
        <v>1</v>
      </c>
      <c r="AT28" s="78"/>
      <c r="AU28" s="78">
        <v>13</v>
      </c>
      <c r="AV28" s="83" t="s">
        <v>936</v>
      </c>
      <c r="AW28" s="78" t="b">
        <v>0</v>
      </c>
      <c r="AX28" s="78" t="s">
        <v>1008</v>
      </c>
      <c r="AY28" s="83" t="s">
        <v>1034</v>
      </c>
      <c r="AZ28" s="78" t="s">
        <v>66</v>
      </c>
      <c r="BA28" s="78" t="str">
        <f>REPLACE(INDEX(GroupVertices[Group],MATCH(Vertices[[#This Row],[Vertex]],GroupVertices[Vertex],0)),1,1,"")</f>
        <v>1</v>
      </c>
      <c r="BB28" s="48" t="s">
        <v>333</v>
      </c>
      <c r="BC28" s="48" t="s">
        <v>333</v>
      </c>
      <c r="BD28" s="48" t="s">
        <v>361</v>
      </c>
      <c r="BE28" s="48" t="s">
        <v>361</v>
      </c>
      <c r="BF28" s="48" t="s">
        <v>231</v>
      </c>
      <c r="BG28" s="48" t="s">
        <v>231</v>
      </c>
      <c r="BH28" s="119" t="s">
        <v>1434</v>
      </c>
      <c r="BI28" s="119" t="s">
        <v>1434</v>
      </c>
      <c r="BJ28" s="119" t="s">
        <v>1457</v>
      </c>
      <c r="BK28" s="119" t="s">
        <v>1457</v>
      </c>
      <c r="BL28" s="119">
        <v>2</v>
      </c>
      <c r="BM28" s="123">
        <v>5.882352941176471</v>
      </c>
      <c r="BN28" s="119">
        <v>0</v>
      </c>
      <c r="BO28" s="123">
        <v>0</v>
      </c>
      <c r="BP28" s="119">
        <v>0</v>
      </c>
      <c r="BQ28" s="123">
        <v>0</v>
      </c>
      <c r="BR28" s="119">
        <v>32</v>
      </c>
      <c r="BS28" s="123">
        <v>94.11764705882354</v>
      </c>
      <c r="BT28" s="119">
        <v>34</v>
      </c>
      <c r="BU28" s="2"/>
      <c r="BV28" s="3"/>
      <c r="BW28" s="3"/>
      <c r="BX28" s="3"/>
      <c r="BY28" s="3"/>
    </row>
    <row r="29" spans="1:77" ht="41.45" customHeight="1">
      <c r="A29" s="64" t="s">
        <v>222</v>
      </c>
      <c r="C29" s="65"/>
      <c r="D29" s="65" t="s">
        <v>64</v>
      </c>
      <c r="E29" s="66">
        <v>164.5707990872254</v>
      </c>
      <c r="F29" s="68">
        <v>99.99582605535662</v>
      </c>
      <c r="G29" s="102" t="s">
        <v>407</v>
      </c>
      <c r="H29" s="65"/>
      <c r="I29" s="69" t="s">
        <v>222</v>
      </c>
      <c r="J29" s="70"/>
      <c r="K29" s="70"/>
      <c r="L29" s="69" t="s">
        <v>1115</v>
      </c>
      <c r="M29" s="73">
        <v>2.391036618150631</v>
      </c>
      <c r="N29" s="74">
        <v>8758.05859375</v>
      </c>
      <c r="O29" s="74">
        <v>1641.0123291015625</v>
      </c>
      <c r="P29" s="75"/>
      <c r="Q29" s="76"/>
      <c r="R29" s="76"/>
      <c r="S29" s="88"/>
      <c r="T29" s="48">
        <v>2</v>
      </c>
      <c r="U29" s="48">
        <v>1</v>
      </c>
      <c r="V29" s="49">
        <v>0</v>
      </c>
      <c r="W29" s="49">
        <v>1</v>
      </c>
      <c r="X29" s="49">
        <v>0</v>
      </c>
      <c r="Y29" s="49">
        <v>1.298236</v>
      </c>
      <c r="Z29" s="49">
        <v>0</v>
      </c>
      <c r="AA29" s="49">
        <v>0</v>
      </c>
      <c r="AB29" s="71">
        <v>29</v>
      </c>
      <c r="AC29" s="71"/>
      <c r="AD29" s="72"/>
      <c r="AE29" s="78" t="s">
        <v>617</v>
      </c>
      <c r="AF29" s="78">
        <v>379</v>
      </c>
      <c r="AG29" s="78">
        <v>1951</v>
      </c>
      <c r="AH29" s="78">
        <v>3344</v>
      </c>
      <c r="AI29" s="78">
        <v>6258</v>
      </c>
      <c r="AJ29" s="78"/>
      <c r="AK29" s="78" t="s">
        <v>696</v>
      </c>
      <c r="AL29" s="78" t="s">
        <v>756</v>
      </c>
      <c r="AM29" s="83" t="s">
        <v>817</v>
      </c>
      <c r="AN29" s="78"/>
      <c r="AO29" s="80">
        <v>40072.169699074075</v>
      </c>
      <c r="AP29" s="83" t="s">
        <v>888</v>
      </c>
      <c r="AQ29" s="78" t="b">
        <v>0</v>
      </c>
      <c r="AR29" s="78" t="b">
        <v>0</v>
      </c>
      <c r="AS29" s="78" t="b">
        <v>1</v>
      </c>
      <c r="AT29" s="78"/>
      <c r="AU29" s="78">
        <v>80</v>
      </c>
      <c r="AV29" s="83" t="s">
        <v>936</v>
      </c>
      <c r="AW29" s="78" t="b">
        <v>0</v>
      </c>
      <c r="AX29" s="78" t="s">
        <v>1008</v>
      </c>
      <c r="AY29" s="83" t="s">
        <v>1035</v>
      </c>
      <c r="AZ29" s="78" t="s">
        <v>66</v>
      </c>
      <c r="BA29" s="78" t="str">
        <f>REPLACE(INDEX(GroupVertices[Group],MATCH(Vertices[[#This Row],[Vertex]],GroupVertices[Vertex],0)),1,1,"")</f>
        <v>5</v>
      </c>
      <c r="BB29" s="48" t="s">
        <v>1409</v>
      </c>
      <c r="BC29" s="48" t="s">
        <v>1409</v>
      </c>
      <c r="BD29" s="48" t="s">
        <v>359</v>
      </c>
      <c r="BE29" s="48" t="s">
        <v>359</v>
      </c>
      <c r="BF29" s="48" t="s">
        <v>1418</v>
      </c>
      <c r="BG29" s="48" t="s">
        <v>1421</v>
      </c>
      <c r="BH29" s="119" t="s">
        <v>1321</v>
      </c>
      <c r="BI29" s="119" t="s">
        <v>1444</v>
      </c>
      <c r="BJ29" s="119" t="s">
        <v>1373</v>
      </c>
      <c r="BK29" s="119" t="s">
        <v>1464</v>
      </c>
      <c r="BL29" s="119">
        <v>0</v>
      </c>
      <c r="BM29" s="123">
        <v>0</v>
      </c>
      <c r="BN29" s="119">
        <v>0</v>
      </c>
      <c r="BO29" s="123">
        <v>0</v>
      </c>
      <c r="BP29" s="119">
        <v>0</v>
      </c>
      <c r="BQ29" s="123">
        <v>0</v>
      </c>
      <c r="BR29" s="119">
        <v>39</v>
      </c>
      <c r="BS29" s="123">
        <v>100</v>
      </c>
      <c r="BT29" s="119">
        <v>39</v>
      </c>
      <c r="BU29" s="2"/>
      <c r="BV29" s="3"/>
      <c r="BW29" s="3"/>
      <c r="BX29" s="3"/>
      <c r="BY29" s="3"/>
    </row>
    <row r="30" spans="1:77" ht="41.45" customHeight="1">
      <c r="A30" s="64" t="s">
        <v>223</v>
      </c>
      <c r="C30" s="65"/>
      <c r="D30" s="65" t="s">
        <v>64</v>
      </c>
      <c r="E30" s="66">
        <v>267.2721110825891</v>
      </c>
      <c r="F30" s="68">
        <v>99.82908039514486</v>
      </c>
      <c r="G30" s="102" t="s">
        <v>408</v>
      </c>
      <c r="H30" s="65"/>
      <c r="I30" s="69" t="s">
        <v>223</v>
      </c>
      <c r="J30" s="70"/>
      <c r="K30" s="70"/>
      <c r="L30" s="69" t="s">
        <v>1116</v>
      </c>
      <c r="M30" s="73">
        <v>57.96180697805836</v>
      </c>
      <c r="N30" s="74">
        <v>8758.05859375</v>
      </c>
      <c r="O30" s="74">
        <v>782.2747192382812</v>
      </c>
      <c r="P30" s="75"/>
      <c r="Q30" s="76"/>
      <c r="R30" s="76"/>
      <c r="S30" s="88"/>
      <c r="T30" s="48">
        <v>0</v>
      </c>
      <c r="U30" s="48">
        <v>1</v>
      </c>
      <c r="V30" s="49">
        <v>0</v>
      </c>
      <c r="W30" s="49">
        <v>1</v>
      </c>
      <c r="X30" s="49">
        <v>0</v>
      </c>
      <c r="Y30" s="49">
        <v>0.70175</v>
      </c>
      <c r="Z30" s="49">
        <v>0</v>
      </c>
      <c r="AA30" s="49">
        <v>0</v>
      </c>
      <c r="AB30" s="71">
        <v>30</v>
      </c>
      <c r="AC30" s="71"/>
      <c r="AD30" s="72"/>
      <c r="AE30" s="78" t="s">
        <v>618</v>
      </c>
      <c r="AF30" s="78">
        <v>76008</v>
      </c>
      <c r="AG30" s="78">
        <v>79772</v>
      </c>
      <c r="AH30" s="78">
        <v>122372</v>
      </c>
      <c r="AI30" s="78">
        <v>173826</v>
      </c>
      <c r="AJ30" s="78"/>
      <c r="AK30" s="78" t="s">
        <v>697</v>
      </c>
      <c r="AL30" s="78" t="s">
        <v>751</v>
      </c>
      <c r="AM30" s="83" t="s">
        <v>818</v>
      </c>
      <c r="AN30" s="78"/>
      <c r="AO30" s="80">
        <v>42113.76375</v>
      </c>
      <c r="AP30" s="83" t="s">
        <v>889</v>
      </c>
      <c r="AQ30" s="78" t="b">
        <v>1</v>
      </c>
      <c r="AR30" s="78" t="b">
        <v>0</v>
      </c>
      <c r="AS30" s="78" t="b">
        <v>1</v>
      </c>
      <c r="AT30" s="78"/>
      <c r="AU30" s="78">
        <v>5472</v>
      </c>
      <c r="AV30" s="83" t="s">
        <v>936</v>
      </c>
      <c r="AW30" s="78" t="b">
        <v>0</v>
      </c>
      <c r="AX30" s="78" t="s">
        <v>1008</v>
      </c>
      <c r="AY30" s="83" t="s">
        <v>1036</v>
      </c>
      <c r="AZ30" s="78" t="s">
        <v>66</v>
      </c>
      <c r="BA30" s="78" t="str">
        <f>REPLACE(INDEX(GroupVertices[Group],MATCH(Vertices[[#This Row],[Vertex]],GroupVertices[Vertex],0)),1,1,"")</f>
        <v>5</v>
      </c>
      <c r="BB30" s="48"/>
      <c r="BC30" s="48"/>
      <c r="BD30" s="48"/>
      <c r="BE30" s="48"/>
      <c r="BF30" s="48" t="s">
        <v>1419</v>
      </c>
      <c r="BG30" s="48" t="s">
        <v>1422</v>
      </c>
      <c r="BH30" s="119" t="s">
        <v>1435</v>
      </c>
      <c r="BI30" s="119" t="s">
        <v>1445</v>
      </c>
      <c r="BJ30" s="119" t="s">
        <v>1458</v>
      </c>
      <c r="BK30" s="119" t="s">
        <v>1465</v>
      </c>
      <c r="BL30" s="119">
        <v>0</v>
      </c>
      <c r="BM30" s="123">
        <v>0</v>
      </c>
      <c r="BN30" s="119">
        <v>0</v>
      </c>
      <c r="BO30" s="123">
        <v>0</v>
      </c>
      <c r="BP30" s="119">
        <v>0</v>
      </c>
      <c r="BQ30" s="123">
        <v>0</v>
      </c>
      <c r="BR30" s="119">
        <v>22</v>
      </c>
      <c r="BS30" s="123">
        <v>100</v>
      </c>
      <c r="BT30" s="119">
        <v>22</v>
      </c>
      <c r="BU30" s="2"/>
      <c r="BV30" s="3"/>
      <c r="BW30" s="3"/>
      <c r="BX30" s="3"/>
      <c r="BY30" s="3"/>
    </row>
    <row r="31" spans="1:77" ht="41.45" customHeight="1">
      <c r="A31" s="64" t="s">
        <v>224</v>
      </c>
      <c r="C31" s="65"/>
      <c r="D31" s="65" t="s">
        <v>64</v>
      </c>
      <c r="E31" s="66">
        <v>162.37347851215853</v>
      </c>
      <c r="F31" s="68">
        <v>99.9993936209784</v>
      </c>
      <c r="G31" s="102" t="s">
        <v>409</v>
      </c>
      <c r="H31" s="65"/>
      <c r="I31" s="69" t="s">
        <v>224</v>
      </c>
      <c r="J31" s="70"/>
      <c r="K31" s="70"/>
      <c r="L31" s="69" t="s">
        <v>1117</v>
      </c>
      <c r="M31" s="73">
        <v>1.2020859152652097</v>
      </c>
      <c r="N31" s="74">
        <v>6432.73681640625</v>
      </c>
      <c r="O31" s="74">
        <v>2213.372314453125</v>
      </c>
      <c r="P31" s="75"/>
      <c r="Q31" s="76"/>
      <c r="R31" s="76"/>
      <c r="S31" s="88"/>
      <c r="T31" s="48">
        <v>2</v>
      </c>
      <c r="U31" s="48">
        <v>10</v>
      </c>
      <c r="V31" s="49">
        <v>428.222222</v>
      </c>
      <c r="W31" s="49">
        <v>0.008621</v>
      </c>
      <c r="X31" s="49">
        <v>0.041123</v>
      </c>
      <c r="Y31" s="49">
        <v>2.966227</v>
      </c>
      <c r="Z31" s="49">
        <v>0.12878787878787878</v>
      </c>
      <c r="AA31" s="49">
        <v>0</v>
      </c>
      <c r="AB31" s="71">
        <v>31</v>
      </c>
      <c r="AC31" s="71"/>
      <c r="AD31" s="72"/>
      <c r="AE31" s="78" t="s">
        <v>619</v>
      </c>
      <c r="AF31" s="78">
        <v>1527</v>
      </c>
      <c r="AG31" s="78">
        <v>286</v>
      </c>
      <c r="AH31" s="78">
        <v>3027</v>
      </c>
      <c r="AI31" s="78">
        <v>653</v>
      </c>
      <c r="AJ31" s="78"/>
      <c r="AK31" s="78" t="s">
        <v>698</v>
      </c>
      <c r="AL31" s="78" t="s">
        <v>765</v>
      </c>
      <c r="AM31" s="83" t="s">
        <v>819</v>
      </c>
      <c r="AN31" s="78"/>
      <c r="AO31" s="80">
        <v>42907.895104166666</v>
      </c>
      <c r="AP31" s="83" t="s">
        <v>890</v>
      </c>
      <c r="AQ31" s="78" t="b">
        <v>1</v>
      </c>
      <c r="AR31" s="78" t="b">
        <v>0</v>
      </c>
      <c r="AS31" s="78" t="b">
        <v>0</v>
      </c>
      <c r="AT31" s="78"/>
      <c r="AU31" s="78">
        <v>1</v>
      </c>
      <c r="AV31" s="78"/>
      <c r="AW31" s="78" t="b">
        <v>0</v>
      </c>
      <c r="AX31" s="78" t="s">
        <v>1008</v>
      </c>
      <c r="AY31" s="83" t="s">
        <v>1037</v>
      </c>
      <c r="AZ31" s="78" t="s">
        <v>66</v>
      </c>
      <c r="BA31" s="78" t="str">
        <f>REPLACE(INDEX(GroupVertices[Group],MATCH(Vertices[[#This Row],[Vertex]],GroupVertices[Vertex],0)),1,1,"")</f>
        <v>3</v>
      </c>
      <c r="BB31" s="48" t="s">
        <v>1410</v>
      </c>
      <c r="BC31" s="48" t="s">
        <v>1410</v>
      </c>
      <c r="BD31" s="48" t="s">
        <v>1414</v>
      </c>
      <c r="BE31" s="48" t="s">
        <v>1414</v>
      </c>
      <c r="BF31" s="48" t="s">
        <v>1278</v>
      </c>
      <c r="BG31" s="48" t="s">
        <v>1278</v>
      </c>
      <c r="BH31" s="119" t="s">
        <v>1436</v>
      </c>
      <c r="BI31" s="119" t="s">
        <v>1446</v>
      </c>
      <c r="BJ31" s="119" t="s">
        <v>1372</v>
      </c>
      <c r="BK31" s="119" t="s">
        <v>1372</v>
      </c>
      <c r="BL31" s="119">
        <v>3</v>
      </c>
      <c r="BM31" s="123">
        <v>5.172413793103448</v>
      </c>
      <c r="BN31" s="119">
        <v>1</v>
      </c>
      <c r="BO31" s="123">
        <v>1.7241379310344827</v>
      </c>
      <c r="BP31" s="119">
        <v>0</v>
      </c>
      <c r="BQ31" s="123">
        <v>0</v>
      </c>
      <c r="BR31" s="119">
        <v>54</v>
      </c>
      <c r="BS31" s="123">
        <v>93.10344827586206</v>
      </c>
      <c r="BT31" s="119">
        <v>58</v>
      </c>
      <c r="BU31" s="2"/>
      <c r="BV31" s="3"/>
      <c r="BW31" s="3"/>
      <c r="BX31" s="3"/>
      <c r="BY31" s="3"/>
    </row>
    <row r="32" spans="1:77" ht="41.45" customHeight="1">
      <c r="A32" s="64" t="s">
        <v>251</v>
      </c>
      <c r="C32" s="65"/>
      <c r="D32" s="65" t="s">
        <v>64</v>
      </c>
      <c r="E32" s="66">
        <v>164.23559222472272</v>
      </c>
      <c r="F32" s="68">
        <v>99.99637029659863</v>
      </c>
      <c r="G32" s="102" t="s">
        <v>964</v>
      </c>
      <c r="H32" s="65"/>
      <c r="I32" s="69" t="s">
        <v>251</v>
      </c>
      <c r="J32" s="70"/>
      <c r="K32" s="70"/>
      <c r="L32" s="69" t="s">
        <v>1118</v>
      </c>
      <c r="M32" s="73">
        <v>2.2096591535663084</v>
      </c>
      <c r="N32" s="74">
        <v>7539.48193359375</v>
      </c>
      <c r="O32" s="74">
        <v>3858.437744140625</v>
      </c>
      <c r="P32" s="75"/>
      <c r="Q32" s="76"/>
      <c r="R32" s="76"/>
      <c r="S32" s="88"/>
      <c r="T32" s="48">
        <v>1</v>
      </c>
      <c r="U32" s="48">
        <v>0</v>
      </c>
      <c r="V32" s="49">
        <v>0</v>
      </c>
      <c r="W32" s="49">
        <v>0.00578</v>
      </c>
      <c r="X32" s="49">
        <v>0.005325</v>
      </c>
      <c r="Y32" s="49">
        <v>0.360107</v>
      </c>
      <c r="Z32" s="49">
        <v>0</v>
      </c>
      <c r="AA32" s="49">
        <v>0</v>
      </c>
      <c r="AB32" s="71">
        <v>32</v>
      </c>
      <c r="AC32" s="71"/>
      <c r="AD32" s="72"/>
      <c r="AE32" s="78" t="s">
        <v>620</v>
      </c>
      <c r="AF32" s="78">
        <v>752</v>
      </c>
      <c r="AG32" s="78">
        <v>1697</v>
      </c>
      <c r="AH32" s="78">
        <v>1015</v>
      </c>
      <c r="AI32" s="78">
        <v>466</v>
      </c>
      <c r="AJ32" s="78"/>
      <c r="AK32" s="78" t="s">
        <v>699</v>
      </c>
      <c r="AL32" s="78" t="s">
        <v>766</v>
      </c>
      <c r="AM32" s="83" t="s">
        <v>820</v>
      </c>
      <c r="AN32" s="78"/>
      <c r="AO32" s="80">
        <v>41437.67704861111</v>
      </c>
      <c r="AP32" s="83" t="s">
        <v>891</v>
      </c>
      <c r="AQ32" s="78" t="b">
        <v>1</v>
      </c>
      <c r="AR32" s="78" t="b">
        <v>0</v>
      </c>
      <c r="AS32" s="78" t="b">
        <v>1</v>
      </c>
      <c r="AT32" s="78"/>
      <c r="AU32" s="78">
        <v>43</v>
      </c>
      <c r="AV32" s="83" t="s">
        <v>936</v>
      </c>
      <c r="AW32" s="78" t="b">
        <v>0</v>
      </c>
      <c r="AX32" s="78" t="s">
        <v>1008</v>
      </c>
      <c r="AY32" s="83" t="s">
        <v>1038</v>
      </c>
      <c r="AZ32" s="78" t="s">
        <v>65</v>
      </c>
      <c r="BA32" s="78"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252</v>
      </c>
      <c r="C33" s="65"/>
      <c r="D33" s="65" t="s">
        <v>64</v>
      </c>
      <c r="E33" s="66">
        <v>169.98689736955245</v>
      </c>
      <c r="F33" s="68">
        <v>99.98703248820239</v>
      </c>
      <c r="G33" s="102" t="s">
        <v>965</v>
      </c>
      <c r="H33" s="65"/>
      <c r="I33" s="69" t="s">
        <v>252</v>
      </c>
      <c r="J33" s="70"/>
      <c r="K33" s="70"/>
      <c r="L33" s="69" t="s">
        <v>1119</v>
      </c>
      <c r="M33" s="73">
        <v>5.321639431749292</v>
      </c>
      <c r="N33" s="74">
        <v>8088.85986328125</v>
      </c>
      <c r="O33" s="74">
        <v>1434.0928955078125</v>
      </c>
      <c r="P33" s="75"/>
      <c r="Q33" s="76"/>
      <c r="R33" s="76"/>
      <c r="S33" s="88"/>
      <c r="T33" s="48">
        <v>1</v>
      </c>
      <c r="U33" s="48">
        <v>0</v>
      </c>
      <c r="V33" s="49">
        <v>0</v>
      </c>
      <c r="W33" s="49">
        <v>0.00578</v>
      </c>
      <c r="X33" s="49">
        <v>0.005325</v>
      </c>
      <c r="Y33" s="49">
        <v>0.360107</v>
      </c>
      <c r="Z33" s="49">
        <v>0</v>
      </c>
      <c r="AA33" s="49">
        <v>0</v>
      </c>
      <c r="AB33" s="71">
        <v>33</v>
      </c>
      <c r="AC33" s="71"/>
      <c r="AD33" s="72"/>
      <c r="AE33" s="78" t="s">
        <v>621</v>
      </c>
      <c r="AF33" s="78">
        <v>2097</v>
      </c>
      <c r="AG33" s="78">
        <v>6055</v>
      </c>
      <c r="AH33" s="78">
        <v>9340</v>
      </c>
      <c r="AI33" s="78">
        <v>2867</v>
      </c>
      <c r="AJ33" s="78"/>
      <c r="AK33" s="78" t="s">
        <v>700</v>
      </c>
      <c r="AL33" s="78" t="s">
        <v>767</v>
      </c>
      <c r="AM33" s="83" t="s">
        <v>821</v>
      </c>
      <c r="AN33" s="78"/>
      <c r="AO33" s="80">
        <v>39716.591145833336</v>
      </c>
      <c r="AP33" s="78"/>
      <c r="AQ33" s="78" t="b">
        <v>0</v>
      </c>
      <c r="AR33" s="78" t="b">
        <v>0</v>
      </c>
      <c r="AS33" s="78" t="b">
        <v>1</v>
      </c>
      <c r="AT33" s="78"/>
      <c r="AU33" s="78">
        <v>227</v>
      </c>
      <c r="AV33" s="83" t="s">
        <v>936</v>
      </c>
      <c r="AW33" s="78" t="b">
        <v>0</v>
      </c>
      <c r="AX33" s="78" t="s">
        <v>1008</v>
      </c>
      <c r="AY33" s="83" t="s">
        <v>1039</v>
      </c>
      <c r="AZ33" s="78" t="s">
        <v>65</v>
      </c>
      <c r="BA33" s="78" t="str">
        <f>REPLACE(INDEX(GroupVertices[Group],MATCH(Vertices[[#This Row],[Vertex]],GroupVertices[Vertex],0)),1,1,"")</f>
        <v>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225</v>
      </c>
      <c r="C34" s="65"/>
      <c r="D34" s="65" t="s">
        <v>64</v>
      </c>
      <c r="E34" s="66">
        <v>163.32103176915433</v>
      </c>
      <c r="F34" s="68">
        <v>99.99785517526283</v>
      </c>
      <c r="G34" s="102" t="s">
        <v>410</v>
      </c>
      <c r="H34" s="65"/>
      <c r="I34" s="69" t="s">
        <v>225</v>
      </c>
      <c r="J34" s="70"/>
      <c r="K34" s="70"/>
      <c r="L34" s="69" t="s">
        <v>1120</v>
      </c>
      <c r="M34" s="73">
        <v>1.7147985907437278</v>
      </c>
      <c r="N34" s="74">
        <v>5823.40478515625</v>
      </c>
      <c r="O34" s="74">
        <v>1656.505126953125</v>
      </c>
      <c r="P34" s="75"/>
      <c r="Q34" s="76"/>
      <c r="R34" s="76"/>
      <c r="S34" s="88"/>
      <c r="T34" s="48">
        <v>0</v>
      </c>
      <c r="U34" s="48">
        <v>9</v>
      </c>
      <c r="V34" s="49">
        <v>202</v>
      </c>
      <c r="W34" s="49">
        <v>0.008403</v>
      </c>
      <c r="X34" s="49">
        <v>0.035798</v>
      </c>
      <c r="Y34" s="49">
        <v>2.156765</v>
      </c>
      <c r="Z34" s="49">
        <v>0.125</v>
      </c>
      <c r="AA34" s="49">
        <v>0</v>
      </c>
      <c r="AB34" s="71">
        <v>34</v>
      </c>
      <c r="AC34" s="71"/>
      <c r="AD34" s="72"/>
      <c r="AE34" s="78" t="s">
        <v>622</v>
      </c>
      <c r="AF34" s="78">
        <v>9</v>
      </c>
      <c r="AG34" s="78">
        <v>1004</v>
      </c>
      <c r="AH34" s="78">
        <v>39348</v>
      </c>
      <c r="AI34" s="78">
        <v>8</v>
      </c>
      <c r="AJ34" s="78"/>
      <c r="AK34" s="78" t="s">
        <v>701</v>
      </c>
      <c r="AL34" s="78"/>
      <c r="AM34" s="78"/>
      <c r="AN34" s="78"/>
      <c r="AO34" s="80">
        <v>43256.44482638889</v>
      </c>
      <c r="AP34" s="78"/>
      <c r="AQ34" s="78" t="b">
        <v>1</v>
      </c>
      <c r="AR34" s="78" t="b">
        <v>0</v>
      </c>
      <c r="AS34" s="78" t="b">
        <v>0</v>
      </c>
      <c r="AT34" s="78"/>
      <c r="AU34" s="78">
        <v>26</v>
      </c>
      <c r="AV34" s="78"/>
      <c r="AW34" s="78" t="b">
        <v>0</v>
      </c>
      <c r="AX34" s="78" t="s">
        <v>1008</v>
      </c>
      <c r="AY34" s="83" t="s">
        <v>1040</v>
      </c>
      <c r="AZ34" s="78" t="s">
        <v>66</v>
      </c>
      <c r="BA34" s="78" t="str">
        <f>REPLACE(INDEX(GroupVertices[Group],MATCH(Vertices[[#This Row],[Vertex]],GroupVertices[Vertex],0)),1,1,"")</f>
        <v>3</v>
      </c>
      <c r="BB34" s="48"/>
      <c r="BC34" s="48"/>
      <c r="BD34" s="48"/>
      <c r="BE34" s="48"/>
      <c r="BF34" s="48"/>
      <c r="BG34" s="48"/>
      <c r="BH34" s="119" t="s">
        <v>1437</v>
      </c>
      <c r="BI34" s="119" t="s">
        <v>1437</v>
      </c>
      <c r="BJ34" s="119" t="s">
        <v>1372</v>
      </c>
      <c r="BK34" s="119" t="s">
        <v>1372</v>
      </c>
      <c r="BL34" s="119">
        <v>2</v>
      </c>
      <c r="BM34" s="123">
        <v>8</v>
      </c>
      <c r="BN34" s="119">
        <v>0</v>
      </c>
      <c r="BO34" s="123">
        <v>0</v>
      </c>
      <c r="BP34" s="119">
        <v>0</v>
      </c>
      <c r="BQ34" s="123">
        <v>0</v>
      </c>
      <c r="BR34" s="119">
        <v>23</v>
      </c>
      <c r="BS34" s="123">
        <v>92</v>
      </c>
      <c r="BT34" s="119">
        <v>25</v>
      </c>
      <c r="BU34" s="2"/>
      <c r="BV34" s="3"/>
      <c r="BW34" s="3"/>
      <c r="BX34" s="3"/>
      <c r="BY34" s="3"/>
    </row>
    <row r="35" spans="1:77" ht="41.45" customHeight="1">
      <c r="A35" s="64" t="s">
        <v>253</v>
      </c>
      <c r="C35" s="65"/>
      <c r="D35" s="65" t="s">
        <v>64</v>
      </c>
      <c r="E35" s="66">
        <v>1000</v>
      </c>
      <c r="F35" s="68">
        <v>70</v>
      </c>
      <c r="G35" s="102" t="s">
        <v>966</v>
      </c>
      <c r="H35" s="65"/>
      <c r="I35" s="69" t="s">
        <v>253</v>
      </c>
      <c r="J35" s="70"/>
      <c r="K35" s="70"/>
      <c r="L35" s="69" t="s">
        <v>1121</v>
      </c>
      <c r="M35" s="73">
        <v>9999</v>
      </c>
      <c r="N35" s="74">
        <v>4606.4267578125</v>
      </c>
      <c r="O35" s="74">
        <v>2371.13818359375</v>
      </c>
      <c r="P35" s="75"/>
      <c r="Q35" s="76"/>
      <c r="R35" s="76"/>
      <c r="S35" s="88"/>
      <c r="T35" s="48">
        <v>3</v>
      </c>
      <c r="U35" s="48">
        <v>0</v>
      </c>
      <c r="V35" s="49">
        <v>0.222222</v>
      </c>
      <c r="W35" s="49">
        <v>0.005848</v>
      </c>
      <c r="X35" s="49">
        <v>0.014597</v>
      </c>
      <c r="Y35" s="49">
        <v>0.767496</v>
      </c>
      <c r="Z35" s="49">
        <v>0.3333333333333333</v>
      </c>
      <c r="AA35" s="49">
        <v>0</v>
      </c>
      <c r="AB35" s="71">
        <v>35</v>
      </c>
      <c r="AC35" s="71"/>
      <c r="AD35" s="72"/>
      <c r="AE35" s="78" t="s">
        <v>623</v>
      </c>
      <c r="AF35" s="78">
        <v>1537</v>
      </c>
      <c r="AG35" s="78">
        <v>14001147</v>
      </c>
      <c r="AH35" s="78">
        <v>326218</v>
      </c>
      <c r="AI35" s="78">
        <v>4582</v>
      </c>
      <c r="AJ35" s="78"/>
      <c r="AK35" s="78" t="s">
        <v>702</v>
      </c>
      <c r="AL35" s="78" t="s">
        <v>751</v>
      </c>
      <c r="AM35" s="83" t="s">
        <v>822</v>
      </c>
      <c r="AN35" s="78"/>
      <c r="AO35" s="80">
        <v>39168.471979166665</v>
      </c>
      <c r="AP35" s="83" t="s">
        <v>892</v>
      </c>
      <c r="AQ35" s="78" t="b">
        <v>0</v>
      </c>
      <c r="AR35" s="78" t="b">
        <v>0</v>
      </c>
      <c r="AS35" s="78" t="b">
        <v>1</v>
      </c>
      <c r="AT35" s="78"/>
      <c r="AU35" s="78">
        <v>90493</v>
      </c>
      <c r="AV35" s="83" t="s">
        <v>936</v>
      </c>
      <c r="AW35" s="78" t="b">
        <v>1</v>
      </c>
      <c r="AX35" s="78" t="s">
        <v>1008</v>
      </c>
      <c r="AY35" s="83" t="s">
        <v>1041</v>
      </c>
      <c r="AZ35" s="78" t="s">
        <v>65</v>
      </c>
      <c r="BA35" s="78" t="str">
        <f>REPLACE(INDEX(GroupVertices[Group],MATCH(Vertices[[#This Row],[Vertex]],GroupVertices[Vertex],0)),1,1,"")</f>
        <v>3</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254</v>
      </c>
      <c r="C36" s="65"/>
      <c r="D36" s="65" t="s">
        <v>64</v>
      </c>
      <c r="E36" s="66">
        <v>164.69221259647836</v>
      </c>
      <c r="F36" s="68">
        <v>99.99562892860754</v>
      </c>
      <c r="G36" s="102" t="s">
        <v>967</v>
      </c>
      <c r="H36" s="65"/>
      <c r="I36" s="69" t="s">
        <v>254</v>
      </c>
      <c r="J36" s="70"/>
      <c r="K36" s="70"/>
      <c r="L36" s="69" t="s">
        <v>1122</v>
      </c>
      <c r="M36" s="73">
        <v>2.45673239272448</v>
      </c>
      <c r="N36" s="74">
        <v>5920.85400390625</v>
      </c>
      <c r="O36" s="74">
        <v>352.9058837890625</v>
      </c>
      <c r="P36" s="75"/>
      <c r="Q36" s="76"/>
      <c r="R36" s="76"/>
      <c r="S36" s="88"/>
      <c r="T36" s="48">
        <v>3</v>
      </c>
      <c r="U36" s="48">
        <v>0</v>
      </c>
      <c r="V36" s="49">
        <v>0.222222</v>
      </c>
      <c r="W36" s="49">
        <v>0.005848</v>
      </c>
      <c r="X36" s="49">
        <v>0.014597</v>
      </c>
      <c r="Y36" s="49">
        <v>0.767496</v>
      </c>
      <c r="Z36" s="49">
        <v>0.3333333333333333</v>
      </c>
      <c r="AA36" s="49">
        <v>0</v>
      </c>
      <c r="AB36" s="71">
        <v>36</v>
      </c>
      <c r="AC36" s="71"/>
      <c r="AD36" s="72"/>
      <c r="AE36" s="78" t="s">
        <v>624</v>
      </c>
      <c r="AF36" s="78">
        <v>657</v>
      </c>
      <c r="AG36" s="78">
        <v>2043</v>
      </c>
      <c r="AH36" s="78">
        <v>4631</v>
      </c>
      <c r="AI36" s="78">
        <v>5764</v>
      </c>
      <c r="AJ36" s="78"/>
      <c r="AK36" s="78" t="s">
        <v>703</v>
      </c>
      <c r="AL36" s="78"/>
      <c r="AM36" s="83" t="s">
        <v>823</v>
      </c>
      <c r="AN36" s="78"/>
      <c r="AO36" s="80">
        <v>42401.118310185186</v>
      </c>
      <c r="AP36" s="83" t="s">
        <v>893</v>
      </c>
      <c r="AQ36" s="78" t="b">
        <v>0</v>
      </c>
      <c r="AR36" s="78" t="b">
        <v>0</v>
      </c>
      <c r="AS36" s="78" t="b">
        <v>1</v>
      </c>
      <c r="AT36" s="78"/>
      <c r="AU36" s="78">
        <v>31</v>
      </c>
      <c r="AV36" s="83" t="s">
        <v>936</v>
      </c>
      <c r="AW36" s="78" t="b">
        <v>0</v>
      </c>
      <c r="AX36" s="78" t="s">
        <v>1008</v>
      </c>
      <c r="AY36" s="83" t="s">
        <v>1042</v>
      </c>
      <c r="AZ36" s="78" t="s">
        <v>65</v>
      </c>
      <c r="BA36" s="78" t="str">
        <f>REPLACE(INDEX(GroupVertices[Group],MATCH(Vertices[[#This Row],[Vertex]],GroupVertices[Vertex],0)),1,1,"")</f>
        <v>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255</v>
      </c>
      <c r="C37" s="65"/>
      <c r="D37" s="65" t="s">
        <v>64</v>
      </c>
      <c r="E37" s="66">
        <v>169.60682029710844</v>
      </c>
      <c r="F37" s="68">
        <v>99.98764958063427</v>
      </c>
      <c r="G37" s="102" t="s">
        <v>968</v>
      </c>
      <c r="H37" s="65"/>
      <c r="I37" s="69" t="s">
        <v>255</v>
      </c>
      <c r="J37" s="70"/>
      <c r="K37" s="70"/>
      <c r="L37" s="69" t="s">
        <v>1123</v>
      </c>
      <c r="M37" s="73">
        <v>5.115983093952894</v>
      </c>
      <c r="N37" s="74">
        <v>5200.935546875</v>
      </c>
      <c r="O37" s="74">
        <v>3527.510986328125</v>
      </c>
      <c r="P37" s="75"/>
      <c r="Q37" s="76"/>
      <c r="R37" s="76"/>
      <c r="S37" s="88"/>
      <c r="T37" s="48">
        <v>3</v>
      </c>
      <c r="U37" s="48">
        <v>0</v>
      </c>
      <c r="V37" s="49">
        <v>0.222222</v>
      </c>
      <c r="W37" s="49">
        <v>0.005848</v>
      </c>
      <c r="X37" s="49">
        <v>0.014597</v>
      </c>
      <c r="Y37" s="49">
        <v>0.767496</v>
      </c>
      <c r="Z37" s="49">
        <v>0.3333333333333333</v>
      </c>
      <c r="AA37" s="49">
        <v>0</v>
      </c>
      <c r="AB37" s="71">
        <v>37</v>
      </c>
      <c r="AC37" s="71"/>
      <c r="AD37" s="72"/>
      <c r="AE37" s="78" t="s">
        <v>625</v>
      </c>
      <c r="AF37" s="78">
        <v>213</v>
      </c>
      <c r="AG37" s="78">
        <v>5767</v>
      </c>
      <c r="AH37" s="78">
        <v>3113</v>
      </c>
      <c r="AI37" s="78">
        <v>626</v>
      </c>
      <c r="AJ37" s="78"/>
      <c r="AK37" s="78" t="s">
        <v>704</v>
      </c>
      <c r="AL37" s="78" t="s">
        <v>768</v>
      </c>
      <c r="AM37" s="83" t="s">
        <v>824</v>
      </c>
      <c r="AN37" s="78"/>
      <c r="AO37" s="80">
        <v>40330.80532407408</v>
      </c>
      <c r="AP37" s="83" t="s">
        <v>894</v>
      </c>
      <c r="AQ37" s="78" t="b">
        <v>0</v>
      </c>
      <c r="AR37" s="78" t="b">
        <v>0</v>
      </c>
      <c r="AS37" s="78" t="b">
        <v>1</v>
      </c>
      <c r="AT37" s="78"/>
      <c r="AU37" s="78">
        <v>143</v>
      </c>
      <c r="AV37" s="83" t="s">
        <v>936</v>
      </c>
      <c r="AW37" s="78" t="b">
        <v>0</v>
      </c>
      <c r="AX37" s="78" t="s">
        <v>1008</v>
      </c>
      <c r="AY37" s="83" t="s">
        <v>1043</v>
      </c>
      <c r="AZ37" s="78" t="s">
        <v>65</v>
      </c>
      <c r="BA37" s="78"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256</v>
      </c>
      <c r="C38" s="65"/>
      <c r="D38" s="65" t="s">
        <v>64</v>
      </c>
      <c r="E38" s="66">
        <v>168.54445209114516</v>
      </c>
      <c r="F38" s="68">
        <v>99.98937443968865</v>
      </c>
      <c r="G38" s="102" t="s">
        <v>969</v>
      </c>
      <c r="H38" s="65"/>
      <c r="I38" s="69" t="s">
        <v>256</v>
      </c>
      <c r="J38" s="70"/>
      <c r="K38" s="70"/>
      <c r="L38" s="69" t="s">
        <v>1124</v>
      </c>
      <c r="M38" s="73">
        <v>4.541145066431715</v>
      </c>
      <c r="N38" s="74">
        <v>6170.0078125</v>
      </c>
      <c r="O38" s="74">
        <v>3774.80859375</v>
      </c>
      <c r="P38" s="75"/>
      <c r="Q38" s="76"/>
      <c r="R38" s="76"/>
      <c r="S38" s="88"/>
      <c r="T38" s="48">
        <v>3</v>
      </c>
      <c r="U38" s="48">
        <v>0</v>
      </c>
      <c r="V38" s="49">
        <v>0.222222</v>
      </c>
      <c r="W38" s="49">
        <v>0.005848</v>
      </c>
      <c r="X38" s="49">
        <v>0.014597</v>
      </c>
      <c r="Y38" s="49">
        <v>0.767496</v>
      </c>
      <c r="Z38" s="49">
        <v>0.3333333333333333</v>
      </c>
      <c r="AA38" s="49">
        <v>0</v>
      </c>
      <c r="AB38" s="71">
        <v>38</v>
      </c>
      <c r="AC38" s="71"/>
      <c r="AD38" s="72"/>
      <c r="AE38" s="78" t="s">
        <v>626</v>
      </c>
      <c r="AF38" s="78">
        <v>2815</v>
      </c>
      <c r="AG38" s="78">
        <v>4962</v>
      </c>
      <c r="AH38" s="78">
        <v>33754</v>
      </c>
      <c r="AI38" s="78">
        <v>410</v>
      </c>
      <c r="AJ38" s="78"/>
      <c r="AK38" s="78" t="s">
        <v>705</v>
      </c>
      <c r="AL38" s="78" t="s">
        <v>769</v>
      </c>
      <c r="AM38" s="83" t="s">
        <v>825</v>
      </c>
      <c r="AN38" s="78"/>
      <c r="AO38" s="80">
        <v>40440.93446759259</v>
      </c>
      <c r="AP38" s="83" t="s">
        <v>895</v>
      </c>
      <c r="AQ38" s="78" t="b">
        <v>0</v>
      </c>
      <c r="AR38" s="78" t="b">
        <v>0</v>
      </c>
      <c r="AS38" s="78" t="b">
        <v>1</v>
      </c>
      <c r="AT38" s="78"/>
      <c r="AU38" s="78">
        <v>166</v>
      </c>
      <c r="AV38" s="83" t="s">
        <v>936</v>
      </c>
      <c r="AW38" s="78" t="b">
        <v>0</v>
      </c>
      <c r="AX38" s="78" t="s">
        <v>1008</v>
      </c>
      <c r="AY38" s="83" t="s">
        <v>1044</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257</v>
      </c>
      <c r="C39" s="65"/>
      <c r="D39" s="65" t="s">
        <v>64</v>
      </c>
      <c r="E39" s="66">
        <v>359.67966903259435</v>
      </c>
      <c r="F39" s="68">
        <v>99.67904765496306</v>
      </c>
      <c r="G39" s="102" t="s">
        <v>970</v>
      </c>
      <c r="H39" s="65"/>
      <c r="I39" s="69" t="s">
        <v>257</v>
      </c>
      <c r="J39" s="70"/>
      <c r="K39" s="70"/>
      <c r="L39" s="69" t="s">
        <v>1125</v>
      </c>
      <c r="M39" s="73">
        <v>107.96271818931368</v>
      </c>
      <c r="N39" s="74">
        <v>7291.70703125</v>
      </c>
      <c r="O39" s="74">
        <v>2482.887939453125</v>
      </c>
      <c r="P39" s="75"/>
      <c r="Q39" s="76"/>
      <c r="R39" s="76"/>
      <c r="S39" s="88"/>
      <c r="T39" s="48">
        <v>3</v>
      </c>
      <c r="U39" s="48">
        <v>0</v>
      </c>
      <c r="V39" s="49">
        <v>0.222222</v>
      </c>
      <c r="W39" s="49">
        <v>0.005848</v>
      </c>
      <c r="X39" s="49">
        <v>0.014597</v>
      </c>
      <c r="Y39" s="49">
        <v>0.767496</v>
      </c>
      <c r="Z39" s="49">
        <v>0.3333333333333333</v>
      </c>
      <c r="AA39" s="49">
        <v>0</v>
      </c>
      <c r="AB39" s="71">
        <v>39</v>
      </c>
      <c r="AC39" s="71"/>
      <c r="AD39" s="72"/>
      <c r="AE39" s="78" t="s">
        <v>627</v>
      </c>
      <c r="AF39" s="78">
        <v>358</v>
      </c>
      <c r="AG39" s="78">
        <v>149793</v>
      </c>
      <c r="AH39" s="78">
        <v>8330</v>
      </c>
      <c r="AI39" s="78">
        <v>303</v>
      </c>
      <c r="AJ39" s="78"/>
      <c r="AK39" s="78" t="s">
        <v>706</v>
      </c>
      <c r="AL39" s="78" t="s">
        <v>770</v>
      </c>
      <c r="AM39" s="83" t="s">
        <v>826</v>
      </c>
      <c r="AN39" s="78"/>
      <c r="AO39" s="80">
        <v>40190.66824074074</v>
      </c>
      <c r="AP39" s="83" t="s">
        <v>896</v>
      </c>
      <c r="AQ39" s="78" t="b">
        <v>0</v>
      </c>
      <c r="AR39" s="78" t="b">
        <v>0</v>
      </c>
      <c r="AS39" s="78" t="b">
        <v>1</v>
      </c>
      <c r="AT39" s="78"/>
      <c r="AU39" s="78">
        <v>1821</v>
      </c>
      <c r="AV39" s="83" t="s">
        <v>936</v>
      </c>
      <c r="AW39" s="78" t="b">
        <v>1</v>
      </c>
      <c r="AX39" s="78" t="s">
        <v>1008</v>
      </c>
      <c r="AY39" s="83" t="s">
        <v>1045</v>
      </c>
      <c r="AZ39" s="78" t="s">
        <v>65</v>
      </c>
      <c r="BA39" s="78"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258</v>
      </c>
      <c r="C40" s="65"/>
      <c r="D40" s="65" t="s">
        <v>64</v>
      </c>
      <c r="E40" s="66">
        <v>162.67701228529089</v>
      </c>
      <c r="F40" s="68">
        <v>99.99890080410572</v>
      </c>
      <c r="G40" s="102" t="s">
        <v>971</v>
      </c>
      <c r="H40" s="65"/>
      <c r="I40" s="69" t="s">
        <v>258</v>
      </c>
      <c r="J40" s="70"/>
      <c r="K40" s="70"/>
      <c r="L40" s="69" t="s">
        <v>1126</v>
      </c>
      <c r="M40" s="73">
        <v>1.3663253516998326</v>
      </c>
      <c r="N40" s="74">
        <v>6865.84912109375</v>
      </c>
      <c r="O40" s="74">
        <v>705.7205810546875</v>
      </c>
      <c r="P40" s="75"/>
      <c r="Q40" s="76"/>
      <c r="R40" s="76"/>
      <c r="S40" s="88"/>
      <c r="T40" s="48">
        <v>3</v>
      </c>
      <c r="U40" s="48">
        <v>0</v>
      </c>
      <c r="V40" s="49">
        <v>0.222222</v>
      </c>
      <c r="W40" s="49">
        <v>0.005848</v>
      </c>
      <c r="X40" s="49">
        <v>0.014597</v>
      </c>
      <c r="Y40" s="49">
        <v>0.767496</v>
      </c>
      <c r="Z40" s="49">
        <v>0.3333333333333333</v>
      </c>
      <c r="AA40" s="49">
        <v>0</v>
      </c>
      <c r="AB40" s="71">
        <v>40</v>
      </c>
      <c r="AC40" s="71"/>
      <c r="AD40" s="72"/>
      <c r="AE40" s="78" t="s">
        <v>628</v>
      </c>
      <c r="AF40" s="78">
        <v>61</v>
      </c>
      <c r="AG40" s="78">
        <v>516</v>
      </c>
      <c r="AH40" s="78">
        <v>1985</v>
      </c>
      <c r="AI40" s="78">
        <v>61</v>
      </c>
      <c r="AJ40" s="78"/>
      <c r="AK40" s="78" t="s">
        <v>707</v>
      </c>
      <c r="AL40" s="78" t="s">
        <v>771</v>
      </c>
      <c r="AM40" s="83" t="s">
        <v>827</v>
      </c>
      <c r="AN40" s="78"/>
      <c r="AO40" s="80">
        <v>42270.60940972222</v>
      </c>
      <c r="AP40" s="83" t="s">
        <v>897</v>
      </c>
      <c r="AQ40" s="78" t="b">
        <v>0</v>
      </c>
      <c r="AR40" s="78" t="b">
        <v>0</v>
      </c>
      <c r="AS40" s="78" t="b">
        <v>0</v>
      </c>
      <c r="AT40" s="78"/>
      <c r="AU40" s="78">
        <v>17</v>
      </c>
      <c r="AV40" s="83" t="s">
        <v>936</v>
      </c>
      <c r="AW40" s="78" t="b">
        <v>0</v>
      </c>
      <c r="AX40" s="78" t="s">
        <v>1008</v>
      </c>
      <c r="AY40" s="83" t="s">
        <v>1046</v>
      </c>
      <c r="AZ40" s="78" t="s">
        <v>65</v>
      </c>
      <c r="BA40" s="78"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226</v>
      </c>
      <c r="C41" s="65"/>
      <c r="D41" s="65" t="s">
        <v>64</v>
      </c>
      <c r="E41" s="66">
        <v>162.13197120570973</v>
      </c>
      <c r="F41" s="68">
        <v>99.99978573179449</v>
      </c>
      <c r="G41" s="102" t="s">
        <v>411</v>
      </c>
      <c r="H41" s="65"/>
      <c r="I41" s="69" t="s">
        <v>226</v>
      </c>
      <c r="J41" s="70"/>
      <c r="K41" s="70"/>
      <c r="L41" s="69" t="s">
        <v>1127</v>
      </c>
      <c r="M41" s="73">
        <v>1.0714084506237491</v>
      </c>
      <c r="N41" s="74">
        <v>5668.67724609375</v>
      </c>
      <c r="O41" s="74">
        <v>2340.235107421875</v>
      </c>
      <c r="P41" s="75"/>
      <c r="Q41" s="76"/>
      <c r="R41" s="76"/>
      <c r="S41" s="88"/>
      <c r="T41" s="48">
        <v>0</v>
      </c>
      <c r="U41" s="48">
        <v>9</v>
      </c>
      <c r="V41" s="49">
        <v>202</v>
      </c>
      <c r="W41" s="49">
        <v>0.008403</v>
      </c>
      <c r="X41" s="49">
        <v>0.035798</v>
      </c>
      <c r="Y41" s="49">
        <v>2.156765</v>
      </c>
      <c r="Z41" s="49">
        <v>0.125</v>
      </c>
      <c r="AA41" s="49">
        <v>0</v>
      </c>
      <c r="AB41" s="71">
        <v>41</v>
      </c>
      <c r="AC41" s="71"/>
      <c r="AD41" s="72"/>
      <c r="AE41" s="78" t="s">
        <v>629</v>
      </c>
      <c r="AF41" s="78">
        <v>0</v>
      </c>
      <c r="AG41" s="78">
        <v>103</v>
      </c>
      <c r="AH41" s="78">
        <v>7173</v>
      </c>
      <c r="AI41" s="78">
        <v>0</v>
      </c>
      <c r="AJ41" s="78"/>
      <c r="AK41" s="78" t="s">
        <v>708</v>
      </c>
      <c r="AL41" s="78"/>
      <c r="AM41" s="78"/>
      <c r="AN41" s="78"/>
      <c r="AO41" s="80">
        <v>43627.55693287037</v>
      </c>
      <c r="AP41" s="78"/>
      <c r="AQ41" s="78" t="b">
        <v>1</v>
      </c>
      <c r="AR41" s="78" t="b">
        <v>0</v>
      </c>
      <c r="AS41" s="78" t="b">
        <v>0</v>
      </c>
      <c r="AT41" s="78"/>
      <c r="AU41" s="78">
        <v>3</v>
      </c>
      <c r="AV41" s="78"/>
      <c r="AW41" s="78" t="b">
        <v>0</v>
      </c>
      <c r="AX41" s="78" t="s">
        <v>1008</v>
      </c>
      <c r="AY41" s="83" t="s">
        <v>1047</v>
      </c>
      <c r="AZ41" s="78" t="s">
        <v>66</v>
      </c>
      <c r="BA41" s="78" t="str">
        <f>REPLACE(INDEX(GroupVertices[Group],MATCH(Vertices[[#This Row],[Vertex]],GroupVertices[Vertex],0)),1,1,"")</f>
        <v>3</v>
      </c>
      <c r="BB41" s="48"/>
      <c r="BC41" s="48"/>
      <c r="BD41" s="48"/>
      <c r="BE41" s="48"/>
      <c r="BF41" s="48"/>
      <c r="BG41" s="48"/>
      <c r="BH41" s="119" t="s">
        <v>1437</v>
      </c>
      <c r="BI41" s="119" t="s">
        <v>1437</v>
      </c>
      <c r="BJ41" s="119" t="s">
        <v>1372</v>
      </c>
      <c r="BK41" s="119" t="s">
        <v>1372</v>
      </c>
      <c r="BL41" s="119">
        <v>2</v>
      </c>
      <c r="BM41" s="123">
        <v>8</v>
      </c>
      <c r="BN41" s="119">
        <v>0</v>
      </c>
      <c r="BO41" s="123">
        <v>0</v>
      </c>
      <c r="BP41" s="119">
        <v>0</v>
      </c>
      <c r="BQ41" s="123">
        <v>0</v>
      </c>
      <c r="BR41" s="119">
        <v>23</v>
      </c>
      <c r="BS41" s="123">
        <v>92</v>
      </c>
      <c r="BT41" s="119">
        <v>25</v>
      </c>
      <c r="BU41" s="2"/>
      <c r="BV41" s="3"/>
      <c r="BW41" s="3"/>
      <c r="BX41" s="3"/>
      <c r="BY41" s="3"/>
    </row>
    <row r="42" spans="1:77" ht="41.45" customHeight="1">
      <c r="A42" s="64" t="s">
        <v>259</v>
      </c>
      <c r="C42" s="65"/>
      <c r="D42" s="65" t="s">
        <v>64</v>
      </c>
      <c r="E42" s="66">
        <v>164.79251071281774</v>
      </c>
      <c r="F42" s="68">
        <v>99.99546608477137</v>
      </c>
      <c r="G42" s="102" t="s">
        <v>972</v>
      </c>
      <c r="H42" s="65"/>
      <c r="I42" s="69" t="s">
        <v>259</v>
      </c>
      <c r="J42" s="70"/>
      <c r="K42" s="70"/>
      <c r="L42" s="69" t="s">
        <v>1128</v>
      </c>
      <c r="M42" s="73">
        <v>2.5110028151985295</v>
      </c>
      <c r="N42" s="74">
        <v>2915.127685546875</v>
      </c>
      <c r="O42" s="74">
        <v>1424.825927734375</v>
      </c>
      <c r="P42" s="75"/>
      <c r="Q42" s="76"/>
      <c r="R42" s="76"/>
      <c r="S42" s="88"/>
      <c r="T42" s="48">
        <v>1</v>
      </c>
      <c r="U42" s="48">
        <v>0</v>
      </c>
      <c r="V42" s="49">
        <v>0</v>
      </c>
      <c r="W42" s="49">
        <v>0.007407</v>
      </c>
      <c r="X42" s="49">
        <v>0.014377</v>
      </c>
      <c r="Y42" s="49">
        <v>0.415159</v>
      </c>
      <c r="Z42" s="49">
        <v>0</v>
      </c>
      <c r="AA42" s="49">
        <v>0</v>
      </c>
      <c r="AB42" s="71">
        <v>42</v>
      </c>
      <c r="AC42" s="71"/>
      <c r="AD42" s="72"/>
      <c r="AE42" s="78" t="s">
        <v>630</v>
      </c>
      <c r="AF42" s="78">
        <v>1127</v>
      </c>
      <c r="AG42" s="78">
        <v>2119</v>
      </c>
      <c r="AH42" s="78">
        <v>3132</v>
      </c>
      <c r="AI42" s="78">
        <v>439</v>
      </c>
      <c r="AJ42" s="78"/>
      <c r="AK42" s="78" t="s">
        <v>709</v>
      </c>
      <c r="AL42" s="78" t="s">
        <v>749</v>
      </c>
      <c r="AM42" s="83" t="s">
        <v>828</v>
      </c>
      <c r="AN42" s="78"/>
      <c r="AO42" s="80">
        <v>39990.61472222222</v>
      </c>
      <c r="AP42" s="83" t="s">
        <v>898</v>
      </c>
      <c r="AQ42" s="78" t="b">
        <v>0</v>
      </c>
      <c r="AR42" s="78" t="b">
        <v>0</v>
      </c>
      <c r="AS42" s="78" t="b">
        <v>1</v>
      </c>
      <c r="AT42" s="78"/>
      <c r="AU42" s="78">
        <v>92</v>
      </c>
      <c r="AV42" s="83" t="s">
        <v>936</v>
      </c>
      <c r="AW42" s="78" t="b">
        <v>0</v>
      </c>
      <c r="AX42" s="78" t="s">
        <v>1008</v>
      </c>
      <c r="AY42" s="83" t="s">
        <v>1048</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229</v>
      </c>
      <c r="C43" s="65"/>
      <c r="D43" s="65" t="s">
        <v>64</v>
      </c>
      <c r="E43" s="66">
        <v>174.29179809980363</v>
      </c>
      <c r="F43" s="68">
        <v>99.98004305933858</v>
      </c>
      <c r="G43" s="102" t="s">
        <v>973</v>
      </c>
      <c r="H43" s="65"/>
      <c r="I43" s="69" t="s">
        <v>229</v>
      </c>
      <c r="J43" s="70"/>
      <c r="K43" s="70"/>
      <c r="L43" s="69" t="s">
        <v>1129</v>
      </c>
      <c r="M43" s="73">
        <v>7.650983091095985</v>
      </c>
      <c r="N43" s="74">
        <v>710.1492919921875</v>
      </c>
      <c r="O43" s="74">
        <v>5243.10302734375</v>
      </c>
      <c r="P43" s="75"/>
      <c r="Q43" s="76"/>
      <c r="R43" s="76"/>
      <c r="S43" s="88"/>
      <c r="T43" s="48">
        <v>2</v>
      </c>
      <c r="U43" s="48">
        <v>1</v>
      </c>
      <c r="V43" s="49">
        <v>0</v>
      </c>
      <c r="W43" s="49">
        <v>0.007407</v>
      </c>
      <c r="X43" s="49">
        <v>0.016516</v>
      </c>
      <c r="Y43" s="49">
        <v>0.722016</v>
      </c>
      <c r="Z43" s="49">
        <v>0</v>
      </c>
      <c r="AA43" s="49">
        <v>0</v>
      </c>
      <c r="AB43" s="71">
        <v>43</v>
      </c>
      <c r="AC43" s="71"/>
      <c r="AD43" s="72"/>
      <c r="AE43" s="78" t="s">
        <v>631</v>
      </c>
      <c r="AF43" s="78">
        <v>3651</v>
      </c>
      <c r="AG43" s="78">
        <v>9317</v>
      </c>
      <c r="AH43" s="78">
        <v>9936</v>
      </c>
      <c r="AI43" s="78">
        <v>2003</v>
      </c>
      <c r="AJ43" s="78"/>
      <c r="AK43" s="78" t="s">
        <v>710</v>
      </c>
      <c r="AL43" s="78" t="s">
        <v>751</v>
      </c>
      <c r="AM43" s="83" t="s">
        <v>829</v>
      </c>
      <c r="AN43" s="78"/>
      <c r="AO43" s="80">
        <v>41148.869722222225</v>
      </c>
      <c r="AP43" s="83" t="s">
        <v>899</v>
      </c>
      <c r="AQ43" s="78" t="b">
        <v>1</v>
      </c>
      <c r="AR43" s="78" t="b">
        <v>0</v>
      </c>
      <c r="AS43" s="78" t="b">
        <v>1</v>
      </c>
      <c r="AT43" s="78"/>
      <c r="AU43" s="78">
        <v>367</v>
      </c>
      <c r="AV43" s="83" t="s">
        <v>936</v>
      </c>
      <c r="AW43" s="78" t="b">
        <v>0</v>
      </c>
      <c r="AX43" s="78" t="s">
        <v>1008</v>
      </c>
      <c r="AY43" s="83" t="s">
        <v>1049</v>
      </c>
      <c r="AZ43" s="78" t="s">
        <v>66</v>
      </c>
      <c r="BA43" s="78" t="str">
        <f>REPLACE(INDEX(GroupVertices[Group],MATCH(Vertices[[#This Row],[Vertex]],GroupVertices[Vertex],0)),1,1,"")</f>
        <v>1</v>
      </c>
      <c r="BB43" s="48" t="s">
        <v>341</v>
      </c>
      <c r="BC43" s="48" t="s">
        <v>341</v>
      </c>
      <c r="BD43" s="48" t="s">
        <v>365</v>
      </c>
      <c r="BE43" s="48" t="s">
        <v>365</v>
      </c>
      <c r="BF43" s="48"/>
      <c r="BG43" s="48"/>
      <c r="BH43" s="119" t="s">
        <v>1438</v>
      </c>
      <c r="BI43" s="119" t="s">
        <v>1438</v>
      </c>
      <c r="BJ43" s="119" t="s">
        <v>1459</v>
      </c>
      <c r="BK43" s="119" t="s">
        <v>1459</v>
      </c>
      <c r="BL43" s="119">
        <v>0</v>
      </c>
      <c r="BM43" s="123">
        <v>0</v>
      </c>
      <c r="BN43" s="119">
        <v>0</v>
      </c>
      <c r="BO43" s="123">
        <v>0</v>
      </c>
      <c r="BP43" s="119">
        <v>0</v>
      </c>
      <c r="BQ43" s="123">
        <v>0</v>
      </c>
      <c r="BR43" s="119">
        <v>10</v>
      </c>
      <c r="BS43" s="123">
        <v>100</v>
      </c>
      <c r="BT43" s="119">
        <v>10</v>
      </c>
      <c r="BU43" s="2"/>
      <c r="BV43" s="3"/>
      <c r="BW43" s="3"/>
      <c r="BX43" s="3"/>
      <c r="BY43" s="3"/>
    </row>
    <row r="44" spans="1:77" ht="41.45" customHeight="1">
      <c r="A44" s="64" t="s">
        <v>260</v>
      </c>
      <c r="C44" s="65"/>
      <c r="D44" s="65" t="s">
        <v>64</v>
      </c>
      <c r="E44" s="66">
        <v>1000</v>
      </c>
      <c r="F44" s="68">
        <v>98.6394247498633</v>
      </c>
      <c r="G44" s="102" t="s">
        <v>974</v>
      </c>
      <c r="H44" s="65"/>
      <c r="I44" s="69" t="s">
        <v>260</v>
      </c>
      <c r="J44" s="70"/>
      <c r="K44" s="70"/>
      <c r="L44" s="69" t="s">
        <v>1130</v>
      </c>
      <c r="M44" s="73">
        <v>454.43437836222523</v>
      </c>
      <c r="N44" s="74">
        <v>1293.862548828125</v>
      </c>
      <c r="O44" s="74">
        <v>2375.9716796875</v>
      </c>
      <c r="P44" s="75"/>
      <c r="Q44" s="76"/>
      <c r="R44" s="76"/>
      <c r="S44" s="88"/>
      <c r="T44" s="48">
        <v>1</v>
      </c>
      <c r="U44" s="48">
        <v>0</v>
      </c>
      <c r="V44" s="49">
        <v>0</v>
      </c>
      <c r="W44" s="49">
        <v>0.007407</v>
      </c>
      <c r="X44" s="49">
        <v>0.014377</v>
      </c>
      <c r="Y44" s="49">
        <v>0.415159</v>
      </c>
      <c r="Z44" s="49">
        <v>0</v>
      </c>
      <c r="AA44" s="49">
        <v>0</v>
      </c>
      <c r="AB44" s="71">
        <v>44</v>
      </c>
      <c r="AC44" s="71"/>
      <c r="AD44" s="72"/>
      <c r="AE44" s="78" t="s">
        <v>632</v>
      </c>
      <c r="AF44" s="78">
        <v>2745</v>
      </c>
      <c r="AG44" s="78">
        <v>634990</v>
      </c>
      <c r="AH44" s="78">
        <v>18278</v>
      </c>
      <c r="AI44" s="78">
        <v>4525</v>
      </c>
      <c r="AJ44" s="78"/>
      <c r="AK44" s="78" t="s">
        <v>711</v>
      </c>
      <c r="AL44" s="78" t="s">
        <v>751</v>
      </c>
      <c r="AM44" s="83" t="s">
        <v>830</v>
      </c>
      <c r="AN44" s="78"/>
      <c r="AO44" s="80">
        <v>40025.81202546296</v>
      </c>
      <c r="AP44" s="83" t="s">
        <v>900</v>
      </c>
      <c r="AQ44" s="78" t="b">
        <v>0</v>
      </c>
      <c r="AR44" s="78" t="b">
        <v>0</v>
      </c>
      <c r="AS44" s="78" t="b">
        <v>1</v>
      </c>
      <c r="AT44" s="78"/>
      <c r="AU44" s="78">
        <v>7365</v>
      </c>
      <c r="AV44" s="83" t="s">
        <v>936</v>
      </c>
      <c r="AW44" s="78" t="b">
        <v>1</v>
      </c>
      <c r="AX44" s="78" t="s">
        <v>1008</v>
      </c>
      <c r="AY44" s="83" t="s">
        <v>1050</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261</v>
      </c>
      <c r="C45" s="65"/>
      <c r="D45" s="65" t="s">
        <v>64</v>
      </c>
      <c r="E45" s="66">
        <v>164.45730385031504</v>
      </c>
      <c r="F45" s="68">
        <v>99.99601032601336</v>
      </c>
      <c r="G45" s="102" t="s">
        <v>975</v>
      </c>
      <c r="H45" s="65"/>
      <c r="I45" s="69" t="s">
        <v>261</v>
      </c>
      <c r="J45" s="70"/>
      <c r="K45" s="70"/>
      <c r="L45" s="69" t="s">
        <v>1131</v>
      </c>
      <c r="M45" s="73">
        <v>2.329625350614207</v>
      </c>
      <c r="N45" s="74">
        <v>1204.3909912109375</v>
      </c>
      <c r="O45" s="74">
        <v>7089.03271484375</v>
      </c>
      <c r="P45" s="75"/>
      <c r="Q45" s="76"/>
      <c r="R45" s="76"/>
      <c r="S45" s="88"/>
      <c r="T45" s="48">
        <v>1</v>
      </c>
      <c r="U45" s="48">
        <v>0</v>
      </c>
      <c r="V45" s="49">
        <v>0</v>
      </c>
      <c r="W45" s="49">
        <v>0.007407</v>
      </c>
      <c r="X45" s="49">
        <v>0.014377</v>
      </c>
      <c r="Y45" s="49">
        <v>0.415159</v>
      </c>
      <c r="Z45" s="49">
        <v>0</v>
      </c>
      <c r="AA45" s="49">
        <v>0</v>
      </c>
      <c r="AB45" s="71">
        <v>45</v>
      </c>
      <c r="AC45" s="71"/>
      <c r="AD45" s="72"/>
      <c r="AE45" s="78" t="s">
        <v>633</v>
      </c>
      <c r="AF45" s="78">
        <v>703</v>
      </c>
      <c r="AG45" s="78">
        <v>1865</v>
      </c>
      <c r="AH45" s="78">
        <v>2460</v>
      </c>
      <c r="AI45" s="78">
        <v>3233</v>
      </c>
      <c r="AJ45" s="78"/>
      <c r="AK45" s="78" t="s">
        <v>712</v>
      </c>
      <c r="AL45" s="78" t="s">
        <v>769</v>
      </c>
      <c r="AM45" s="83" t="s">
        <v>831</v>
      </c>
      <c r="AN45" s="78"/>
      <c r="AO45" s="80">
        <v>41918.510034722225</v>
      </c>
      <c r="AP45" s="83" t="s">
        <v>901</v>
      </c>
      <c r="AQ45" s="78" t="b">
        <v>0</v>
      </c>
      <c r="AR45" s="78" t="b">
        <v>0</v>
      </c>
      <c r="AS45" s="78" t="b">
        <v>1</v>
      </c>
      <c r="AT45" s="78"/>
      <c r="AU45" s="78">
        <v>21</v>
      </c>
      <c r="AV45" s="83" t="s">
        <v>936</v>
      </c>
      <c r="AW45" s="78" t="b">
        <v>0</v>
      </c>
      <c r="AX45" s="78" t="s">
        <v>1008</v>
      </c>
      <c r="AY45" s="83" t="s">
        <v>1051</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262</v>
      </c>
      <c r="C46" s="65"/>
      <c r="D46" s="65" t="s">
        <v>64</v>
      </c>
      <c r="E46" s="66">
        <v>183.94945093364117</v>
      </c>
      <c r="F46" s="68">
        <v>99.96436291205919</v>
      </c>
      <c r="G46" s="102" t="s">
        <v>976</v>
      </c>
      <c r="H46" s="65"/>
      <c r="I46" s="69" t="s">
        <v>262</v>
      </c>
      <c r="J46" s="70"/>
      <c r="K46" s="70"/>
      <c r="L46" s="69" t="s">
        <v>1132</v>
      </c>
      <c r="M46" s="73">
        <v>12.876653507741938</v>
      </c>
      <c r="N46" s="74">
        <v>1034.5858154296875</v>
      </c>
      <c r="O46" s="74">
        <v>992.4034423828125</v>
      </c>
      <c r="P46" s="75"/>
      <c r="Q46" s="76"/>
      <c r="R46" s="76"/>
      <c r="S46" s="88"/>
      <c r="T46" s="48">
        <v>1</v>
      </c>
      <c r="U46" s="48">
        <v>0</v>
      </c>
      <c r="V46" s="49">
        <v>0</v>
      </c>
      <c r="W46" s="49">
        <v>0.007407</v>
      </c>
      <c r="X46" s="49">
        <v>0.014377</v>
      </c>
      <c r="Y46" s="49">
        <v>0.415159</v>
      </c>
      <c r="Z46" s="49">
        <v>0</v>
      </c>
      <c r="AA46" s="49">
        <v>0</v>
      </c>
      <c r="AB46" s="71">
        <v>46</v>
      </c>
      <c r="AC46" s="71"/>
      <c r="AD46" s="72"/>
      <c r="AE46" s="78" t="s">
        <v>634</v>
      </c>
      <c r="AF46" s="78">
        <v>688</v>
      </c>
      <c r="AG46" s="78">
        <v>16635</v>
      </c>
      <c r="AH46" s="78">
        <v>3096</v>
      </c>
      <c r="AI46" s="78">
        <v>191</v>
      </c>
      <c r="AJ46" s="78"/>
      <c r="AK46" s="78" t="s">
        <v>713</v>
      </c>
      <c r="AL46" s="78" t="s">
        <v>751</v>
      </c>
      <c r="AM46" s="83" t="s">
        <v>832</v>
      </c>
      <c r="AN46" s="78"/>
      <c r="AO46" s="80">
        <v>40276.818923611114</v>
      </c>
      <c r="AP46" s="78"/>
      <c r="AQ46" s="78" t="b">
        <v>0</v>
      </c>
      <c r="AR46" s="78" t="b">
        <v>0</v>
      </c>
      <c r="AS46" s="78" t="b">
        <v>0</v>
      </c>
      <c r="AT46" s="78"/>
      <c r="AU46" s="78">
        <v>680</v>
      </c>
      <c r="AV46" s="83" t="s">
        <v>936</v>
      </c>
      <c r="AW46" s="78" t="b">
        <v>1</v>
      </c>
      <c r="AX46" s="78" t="s">
        <v>1008</v>
      </c>
      <c r="AY46" s="83" t="s">
        <v>1052</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263</v>
      </c>
      <c r="C47" s="65"/>
      <c r="D47" s="65" t="s">
        <v>64</v>
      </c>
      <c r="E47" s="66">
        <v>202.45445339825855</v>
      </c>
      <c r="F47" s="68">
        <v>99.93431822428225</v>
      </c>
      <c r="G47" s="102" t="s">
        <v>977</v>
      </c>
      <c r="H47" s="65"/>
      <c r="I47" s="69" t="s">
        <v>263</v>
      </c>
      <c r="J47" s="70"/>
      <c r="K47" s="70"/>
      <c r="L47" s="69" t="s">
        <v>1133</v>
      </c>
      <c r="M47" s="73">
        <v>22.889546454204027</v>
      </c>
      <c r="N47" s="74">
        <v>271.0846862792969</v>
      </c>
      <c r="O47" s="74">
        <v>3677.4541015625</v>
      </c>
      <c r="P47" s="75"/>
      <c r="Q47" s="76"/>
      <c r="R47" s="76"/>
      <c r="S47" s="88"/>
      <c r="T47" s="48">
        <v>1</v>
      </c>
      <c r="U47" s="48">
        <v>0</v>
      </c>
      <c r="V47" s="49">
        <v>0</v>
      </c>
      <c r="W47" s="49">
        <v>0.007407</v>
      </c>
      <c r="X47" s="49">
        <v>0.014377</v>
      </c>
      <c r="Y47" s="49">
        <v>0.415159</v>
      </c>
      <c r="Z47" s="49">
        <v>0</v>
      </c>
      <c r="AA47" s="49">
        <v>0</v>
      </c>
      <c r="AB47" s="71">
        <v>47</v>
      </c>
      <c r="AC47" s="71"/>
      <c r="AD47" s="72"/>
      <c r="AE47" s="78" t="s">
        <v>635</v>
      </c>
      <c r="AF47" s="78">
        <v>757</v>
      </c>
      <c r="AG47" s="78">
        <v>30657</v>
      </c>
      <c r="AH47" s="78">
        <v>10389</v>
      </c>
      <c r="AI47" s="78">
        <v>18918</v>
      </c>
      <c r="AJ47" s="78"/>
      <c r="AK47" s="78" t="s">
        <v>714</v>
      </c>
      <c r="AL47" s="78" t="s">
        <v>772</v>
      </c>
      <c r="AM47" s="83" t="s">
        <v>833</v>
      </c>
      <c r="AN47" s="78"/>
      <c r="AO47" s="80">
        <v>40311.15693287037</v>
      </c>
      <c r="AP47" s="83" t="s">
        <v>902</v>
      </c>
      <c r="AQ47" s="78" t="b">
        <v>0</v>
      </c>
      <c r="AR47" s="78" t="b">
        <v>0</v>
      </c>
      <c r="AS47" s="78" t="b">
        <v>0</v>
      </c>
      <c r="AT47" s="78"/>
      <c r="AU47" s="78">
        <v>710</v>
      </c>
      <c r="AV47" s="83" t="s">
        <v>936</v>
      </c>
      <c r="AW47" s="78" t="b">
        <v>1</v>
      </c>
      <c r="AX47" s="78" t="s">
        <v>1008</v>
      </c>
      <c r="AY47" s="83" t="s">
        <v>1053</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230</v>
      </c>
      <c r="C48" s="65"/>
      <c r="D48" s="65" t="s">
        <v>64</v>
      </c>
      <c r="E48" s="66">
        <v>201.00936869573707</v>
      </c>
      <c r="F48" s="68">
        <v>99.93666446113261</v>
      </c>
      <c r="G48" s="102" t="s">
        <v>414</v>
      </c>
      <c r="H48" s="65"/>
      <c r="I48" s="69" t="s">
        <v>230</v>
      </c>
      <c r="J48" s="70"/>
      <c r="K48" s="70"/>
      <c r="L48" s="69" t="s">
        <v>1134</v>
      </c>
      <c r="M48" s="73">
        <v>22.107623919873976</v>
      </c>
      <c r="N48" s="74">
        <v>199.78509521484375</v>
      </c>
      <c r="O48" s="74">
        <v>4815.32177734375</v>
      </c>
      <c r="P48" s="75"/>
      <c r="Q48" s="76"/>
      <c r="R48" s="76"/>
      <c r="S48" s="88"/>
      <c r="T48" s="48">
        <v>2</v>
      </c>
      <c r="U48" s="48">
        <v>1</v>
      </c>
      <c r="V48" s="49">
        <v>0</v>
      </c>
      <c r="W48" s="49">
        <v>0.007407</v>
      </c>
      <c r="X48" s="49">
        <v>0.016516</v>
      </c>
      <c r="Y48" s="49">
        <v>0.722016</v>
      </c>
      <c r="Z48" s="49">
        <v>0</v>
      </c>
      <c r="AA48" s="49">
        <v>0</v>
      </c>
      <c r="AB48" s="71">
        <v>48</v>
      </c>
      <c r="AC48" s="71"/>
      <c r="AD48" s="72"/>
      <c r="AE48" s="78" t="s">
        <v>636</v>
      </c>
      <c r="AF48" s="78">
        <v>1331</v>
      </c>
      <c r="AG48" s="78">
        <v>29562</v>
      </c>
      <c r="AH48" s="78">
        <v>41102</v>
      </c>
      <c r="AI48" s="78">
        <v>3677</v>
      </c>
      <c r="AJ48" s="78"/>
      <c r="AK48" s="78" t="s">
        <v>715</v>
      </c>
      <c r="AL48" s="78" t="s">
        <v>751</v>
      </c>
      <c r="AM48" s="83" t="s">
        <v>834</v>
      </c>
      <c r="AN48" s="78"/>
      <c r="AO48" s="80">
        <v>39887.733622685184</v>
      </c>
      <c r="AP48" s="83" t="s">
        <v>903</v>
      </c>
      <c r="AQ48" s="78" t="b">
        <v>0</v>
      </c>
      <c r="AR48" s="78" t="b">
        <v>0</v>
      </c>
      <c r="AS48" s="78" t="b">
        <v>1</v>
      </c>
      <c r="AT48" s="78"/>
      <c r="AU48" s="78">
        <v>1519</v>
      </c>
      <c r="AV48" s="83" t="s">
        <v>936</v>
      </c>
      <c r="AW48" s="78" t="b">
        <v>0</v>
      </c>
      <c r="AX48" s="78" t="s">
        <v>1008</v>
      </c>
      <c r="AY48" s="83" t="s">
        <v>1054</v>
      </c>
      <c r="AZ48" s="78" t="s">
        <v>66</v>
      </c>
      <c r="BA48" s="78" t="str">
        <f>REPLACE(INDEX(GroupVertices[Group],MATCH(Vertices[[#This Row],[Vertex]],GroupVertices[Vertex],0)),1,1,"")</f>
        <v>1</v>
      </c>
      <c r="BB48" s="48" t="s">
        <v>344</v>
      </c>
      <c r="BC48" s="48" t="s">
        <v>344</v>
      </c>
      <c r="BD48" s="48" t="s">
        <v>368</v>
      </c>
      <c r="BE48" s="48" t="s">
        <v>368</v>
      </c>
      <c r="BF48" s="48"/>
      <c r="BG48" s="48"/>
      <c r="BH48" s="119" t="s">
        <v>1439</v>
      </c>
      <c r="BI48" s="119" t="s">
        <v>1439</v>
      </c>
      <c r="BJ48" s="119" t="s">
        <v>1460</v>
      </c>
      <c r="BK48" s="119" t="s">
        <v>1460</v>
      </c>
      <c r="BL48" s="119">
        <v>0</v>
      </c>
      <c r="BM48" s="123">
        <v>0</v>
      </c>
      <c r="BN48" s="119">
        <v>0</v>
      </c>
      <c r="BO48" s="123">
        <v>0</v>
      </c>
      <c r="BP48" s="119">
        <v>0</v>
      </c>
      <c r="BQ48" s="123">
        <v>0</v>
      </c>
      <c r="BR48" s="119">
        <v>15</v>
      </c>
      <c r="BS48" s="123">
        <v>100</v>
      </c>
      <c r="BT48" s="119">
        <v>15</v>
      </c>
      <c r="BU48" s="2"/>
      <c r="BV48" s="3"/>
      <c r="BW48" s="3"/>
      <c r="BX48" s="3"/>
      <c r="BY48" s="3"/>
    </row>
    <row r="49" spans="1:77" ht="41.45" customHeight="1">
      <c r="A49" s="64" t="s">
        <v>264</v>
      </c>
      <c r="C49" s="65"/>
      <c r="D49" s="65" t="s">
        <v>64</v>
      </c>
      <c r="E49" s="66">
        <v>179.45847080333928</v>
      </c>
      <c r="F49" s="68">
        <v>99.97165445909278</v>
      </c>
      <c r="G49" s="102" t="s">
        <v>978</v>
      </c>
      <c r="H49" s="65"/>
      <c r="I49" s="69" t="s">
        <v>264</v>
      </c>
      <c r="J49" s="70"/>
      <c r="K49" s="70"/>
      <c r="L49" s="69" t="s">
        <v>1135</v>
      </c>
      <c r="M49" s="73">
        <v>10.44662393301576</v>
      </c>
      <c r="N49" s="74">
        <v>2569.37939453125</v>
      </c>
      <c r="O49" s="74">
        <v>2178.189453125</v>
      </c>
      <c r="P49" s="75"/>
      <c r="Q49" s="76"/>
      <c r="R49" s="76"/>
      <c r="S49" s="88"/>
      <c r="T49" s="48">
        <v>1</v>
      </c>
      <c r="U49" s="48">
        <v>0</v>
      </c>
      <c r="V49" s="49">
        <v>0</v>
      </c>
      <c r="W49" s="49">
        <v>0.007407</v>
      </c>
      <c r="X49" s="49">
        <v>0.014377</v>
      </c>
      <c r="Y49" s="49">
        <v>0.415159</v>
      </c>
      <c r="Z49" s="49">
        <v>0</v>
      </c>
      <c r="AA49" s="49">
        <v>0</v>
      </c>
      <c r="AB49" s="71">
        <v>49</v>
      </c>
      <c r="AC49" s="71"/>
      <c r="AD49" s="72"/>
      <c r="AE49" s="78" t="s">
        <v>637</v>
      </c>
      <c r="AF49" s="78">
        <v>1083</v>
      </c>
      <c r="AG49" s="78">
        <v>13232</v>
      </c>
      <c r="AH49" s="78">
        <v>5391</v>
      </c>
      <c r="AI49" s="78">
        <v>2583</v>
      </c>
      <c r="AJ49" s="78"/>
      <c r="AK49" s="78" t="s">
        <v>716</v>
      </c>
      <c r="AL49" s="78"/>
      <c r="AM49" s="83" t="s">
        <v>835</v>
      </c>
      <c r="AN49" s="78"/>
      <c r="AO49" s="80">
        <v>40574.696064814816</v>
      </c>
      <c r="AP49" s="83" t="s">
        <v>904</v>
      </c>
      <c r="AQ49" s="78" t="b">
        <v>0</v>
      </c>
      <c r="AR49" s="78" t="b">
        <v>0</v>
      </c>
      <c r="AS49" s="78" t="b">
        <v>1</v>
      </c>
      <c r="AT49" s="78"/>
      <c r="AU49" s="78">
        <v>490</v>
      </c>
      <c r="AV49" s="83" t="s">
        <v>936</v>
      </c>
      <c r="AW49" s="78" t="b">
        <v>1</v>
      </c>
      <c r="AX49" s="78" t="s">
        <v>1008</v>
      </c>
      <c r="AY49" s="83" t="s">
        <v>1055</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265</v>
      </c>
      <c r="C50" s="65"/>
      <c r="D50" s="65" t="s">
        <v>64</v>
      </c>
      <c r="E50" s="66">
        <v>166.1993237656834</v>
      </c>
      <c r="F50" s="68">
        <v>99.9931819857006</v>
      </c>
      <c r="G50" s="102" t="s">
        <v>979</v>
      </c>
      <c r="H50" s="65"/>
      <c r="I50" s="69" t="s">
        <v>265</v>
      </c>
      <c r="J50" s="70"/>
      <c r="K50" s="70"/>
      <c r="L50" s="69" t="s">
        <v>1136</v>
      </c>
      <c r="M50" s="73">
        <v>3.2722168988476943</v>
      </c>
      <c r="N50" s="74">
        <v>1906.482177734375</v>
      </c>
      <c r="O50" s="74">
        <v>1507.4534912109375</v>
      </c>
      <c r="P50" s="75"/>
      <c r="Q50" s="76"/>
      <c r="R50" s="76"/>
      <c r="S50" s="88"/>
      <c r="T50" s="48">
        <v>1</v>
      </c>
      <c r="U50" s="48">
        <v>0</v>
      </c>
      <c r="V50" s="49">
        <v>0</v>
      </c>
      <c r="W50" s="49">
        <v>0.007407</v>
      </c>
      <c r="X50" s="49">
        <v>0.014377</v>
      </c>
      <c r="Y50" s="49">
        <v>0.415159</v>
      </c>
      <c r="Z50" s="49">
        <v>0</v>
      </c>
      <c r="AA50" s="49">
        <v>0</v>
      </c>
      <c r="AB50" s="71">
        <v>50</v>
      </c>
      <c r="AC50" s="71"/>
      <c r="AD50" s="72"/>
      <c r="AE50" s="78" t="s">
        <v>638</v>
      </c>
      <c r="AF50" s="78">
        <v>832</v>
      </c>
      <c r="AG50" s="78">
        <v>3185</v>
      </c>
      <c r="AH50" s="78">
        <v>1458</v>
      </c>
      <c r="AI50" s="78">
        <v>185</v>
      </c>
      <c r="AJ50" s="78"/>
      <c r="AK50" s="78" t="s">
        <v>717</v>
      </c>
      <c r="AL50" s="78" t="s">
        <v>773</v>
      </c>
      <c r="AM50" s="83" t="s">
        <v>836</v>
      </c>
      <c r="AN50" s="78"/>
      <c r="AO50" s="80">
        <v>41618.67784722222</v>
      </c>
      <c r="AP50" s="83" t="s">
        <v>905</v>
      </c>
      <c r="AQ50" s="78" t="b">
        <v>0</v>
      </c>
      <c r="AR50" s="78" t="b">
        <v>0</v>
      </c>
      <c r="AS50" s="78" t="b">
        <v>0</v>
      </c>
      <c r="AT50" s="78"/>
      <c r="AU50" s="78">
        <v>92</v>
      </c>
      <c r="AV50" s="83" t="s">
        <v>936</v>
      </c>
      <c r="AW50" s="78" t="b">
        <v>0</v>
      </c>
      <c r="AX50" s="78" t="s">
        <v>1008</v>
      </c>
      <c r="AY50" s="83" t="s">
        <v>1056</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266</v>
      </c>
      <c r="C51" s="65"/>
      <c r="D51" s="65" t="s">
        <v>64</v>
      </c>
      <c r="E51" s="66">
        <v>162.59650984980794</v>
      </c>
      <c r="F51" s="68">
        <v>99.99903150771108</v>
      </c>
      <c r="G51" s="102" t="s">
        <v>980</v>
      </c>
      <c r="H51" s="65"/>
      <c r="I51" s="69" t="s">
        <v>266</v>
      </c>
      <c r="J51" s="70"/>
      <c r="K51" s="70"/>
      <c r="L51" s="69" t="s">
        <v>1137</v>
      </c>
      <c r="M51" s="73">
        <v>1.3227661968193456</v>
      </c>
      <c r="N51" s="74">
        <v>1596.5902099609375</v>
      </c>
      <c r="O51" s="74">
        <v>8768.5751953125</v>
      </c>
      <c r="P51" s="75"/>
      <c r="Q51" s="76"/>
      <c r="R51" s="76"/>
      <c r="S51" s="88"/>
      <c r="T51" s="48">
        <v>1</v>
      </c>
      <c r="U51" s="48">
        <v>0</v>
      </c>
      <c r="V51" s="49">
        <v>0</v>
      </c>
      <c r="W51" s="49">
        <v>0.007407</v>
      </c>
      <c r="X51" s="49">
        <v>0.014377</v>
      </c>
      <c r="Y51" s="49">
        <v>0.415159</v>
      </c>
      <c r="Z51" s="49">
        <v>0</v>
      </c>
      <c r="AA51" s="49">
        <v>0</v>
      </c>
      <c r="AB51" s="71">
        <v>51</v>
      </c>
      <c r="AC51" s="71"/>
      <c r="AD51" s="72"/>
      <c r="AE51" s="78" t="s">
        <v>639</v>
      </c>
      <c r="AF51" s="78">
        <v>693</v>
      </c>
      <c r="AG51" s="78">
        <v>455</v>
      </c>
      <c r="AH51" s="78">
        <v>1091</v>
      </c>
      <c r="AI51" s="78">
        <v>501</v>
      </c>
      <c r="AJ51" s="78"/>
      <c r="AK51" s="78" t="s">
        <v>718</v>
      </c>
      <c r="AL51" s="78" t="s">
        <v>768</v>
      </c>
      <c r="AM51" s="83" t="s">
        <v>837</v>
      </c>
      <c r="AN51" s="78"/>
      <c r="AO51" s="80">
        <v>40701.6265625</v>
      </c>
      <c r="AP51" s="83" t="s">
        <v>906</v>
      </c>
      <c r="AQ51" s="78" t="b">
        <v>0</v>
      </c>
      <c r="AR51" s="78" t="b">
        <v>0</v>
      </c>
      <c r="AS51" s="78" t="b">
        <v>1</v>
      </c>
      <c r="AT51" s="78"/>
      <c r="AU51" s="78">
        <v>17</v>
      </c>
      <c r="AV51" s="83" t="s">
        <v>937</v>
      </c>
      <c r="AW51" s="78" t="b">
        <v>0</v>
      </c>
      <c r="AX51" s="78" t="s">
        <v>1008</v>
      </c>
      <c r="AY51" s="83" t="s">
        <v>1057</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267</v>
      </c>
      <c r="C52" s="65"/>
      <c r="D52" s="65" t="s">
        <v>64</v>
      </c>
      <c r="E52" s="66">
        <v>163.520308289776</v>
      </c>
      <c r="F52" s="68">
        <v>99.9975316302725</v>
      </c>
      <c r="G52" s="102" t="s">
        <v>981</v>
      </c>
      <c r="H52" s="65"/>
      <c r="I52" s="69" t="s">
        <v>267</v>
      </c>
      <c r="J52" s="70"/>
      <c r="K52" s="70"/>
      <c r="L52" s="69" t="s">
        <v>1138</v>
      </c>
      <c r="M52" s="73">
        <v>1.822625351185589</v>
      </c>
      <c r="N52" s="74">
        <v>2460.640625</v>
      </c>
      <c r="O52" s="74">
        <v>751.6101684570312</v>
      </c>
      <c r="P52" s="75"/>
      <c r="Q52" s="76"/>
      <c r="R52" s="76"/>
      <c r="S52" s="88"/>
      <c r="T52" s="48">
        <v>1</v>
      </c>
      <c r="U52" s="48">
        <v>0</v>
      </c>
      <c r="V52" s="49">
        <v>0</v>
      </c>
      <c r="W52" s="49">
        <v>0.007407</v>
      </c>
      <c r="X52" s="49">
        <v>0.014377</v>
      </c>
      <c r="Y52" s="49">
        <v>0.415159</v>
      </c>
      <c r="Z52" s="49">
        <v>0</v>
      </c>
      <c r="AA52" s="49">
        <v>0</v>
      </c>
      <c r="AB52" s="71">
        <v>52</v>
      </c>
      <c r="AC52" s="71"/>
      <c r="AD52" s="72"/>
      <c r="AE52" s="78" t="s">
        <v>640</v>
      </c>
      <c r="AF52" s="78">
        <v>260</v>
      </c>
      <c r="AG52" s="78">
        <v>1155</v>
      </c>
      <c r="AH52" s="78">
        <v>453</v>
      </c>
      <c r="AI52" s="78">
        <v>335</v>
      </c>
      <c r="AJ52" s="78"/>
      <c r="AK52" s="78" t="s">
        <v>719</v>
      </c>
      <c r="AL52" s="78" t="s">
        <v>751</v>
      </c>
      <c r="AM52" s="83" t="s">
        <v>838</v>
      </c>
      <c r="AN52" s="78"/>
      <c r="AO52" s="80">
        <v>42801.77758101852</v>
      </c>
      <c r="AP52" s="83" t="s">
        <v>907</v>
      </c>
      <c r="AQ52" s="78" t="b">
        <v>0</v>
      </c>
      <c r="AR52" s="78" t="b">
        <v>0</v>
      </c>
      <c r="AS52" s="78" t="b">
        <v>0</v>
      </c>
      <c r="AT52" s="78"/>
      <c r="AU52" s="78">
        <v>16</v>
      </c>
      <c r="AV52" s="83" t="s">
        <v>936</v>
      </c>
      <c r="AW52" s="78" t="b">
        <v>1</v>
      </c>
      <c r="AX52" s="78" t="s">
        <v>1008</v>
      </c>
      <c r="AY52" s="83" t="s">
        <v>1058</v>
      </c>
      <c r="AZ52" s="78" t="s">
        <v>65</v>
      </c>
      <c r="BA52" s="78" t="str">
        <f>REPLACE(INDEX(GroupVertices[Group],MATCH(Vertices[[#This Row],[Vertex]],GroupVertices[Vertex],0)),1,1,"")</f>
        <v>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268</v>
      </c>
      <c r="C53" s="65"/>
      <c r="D53" s="65" t="s">
        <v>64</v>
      </c>
      <c r="E53" s="66">
        <v>162.9119210314542</v>
      </c>
      <c r="F53" s="68">
        <v>99.99851940669991</v>
      </c>
      <c r="G53" s="102" t="s">
        <v>982</v>
      </c>
      <c r="H53" s="65"/>
      <c r="I53" s="69" t="s">
        <v>268</v>
      </c>
      <c r="J53" s="70"/>
      <c r="K53" s="70"/>
      <c r="L53" s="69" t="s">
        <v>1139</v>
      </c>
      <c r="M53" s="73">
        <v>1.4934323938101057</v>
      </c>
      <c r="N53" s="74">
        <v>691.2926635742188</v>
      </c>
      <c r="O53" s="74">
        <v>1734.35302734375</v>
      </c>
      <c r="P53" s="75"/>
      <c r="Q53" s="76"/>
      <c r="R53" s="76"/>
      <c r="S53" s="88"/>
      <c r="T53" s="48">
        <v>1</v>
      </c>
      <c r="U53" s="48">
        <v>0</v>
      </c>
      <c r="V53" s="49">
        <v>0</v>
      </c>
      <c r="W53" s="49">
        <v>0.007407</v>
      </c>
      <c r="X53" s="49">
        <v>0.014377</v>
      </c>
      <c r="Y53" s="49">
        <v>0.415159</v>
      </c>
      <c r="Z53" s="49">
        <v>0</v>
      </c>
      <c r="AA53" s="49">
        <v>0</v>
      </c>
      <c r="AB53" s="71">
        <v>53</v>
      </c>
      <c r="AC53" s="71"/>
      <c r="AD53" s="72"/>
      <c r="AE53" s="78" t="s">
        <v>641</v>
      </c>
      <c r="AF53" s="78">
        <v>1109</v>
      </c>
      <c r="AG53" s="78">
        <v>694</v>
      </c>
      <c r="AH53" s="78">
        <v>272</v>
      </c>
      <c r="AI53" s="78">
        <v>559</v>
      </c>
      <c r="AJ53" s="78"/>
      <c r="AK53" s="78" t="s">
        <v>720</v>
      </c>
      <c r="AL53" s="78" t="s">
        <v>774</v>
      </c>
      <c r="AM53" s="83" t="s">
        <v>839</v>
      </c>
      <c r="AN53" s="78"/>
      <c r="AO53" s="80">
        <v>40721.58824074074</v>
      </c>
      <c r="AP53" s="83" t="s">
        <v>908</v>
      </c>
      <c r="AQ53" s="78" t="b">
        <v>0</v>
      </c>
      <c r="AR53" s="78" t="b">
        <v>0</v>
      </c>
      <c r="AS53" s="78" t="b">
        <v>0</v>
      </c>
      <c r="AT53" s="78"/>
      <c r="AU53" s="78">
        <v>21</v>
      </c>
      <c r="AV53" s="83" t="s">
        <v>936</v>
      </c>
      <c r="AW53" s="78" t="b">
        <v>0</v>
      </c>
      <c r="AX53" s="78" t="s">
        <v>1008</v>
      </c>
      <c r="AY53" s="83" t="s">
        <v>1059</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269</v>
      </c>
      <c r="C54" s="65"/>
      <c r="D54" s="65" t="s">
        <v>64</v>
      </c>
      <c r="E54" s="66">
        <v>167.31448045393054</v>
      </c>
      <c r="F54" s="68">
        <v>99.99137141936401</v>
      </c>
      <c r="G54" s="102" t="s">
        <v>983</v>
      </c>
      <c r="H54" s="65"/>
      <c r="I54" s="69" t="s">
        <v>269</v>
      </c>
      <c r="J54" s="70"/>
      <c r="K54" s="70"/>
      <c r="L54" s="69" t="s">
        <v>1140</v>
      </c>
      <c r="M54" s="73">
        <v>3.8756183066183736</v>
      </c>
      <c r="N54" s="74">
        <v>770.2098999023438</v>
      </c>
      <c r="O54" s="74">
        <v>7943.70947265625</v>
      </c>
      <c r="P54" s="75"/>
      <c r="Q54" s="76"/>
      <c r="R54" s="76"/>
      <c r="S54" s="88"/>
      <c r="T54" s="48">
        <v>1</v>
      </c>
      <c r="U54" s="48">
        <v>0</v>
      </c>
      <c r="V54" s="49">
        <v>0</v>
      </c>
      <c r="W54" s="49">
        <v>0.007407</v>
      </c>
      <c r="X54" s="49">
        <v>0.014377</v>
      </c>
      <c r="Y54" s="49">
        <v>0.415159</v>
      </c>
      <c r="Z54" s="49">
        <v>0</v>
      </c>
      <c r="AA54" s="49">
        <v>0</v>
      </c>
      <c r="AB54" s="71">
        <v>54</v>
      </c>
      <c r="AC54" s="71"/>
      <c r="AD54" s="72"/>
      <c r="AE54" s="78" t="s">
        <v>642</v>
      </c>
      <c r="AF54" s="78">
        <v>141</v>
      </c>
      <c r="AG54" s="78">
        <v>4030</v>
      </c>
      <c r="AH54" s="78">
        <v>810</v>
      </c>
      <c r="AI54" s="78">
        <v>117</v>
      </c>
      <c r="AJ54" s="78"/>
      <c r="AK54" s="78" t="s">
        <v>721</v>
      </c>
      <c r="AL54" s="78" t="s">
        <v>768</v>
      </c>
      <c r="AM54" s="83" t="s">
        <v>840</v>
      </c>
      <c r="AN54" s="78"/>
      <c r="AO54" s="80">
        <v>40115.81543981482</v>
      </c>
      <c r="AP54" s="83" t="s">
        <v>909</v>
      </c>
      <c r="AQ54" s="78" t="b">
        <v>0</v>
      </c>
      <c r="AR54" s="78" t="b">
        <v>0</v>
      </c>
      <c r="AS54" s="78" t="b">
        <v>0</v>
      </c>
      <c r="AT54" s="78"/>
      <c r="AU54" s="78">
        <v>82</v>
      </c>
      <c r="AV54" s="83" t="s">
        <v>936</v>
      </c>
      <c r="AW54" s="78" t="b">
        <v>0</v>
      </c>
      <c r="AX54" s="78" t="s">
        <v>1008</v>
      </c>
      <c r="AY54" s="83" t="s">
        <v>1060</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270</v>
      </c>
      <c r="C55" s="65"/>
      <c r="D55" s="65" t="s">
        <v>64</v>
      </c>
      <c r="E55" s="66">
        <v>925.9206030989611</v>
      </c>
      <c r="F55" s="68">
        <v>98.75969992166354</v>
      </c>
      <c r="G55" s="102" t="s">
        <v>984</v>
      </c>
      <c r="H55" s="65"/>
      <c r="I55" s="69" t="s">
        <v>270</v>
      </c>
      <c r="J55" s="70"/>
      <c r="K55" s="70"/>
      <c r="L55" s="69" t="s">
        <v>1141</v>
      </c>
      <c r="M55" s="73">
        <v>414.3506727735962</v>
      </c>
      <c r="N55" s="74">
        <v>1964.2244873046875</v>
      </c>
      <c r="O55" s="74">
        <v>3108.8076171875</v>
      </c>
      <c r="P55" s="75"/>
      <c r="Q55" s="76"/>
      <c r="R55" s="76"/>
      <c r="S55" s="88"/>
      <c r="T55" s="48">
        <v>1</v>
      </c>
      <c r="U55" s="48">
        <v>0</v>
      </c>
      <c r="V55" s="49">
        <v>0</v>
      </c>
      <c r="W55" s="49">
        <v>0.007407</v>
      </c>
      <c r="X55" s="49">
        <v>0.014377</v>
      </c>
      <c r="Y55" s="49">
        <v>0.415159</v>
      </c>
      <c r="Z55" s="49">
        <v>0</v>
      </c>
      <c r="AA55" s="49">
        <v>0</v>
      </c>
      <c r="AB55" s="71">
        <v>55</v>
      </c>
      <c r="AC55" s="71"/>
      <c r="AD55" s="72"/>
      <c r="AE55" s="78" t="s">
        <v>643</v>
      </c>
      <c r="AF55" s="78">
        <v>41</v>
      </c>
      <c r="AG55" s="78">
        <v>578857</v>
      </c>
      <c r="AH55" s="78">
        <v>27862</v>
      </c>
      <c r="AI55" s="78">
        <v>1932</v>
      </c>
      <c r="AJ55" s="78"/>
      <c r="AK55" s="78" t="s">
        <v>722</v>
      </c>
      <c r="AL55" s="78" t="s">
        <v>775</v>
      </c>
      <c r="AM55" s="78"/>
      <c r="AN55" s="78"/>
      <c r="AO55" s="80">
        <v>39904.78408564815</v>
      </c>
      <c r="AP55" s="83" t="s">
        <v>910</v>
      </c>
      <c r="AQ55" s="78" t="b">
        <v>0</v>
      </c>
      <c r="AR55" s="78" t="b">
        <v>0</v>
      </c>
      <c r="AS55" s="78" t="b">
        <v>1</v>
      </c>
      <c r="AT55" s="78"/>
      <c r="AU55" s="78">
        <v>3051</v>
      </c>
      <c r="AV55" s="83" t="s">
        <v>936</v>
      </c>
      <c r="AW55" s="78" t="b">
        <v>1</v>
      </c>
      <c r="AX55" s="78" t="s">
        <v>1008</v>
      </c>
      <c r="AY55" s="83" t="s">
        <v>1061</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271</v>
      </c>
      <c r="C56" s="65"/>
      <c r="D56" s="65" t="s">
        <v>64</v>
      </c>
      <c r="E56" s="66">
        <v>163.93205845159034</v>
      </c>
      <c r="F56" s="68">
        <v>99.99686311347129</v>
      </c>
      <c r="G56" s="102" t="s">
        <v>985</v>
      </c>
      <c r="H56" s="65"/>
      <c r="I56" s="69" t="s">
        <v>271</v>
      </c>
      <c r="J56" s="70"/>
      <c r="K56" s="70"/>
      <c r="L56" s="69" t="s">
        <v>1142</v>
      </c>
      <c r="M56" s="73">
        <v>2.045419717131686</v>
      </c>
      <c r="N56" s="74">
        <v>514.7753295898438</v>
      </c>
      <c r="O56" s="74">
        <v>7032.14306640625</v>
      </c>
      <c r="P56" s="75"/>
      <c r="Q56" s="76"/>
      <c r="R56" s="76"/>
      <c r="S56" s="88"/>
      <c r="T56" s="48">
        <v>1</v>
      </c>
      <c r="U56" s="48">
        <v>0</v>
      </c>
      <c r="V56" s="49">
        <v>0</v>
      </c>
      <c r="W56" s="49">
        <v>0.007407</v>
      </c>
      <c r="X56" s="49">
        <v>0.014377</v>
      </c>
      <c r="Y56" s="49">
        <v>0.415159</v>
      </c>
      <c r="Z56" s="49">
        <v>0</v>
      </c>
      <c r="AA56" s="49">
        <v>0</v>
      </c>
      <c r="AB56" s="71">
        <v>56</v>
      </c>
      <c r="AC56" s="71"/>
      <c r="AD56" s="72"/>
      <c r="AE56" s="78" t="s">
        <v>644</v>
      </c>
      <c r="AF56" s="78">
        <v>0</v>
      </c>
      <c r="AG56" s="78">
        <v>1467</v>
      </c>
      <c r="AH56" s="78">
        <v>370</v>
      </c>
      <c r="AI56" s="78">
        <v>588</v>
      </c>
      <c r="AJ56" s="78"/>
      <c r="AK56" s="78" t="s">
        <v>723</v>
      </c>
      <c r="AL56" s="78" t="s">
        <v>776</v>
      </c>
      <c r="AM56" s="83" t="s">
        <v>841</v>
      </c>
      <c r="AN56" s="78"/>
      <c r="AO56" s="80">
        <v>43210.720358796294</v>
      </c>
      <c r="AP56" s="83" t="s">
        <v>911</v>
      </c>
      <c r="AQ56" s="78" t="b">
        <v>0</v>
      </c>
      <c r="AR56" s="78" t="b">
        <v>0</v>
      </c>
      <c r="AS56" s="78" t="b">
        <v>0</v>
      </c>
      <c r="AT56" s="78"/>
      <c r="AU56" s="78">
        <v>20</v>
      </c>
      <c r="AV56" s="83" t="s">
        <v>936</v>
      </c>
      <c r="AW56" s="78" t="b">
        <v>1</v>
      </c>
      <c r="AX56" s="78" t="s">
        <v>1008</v>
      </c>
      <c r="AY56" s="83" t="s">
        <v>1062</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272</v>
      </c>
      <c r="C57" s="65"/>
      <c r="D57" s="65" t="s">
        <v>64</v>
      </c>
      <c r="E57" s="66">
        <v>1000</v>
      </c>
      <c r="F57" s="68">
        <v>93.0764157557411</v>
      </c>
      <c r="G57" s="102" t="s">
        <v>986</v>
      </c>
      <c r="H57" s="65"/>
      <c r="I57" s="69" t="s">
        <v>272</v>
      </c>
      <c r="J57" s="70"/>
      <c r="K57" s="70"/>
      <c r="L57" s="69" t="s">
        <v>1143</v>
      </c>
      <c r="M57" s="73">
        <v>2308.3998424700153</v>
      </c>
      <c r="N57" s="74">
        <v>3195.139404296875</v>
      </c>
      <c r="O57" s="74">
        <v>2453.107421875</v>
      </c>
      <c r="P57" s="75"/>
      <c r="Q57" s="76"/>
      <c r="R57" s="76"/>
      <c r="S57" s="88"/>
      <c r="T57" s="48">
        <v>1</v>
      </c>
      <c r="U57" s="48">
        <v>0</v>
      </c>
      <c r="V57" s="49">
        <v>0</v>
      </c>
      <c r="W57" s="49">
        <v>0.007407</v>
      </c>
      <c r="X57" s="49">
        <v>0.014377</v>
      </c>
      <c r="Y57" s="49">
        <v>0.415159</v>
      </c>
      <c r="Z57" s="49">
        <v>0</v>
      </c>
      <c r="AA57" s="49">
        <v>0</v>
      </c>
      <c r="AB57" s="71">
        <v>57</v>
      </c>
      <c r="AC57" s="71"/>
      <c r="AD57" s="72"/>
      <c r="AE57" s="78" t="s">
        <v>645</v>
      </c>
      <c r="AF57" s="78">
        <v>714</v>
      </c>
      <c r="AG57" s="78">
        <v>3231273</v>
      </c>
      <c r="AH57" s="78">
        <v>296954</v>
      </c>
      <c r="AI57" s="78">
        <v>239</v>
      </c>
      <c r="AJ57" s="78"/>
      <c r="AK57" s="78" t="s">
        <v>724</v>
      </c>
      <c r="AL57" s="78" t="s">
        <v>777</v>
      </c>
      <c r="AM57" s="78"/>
      <c r="AN57" s="78"/>
      <c r="AO57" s="80">
        <v>39853.00255787037</v>
      </c>
      <c r="AP57" s="83" t="s">
        <v>912</v>
      </c>
      <c r="AQ57" s="78" t="b">
        <v>0</v>
      </c>
      <c r="AR57" s="78" t="b">
        <v>0</v>
      </c>
      <c r="AS57" s="78" t="b">
        <v>1</v>
      </c>
      <c r="AT57" s="78"/>
      <c r="AU57" s="78">
        <v>27847</v>
      </c>
      <c r="AV57" s="83" t="s">
        <v>936</v>
      </c>
      <c r="AW57" s="78" t="b">
        <v>1</v>
      </c>
      <c r="AX57" s="78" t="s">
        <v>1008</v>
      </c>
      <c r="AY57" s="83" t="s">
        <v>1063</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232</v>
      </c>
      <c r="C58" s="65"/>
      <c r="D58" s="65" t="s">
        <v>64</v>
      </c>
      <c r="E58" s="66">
        <v>165.37714315411182</v>
      </c>
      <c r="F58" s="68">
        <v>99.99451687662093</v>
      </c>
      <c r="G58" s="102" t="s">
        <v>415</v>
      </c>
      <c r="H58" s="65"/>
      <c r="I58" s="69" t="s">
        <v>232</v>
      </c>
      <c r="J58" s="70"/>
      <c r="K58" s="70"/>
      <c r="L58" s="69" t="s">
        <v>1144</v>
      </c>
      <c r="M58" s="73">
        <v>2.8273422514617375</v>
      </c>
      <c r="N58" s="74">
        <v>1320.718994140625</v>
      </c>
      <c r="O58" s="74">
        <v>5480.07421875</v>
      </c>
      <c r="P58" s="75"/>
      <c r="Q58" s="76"/>
      <c r="R58" s="76"/>
      <c r="S58" s="88"/>
      <c r="T58" s="48">
        <v>2</v>
      </c>
      <c r="U58" s="48">
        <v>1</v>
      </c>
      <c r="V58" s="49">
        <v>0</v>
      </c>
      <c r="W58" s="49">
        <v>0.007407</v>
      </c>
      <c r="X58" s="49">
        <v>0.016516</v>
      </c>
      <c r="Y58" s="49">
        <v>0.722016</v>
      </c>
      <c r="Z58" s="49">
        <v>0</v>
      </c>
      <c r="AA58" s="49">
        <v>0</v>
      </c>
      <c r="AB58" s="71">
        <v>58</v>
      </c>
      <c r="AC58" s="71"/>
      <c r="AD58" s="72"/>
      <c r="AE58" s="78" t="s">
        <v>646</v>
      </c>
      <c r="AF58" s="78">
        <v>142</v>
      </c>
      <c r="AG58" s="78">
        <v>2562</v>
      </c>
      <c r="AH58" s="78">
        <v>1972</v>
      </c>
      <c r="AI58" s="78">
        <v>253</v>
      </c>
      <c r="AJ58" s="78"/>
      <c r="AK58" s="78" t="s">
        <v>725</v>
      </c>
      <c r="AL58" s="78" t="s">
        <v>764</v>
      </c>
      <c r="AM58" s="83" t="s">
        <v>842</v>
      </c>
      <c r="AN58" s="78"/>
      <c r="AO58" s="80">
        <v>40995.762083333335</v>
      </c>
      <c r="AP58" s="83" t="s">
        <v>913</v>
      </c>
      <c r="AQ58" s="78" t="b">
        <v>1</v>
      </c>
      <c r="AR58" s="78" t="b">
        <v>0</v>
      </c>
      <c r="AS58" s="78" t="b">
        <v>0</v>
      </c>
      <c r="AT58" s="78"/>
      <c r="AU58" s="78">
        <v>16</v>
      </c>
      <c r="AV58" s="83" t="s">
        <v>936</v>
      </c>
      <c r="AW58" s="78" t="b">
        <v>0</v>
      </c>
      <c r="AX58" s="78" t="s">
        <v>1008</v>
      </c>
      <c r="AY58" s="83" t="s">
        <v>1064</v>
      </c>
      <c r="AZ58" s="78" t="s">
        <v>66</v>
      </c>
      <c r="BA58" s="78" t="str">
        <f>REPLACE(INDEX(GroupVertices[Group],MATCH(Vertices[[#This Row],[Vertex]],GroupVertices[Vertex],0)),1,1,"")</f>
        <v>1</v>
      </c>
      <c r="BB58" s="48" t="s">
        <v>350</v>
      </c>
      <c r="BC58" s="48" t="s">
        <v>350</v>
      </c>
      <c r="BD58" s="48" t="s">
        <v>373</v>
      </c>
      <c r="BE58" s="48" t="s">
        <v>373</v>
      </c>
      <c r="BF58" s="48"/>
      <c r="BG58" s="48"/>
      <c r="BH58" s="119" t="s">
        <v>1440</v>
      </c>
      <c r="BI58" s="119" t="s">
        <v>1440</v>
      </c>
      <c r="BJ58" s="119" t="s">
        <v>1461</v>
      </c>
      <c r="BK58" s="119" t="s">
        <v>1461</v>
      </c>
      <c r="BL58" s="119">
        <v>0</v>
      </c>
      <c r="BM58" s="123">
        <v>0</v>
      </c>
      <c r="BN58" s="119">
        <v>0</v>
      </c>
      <c r="BO58" s="123">
        <v>0</v>
      </c>
      <c r="BP58" s="119">
        <v>0</v>
      </c>
      <c r="BQ58" s="123">
        <v>0</v>
      </c>
      <c r="BR58" s="119">
        <v>20</v>
      </c>
      <c r="BS58" s="123">
        <v>100</v>
      </c>
      <c r="BT58" s="119">
        <v>20</v>
      </c>
      <c r="BU58" s="2"/>
      <c r="BV58" s="3"/>
      <c r="BW58" s="3"/>
      <c r="BX58" s="3"/>
      <c r="BY58" s="3"/>
    </row>
    <row r="59" spans="1:77" ht="41.45" customHeight="1">
      <c r="A59" s="64" t="s">
        <v>273</v>
      </c>
      <c r="C59" s="65"/>
      <c r="D59" s="65" t="s">
        <v>64</v>
      </c>
      <c r="E59" s="66">
        <v>162.29561550078978</v>
      </c>
      <c r="F59" s="68">
        <v>99.99952003921965</v>
      </c>
      <c r="G59" s="102" t="s">
        <v>987</v>
      </c>
      <c r="H59" s="65"/>
      <c r="I59" s="69" t="s">
        <v>273</v>
      </c>
      <c r="J59" s="70"/>
      <c r="K59" s="70"/>
      <c r="L59" s="69" t="s">
        <v>1145</v>
      </c>
      <c r="M59" s="73">
        <v>1.1599549293971978</v>
      </c>
      <c r="N59" s="74">
        <v>280.96240234375</v>
      </c>
      <c r="O59" s="74">
        <v>6081.73486328125</v>
      </c>
      <c r="P59" s="75"/>
      <c r="Q59" s="76"/>
      <c r="R59" s="76"/>
      <c r="S59" s="88"/>
      <c r="T59" s="48">
        <v>1</v>
      </c>
      <c r="U59" s="48">
        <v>0</v>
      </c>
      <c r="V59" s="49">
        <v>0</v>
      </c>
      <c r="W59" s="49">
        <v>0.007407</v>
      </c>
      <c r="X59" s="49">
        <v>0.014377</v>
      </c>
      <c r="Y59" s="49">
        <v>0.415159</v>
      </c>
      <c r="Z59" s="49">
        <v>0</v>
      </c>
      <c r="AA59" s="49">
        <v>0</v>
      </c>
      <c r="AB59" s="71">
        <v>59</v>
      </c>
      <c r="AC59" s="71"/>
      <c r="AD59" s="72"/>
      <c r="AE59" s="78" t="s">
        <v>647</v>
      </c>
      <c r="AF59" s="78">
        <v>238</v>
      </c>
      <c r="AG59" s="78">
        <v>227</v>
      </c>
      <c r="AH59" s="78">
        <v>813</v>
      </c>
      <c r="AI59" s="78">
        <v>101</v>
      </c>
      <c r="AJ59" s="78"/>
      <c r="AK59" s="78" t="s">
        <v>726</v>
      </c>
      <c r="AL59" s="78" t="s">
        <v>778</v>
      </c>
      <c r="AM59" s="83" t="s">
        <v>843</v>
      </c>
      <c r="AN59" s="78"/>
      <c r="AO59" s="80">
        <v>40596.835127314815</v>
      </c>
      <c r="AP59" s="83" t="s">
        <v>914</v>
      </c>
      <c r="AQ59" s="78" t="b">
        <v>0</v>
      </c>
      <c r="AR59" s="78" t="b">
        <v>0</v>
      </c>
      <c r="AS59" s="78" t="b">
        <v>1</v>
      </c>
      <c r="AT59" s="78"/>
      <c r="AU59" s="78">
        <v>8</v>
      </c>
      <c r="AV59" s="83" t="s">
        <v>941</v>
      </c>
      <c r="AW59" s="78" t="b">
        <v>0</v>
      </c>
      <c r="AX59" s="78" t="s">
        <v>1008</v>
      </c>
      <c r="AY59" s="83" t="s">
        <v>1065</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274</v>
      </c>
      <c r="C60" s="65"/>
      <c r="D60" s="65" t="s">
        <v>64</v>
      </c>
      <c r="E60" s="66">
        <v>163.56649821177442</v>
      </c>
      <c r="F60" s="68">
        <v>99.99745663640057</v>
      </c>
      <c r="G60" s="102" t="s">
        <v>988</v>
      </c>
      <c r="H60" s="65"/>
      <c r="I60" s="69" t="s">
        <v>274</v>
      </c>
      <c r="J60" s="70"/>
      <c r="K60" s="70"/>
      <c r="L60" s="69" t="s">
        <v>1146</v>
      </c>
      <c r="M60" s="73">
        <v>1.8476183089039009</v>
      </c>
      <c r="N60" s="74">
        <v>927.2974243164062</v>
      </c>
      <c r="O60" s="74">
        <v>3601.448486328125</v>
      </c>
      <c r="P60" s="75"/>
      <c r="Q60" s="76"/>
      <c r="R60" s="76"/>
      <c r="S60" s="88"/>
      <c r="T60" s="48">
        <v>1</v>
      </c>
      <c r="U60" s="48">
        <v>0</v>
      </c>
      <c r="V60" s="49">
        <v>0</v>
      </c>
      <c r="W60" s="49">
        <v>0.007407</v>
      </c>
      <c r="X60" s="49">
        <v>0.014377</v>
      </c>
      <c r="Y60" s="49">
        <v>0.415159</v>
      </c>
      <c r="Z60" s="49">
        <v>0</v>
      </c>
      <c r="AA60" s="49">
        <v>0</v>
      </c>
      <c r="AB60" s="71">
        <v>60</v>
      </c>
      <c r="AC60" s="71"/>
      <c r="AD60" s="72"/>
      <c r="AE60" s="78" t="s">
        <v>648</v>
      </c>
      <c r="AF60" s="78">
        <v>79</v>
      </c>
      <c r="AG60" s="78">
        <v>1190</v>
      </c>
      <c r="AH60" s="78">
        <v>457</v>
      </c>
      <c r="AI60" s="78">
        <v>206</v>
      </c>
      <c r="AJ60" s="78"/>
      <c r="AK60" s="78"/>
      <c r="AL60" s="78" t="s">
        <v>775</v>
      </c>
      <c r="AM60" s="83" t="s">
        <v>844</v>
      </c>
      <c r="AN60" s="78"/>
      <c r="AO60" s="80">
        <v>40052.97016203704</v>
      </c>
      <c r="AP60" s="83" t="s">
        <v>915</v>
      </c>
      <c r="AQ60" s="78" t="b">
        <v>0</v>
      </c>
      <c r="AR60" s="78" t="b">
        <v>0</v>
      </c>
      <c r="AS60" s="78" t="b">
        <v>0</v>
      </c>
      <c r="AT60" s="78"/>
      <c r="AU60" s="78">
        <v>38</v>
      </c>
      <c r="AV60" s="83" t="s">
        <v>936</v>
      </c>
      <c r="AW60" s="78" t="b">
        <v>0</v>
      </c>
      <c r="AX60" s="78" t="s">
        <v>1008</v>
      </c>
      <c r="AY60" s="83" t="s">
        <v>1066</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275</v>
      </c>
      <c r="C61" s="65"/>
      <c r="D61" s="65" t="s">
        <v>64</v>
      </c>
      <c r="E61" s="66">
        <v>194.05184673072046</v>
      </c>
      <c r="F61" s="68">
        <v>99.94796068092721</v>
      </c>
      <c r="G61" s="102" t="s">
        <v>989</v>
      </c>
      <c r="H61" s="65"/>
      <c r="I61" s="69" t="s">
        <v>275</v>
      </c>
      <c r="J61" s="70"/>
      <c r="K61" s="70"/>
      <c r="L61" s="69" t="s">
        <v>1147</v>
      </c>
      <c r="M61" s="73">
        <v>18.342970402989927</v>
      </c>
      <c r="N61" s="74">
        <v>1450.0943603515625</v>
      </c>
      <c r="O61" s="74">
        <v>572.4632568359375</v>
      </c>
      <c r="P61" s="75"/>
      <c r="Q61" s="76"/>
      <c r="R61" s="76"/>
      <c r="S61" s="88"/>
      <c r="T61" s="48">
        <v>1</v>
      </c>
      <c r="U61" s="48">
        <v>0</v>
      </c>
      <c r="V61" s="49">
        <v>0</v>
      </c>
      <c r="W61" s="49">
        <v>0.007407</v>
      </c>
      <c r="X61" s="49">
        <v>0.014377</v>
      </c>
      <c r="Y61" s="49">
        <v>0.415159</v>
      </c>
      <c r="Z61" s="49">
        <v>0</v>
      </c>
      <c r="AA61" s="49">
        <v>0</v>
      </c>
      <c r="AB61" s="71">
        <v>61</v>
      </c>
      <c r="AC61" s="71"/>
      <c r="AD61" s="72"/>
      <c r="AE61" s="78" t="s">
        <v>649</v>
      </c>
      <c r="AF61" s="78">
        <v>522</v>
      </c>
      <c r="AG61" s="78">
        <v>24290</v>
      </c>
      <c r="AH61" s="78">
        <v>11750</v>
      </c>
      <c r="AI61" s="78">
        <v>1394</v>
      </c>
      <c r="AJ61" s="78"/>
      <c r="AK61" s="78" t="s">
        <v>727</v>
      </c>
      <c r="AL61" s="78" t="s">
        <v>751</v>
      </c>
      <c r="AM61" s="83" t="s">
        <v>845</v>
      </c>
      <c r="AN61" s="78"/>
      <c r="AO61" s="80">
        <v>40848.9309375</v>
      </c>
      <c r="AP61" s="83" t="s">
        <v>916</v>
      </c>
      <c r="AQ61" s="78" t="b">
        <v>0</v>
      </c>
      <c r="AR61" s="78" t="b">
        <v>0</v>
      </c>
      <c r="AS61" s="78" t="b">
        <v>0</v>
      </c>
      <c r="AT61" s="78"/>
      <c r="AU61" s="78">
        <v>492</v>
      </c>
      <c r="AV61" s="83" t="s">
        <v>937</v>
      </c>
      <c r="AW61" s="78" t="b">
        <v>0</v>
      </c>
      <c r="AX61" s="78" t="s">
        <v>1008</v>
      </c>
      <c r="AY61" s="83" t="s">
        <v>1067</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233</v>
      </c>
      <c r="C62" s="65"/>
      <c r="D62" s="65" t="s">
        <v>64</v>
      </c>
      <c r="E62" s="66">
        <v>345.5904231110243</v>
      </c>
      <c r="F62" s="68">
        <v>99.70192292858356</v>
      </c>
      <c r="G62" s="102" t="s">
        <v>416</v>
      </c>
      <c r="H62" s="65"/>
      <c r="I62" s="69" t="s">
        <v>233</v>
      </c>
      <c r="J62" s="70"/>
      <c r="K62" s="70"/>
      <c r="L62" s="69" t="s">
        <v>1148</v>
      </c>
      <c r="M62" s="73">
        <v>100.33915200072222</v>
      </c>
      <c r="N62" s="74">
        <v>2001.7626953125</v>
      </c>
      <c r="O62" s="74">
        <v>8670.1552734375</v>
      </c>
      <c r="P62" s="75"/>
      <c r="Q62" s="76"/>
      <c r="R62" s="76"/>
      <c r="S62" s="88"/>
      <c r="T62" s="48">
        <v>2</v>
      </c>
      <c r="U62" s="48">
        <v>1</v>
      </c>
      <c r="V62" s="49">
        <v>0</v>
      </c>
      <c r="W62" s="49">
        <v>0.007407</v>
      </c>
      <c r="X62" s="49">
        <v>0.016516</v>
      </c>
      <c r="Y62" s="49">
        <v>0.722016</v>
      </c>
      <c r="Z62" s="49">
        <v>0</v>
      </c>
      <c r="AA62" s="49">
        <v>0</v>
      </c>
      <c r="AB62" s="71">
        <v>62</v>
      </c>
      <c r="AC62" s="71"/>
      <c r="AD62" s="72"/>
      <c r="AE62" s="78" t="s">
        <v>650</v>
      </c>
      <c r="AF62" s="78">
        <v>705</v>
      </c>
      <c r="AG62" s="78">
        <v>139117</v>
      </c>
      <c r="AH62" s="78">
        <v>99467</v>
      </c>
      <c r="AI62" s="78">
        <v>818</v>
      </c>
      <c r="AJ62" s="78"/>
      <c r="AK62" s="78" t="s">
        <v>728</v>
      </c>
      <c r="AL62" s="78" t="s">
        <v>749</v>
      </c>
      <c r="AM62" s="83" t="s">
        <v>846</v>
      </c>
      <c r="AN62" s="78"/>
      <c r="AO62" s="80">
        <v>39547.89239583333</v>
      </c>
      <c r="AP62" s="83" t="s">
        <v>917</v>
      </c>
      <c r="AQ62" s="78" t="b">
        <v>0</v>
      </c>
      <c r="AR62" s="78" t="b">
        <v>0</v>
      </c>
      <c r="AS62" s="78" t="b">
        <v>1</v>
      </c>
      <c r="AT62" s="78"/>
      <c r="AU62" s="78">
        <v>3028</v>
      </c>
      <c r="AV62" s="83" t="s">
        <v>936</v>
      </c>
      <c r="AW62" s="78" t="b">
        <v>1</v>
      </c>
      <c r="AX62" s="78" t="s">
        <v>1008</v>
      </c>
      <c r="AY62" s="83" t="s">
        <v>1068</v>
      </c>
      <c r="AZ62" s="78" t="s">
        <v>66</v>
      </c>
      <c r="BA62" s="78" t="str">
        <f>REPLACE(INDEX(GroupVertices[Group],MATCH(Vertices[[#This Row],[Vertex]],GroupVertices[Vertex],0)),1,1,"")</f>
        <v>1</v>
      </c>
      <c r="BB62" s="48" t="s">
        <v>354</v>
      </c>
      <c r="BC62" s="48" t="s">
        <v>354</v>
      </c>
      <c r="BD62" s="48" t="s">
        <v>376</v>
      </c>
      <c r="BE62" s="48" t="s">
        <v>376</v>
      </c>
      <c r="BF62" s="48"/>
      <c r="BG62" s="48"/>
      <c r="BH62" s="119" t="s">
        <v>1441</v>
      </c>
      <c r="BI62" s="119" t="s">
        <v>1441</v>
      </c>
      <c r="BJ62" s="119" t="s">
        <v>1462</v>
      </c>
      <c r="BK62" s="119" t="s">
        <v>1462</v>
      </c>
      <c r="BL62" s="119">
        <v>0</v>
      </c>
      <c r="BM62" s="123">
        <v>0</v>
      </c>
      <c r="BN62" s="119">
        <v>0</v>
      </c>
      <c r="BO62" s="123">
        <v>0</v>
      </c>
      <c r="BP62" s="119">
        <v>0</v>
      </c>
      <c r="BQ62" s="123">
        <v>0</v>
      </c>
      <c r="BR62" s="119">
        <v>12</v>
      </c>
      <c r="BS62" s="123">
        <v>100</v>
      </c>
      <c r="BT62" s="119">
        <v>12</v>
      </c>
      <c r="BU62" s="2"/>
      <c r="BV62" s="3"/>
      <c r="BW62" s="3"/>
      <c r="BX62" s="3"/>
      <c r="BY62" s="3"/>
    </row>
    <row r="63" spans="1:77" ht="41.45" customHeight="1">
      <c r="A63" s="64" t="s">
        <v>276</v>
      </c>
      <c r="C63" s="65"/>
      <c r="D63" s="65" t="s">
        <v>64</v>
      </c>
      <c r="E63" s="66">
        <v>252.88988908434345</v>
      </c>
      <c r="F63" s="68">
        <v>99.8524313441816</v>
      </c>
      <c r="G63" s="102" t="s">
        <v>990</v>
      </c>
      <c r="H63" s="65"/>
      <c r="I63" s="69" t="s">
        <v>276</v>
      </c>
      <c r="J63" s="70"/>
      <c r="K63" s="70"/>
      <c r="L63" s="69" t="s">
        <v>1149</v>
      </c>
      <c r="M63" s="73">
        <v>50.17971402908219</v>
      </c>
      <c r="N63" s="74">
        <v>420.6555480957031</v>
      </c>
      <c r="O63" s="74">
        <v>2609.259765625</v>
      </c>
      <c r="P63" s="75"/>
      <c r="Q63" s="76"/>
      <c r="R63" s="76"/>
      <c r="S63" s="88"/>
      <c r="T63" s="48">
        <v>1</v>
      </c>
      <c r="U63" s="48">
        <v>0</v>
      </c>
      <c r="V63" s="49">
        <v>0</v>
      </c>
      <c r="W63" s="49">
        <v>0.007407</v>
      </c>
      <c r="X63" s="49">
        <v>0.014377</v>
      </c>
      <c r="Y63" s="49">
        <v>0.415159</v>
      </c>
      <c r="Z63" s="49">
        <v>0</v>
      </c>
      <c r="AA63" s="49">
        <v>0</v>
      </c>
      <c r="AB63" s="71">
        <v>63</v>
      </c>
      <c r="AC63" s="71"/>
      <c r="AD63" s="72"/>
      <c r="AE63" s="78" t="s">
        <v>651</v>
      </c>
      <c r="AF63" s="78">
        <v>232</v>
      </c>
      <c r="AG63" s="78">
        <v>68874</v>
      </c>
      <c r="AH63" s="78">
        <v>6900</v>
      </c>
      <c r="AI63" s="78">
        <v>1157</v>
      </c>
      <c r="AJ63" s="78"/>
      <c r="AK63" s="78" t="s">
        <v>729</v>
      </c>
      <c r="AL63" s="78" t="s">
        <v>779</v>
      </c>
      <c r="AM63" s="83" t="s">
        <v>847</v>
      </c>
      <c r="AN63" s="78"/>
      <c r="AO63" s="80">
        <v>40771.75288194444</v>
      </c>
      <c r="AP63" s="83" t="s">
        <v>918</v>
      </c>
      <c r="AQ63" s="78" t="b">
        <v>0</v>
      </c>
      <c r="AR63" s="78" t="b">
        <v>0</v>
      </c>
      <c r="AS63" s="78" t="b">
        <v>1</v>
      </c>
      <c r="AT63" s="78"/>
      <c r="AU63" s="78">
        <v>1122</v>
      </c>
      <c r="AV63" s="83" t="s">
        <v>937</v>
      </c>
      <c r="AW63" s="78" t="b">
        <v>1</v>
      </c>
      <c r="AX63" s="78" t="s">
        <v>1008</v>
      </c>
      <c r="AY63" s="83" t="s">
        <v>1069</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277</v>
      </c>
      <c r="C64" s="65"/>
      <c r="D64" s="65" t="s">
        <v>64</v>
      </c>
      <c r="E64" s="66">
        <v>166.37220604516313</v>
      </c>
      <c r="F64" s="68">
        <v>99.99290129435137</v>
      </c>
      <c r="G64" s="102" t="s">
        <v>991</v>
      </c>
      <c r="H64" s="65"/>
      <c r="I64" s="69" t="s">
        <v>277</v>
      </c>
      <c r="J64" s="70"/>
      <c r="K64" s="70"/>
      <c r="L64" s="69" t="s">
        <v>1150</v>
      </c>
      <c r="M64" s="73">
        <v>3.3657619691648053</v>
      </c>
      <c r="N64" s="74">
        <v>1176.96630859375</v>
      </c>
      <c r="O64" s="74">
        <v>8564.2294921875</v>
      </c>
      <c r="P64" s="75"/>
      <c r="Q64" s="76"/>
      <c r="R64" s="76"/>
      <c r="S64" s="88"/>
      <c r="T64" s="48">
        <v>1</v>
      </c>
      <c r="U64" s="48">
        <v>0</v>
      </c>
      <c r="V64" s="49">
        <v>0</v>
      </c>
      <c r="W64" s="49">
        <v>0.007407</v>
      </c>
      <c r="X64" s="49">
        <v>0.014377</v>
      </c>
      <c r="Y64" s="49">
        <v>0.415159</v>
      </c>
      <c r="Z64" s="49">
        <v>0</v>
      </c>
      <c r="AA64" s="49">
        <v>0</v>
      </c>
      <c r="AB64" s="71">
        <v>64</v>
      </c>
      <c r="AC64" s="71"/>
      <c r="AD64" s="72"/>
      <c r="AE64" s="78" t="s">
        <v>652</v>
      </c>
      <c r="AF64" s="78">
        <v>335</v>
      </c>
      <c r="AG64" s="78">
        <v>3316</v>
      </c>
      <c r="AH64" s="78">
        <v>1362</v>
      </c>
      <c r="AI64" s="78">
        <v>192</v>
      </c>
      <c r="AJ64" s="78"/>
      <c r="AK64" s="78" t="s">
        <v>730</v>
      </c>
      <c r="AL64" s="78" t="s">
        <v>780</v>
      </c>
      <c r="AM64" s="83" t="s">
        <v>848</v>
      </c>
      <c r="AN64" s="78"/>
      <c r="AO64" s="80">
        <v>39830.19577546296</v>
      </c>
      <c r="AP64" s="83" t="s">
        <v>919</v>
      </c>
      <c r="AQ64" s="78" t="b">
        <v>0</v>
      </c>
      <c r="AR64" s="78" t="b">
        <v>0</v>
      </c>
      <c r="AS64" s="78" t="b">
        <v>1</v>
      </c>
      <c r="AT64" s="78"/>
      <c r="AU64" s="78">
        <v>120</v>
      </c>
      <c r="AV64" s="83" t="s">
        <v>942</v>
      </c>
      <c r="AW64" s="78" t="b">
        <v>0</v>
      </c>
      <c r="AX64" s="78" t="s">
        <v>1008</v>
      </c>
      <c r="AY64" s="83" t="s">
        <v>1070</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234</v>
      </c>
      <c r="C65" s="65"/>
      <c r="D65" s="65" t="s">
        <v>64</v>
      </c>
      <c r="E65" s="66">
        <v>163.15738747407428</v>
      </c>
      <c r="F65" s="68">
        <v>99.99812086783766</v>
      </c>
      <c r="G65" s="102" t="s">
        <v>992</v>
      </c>
      <c r="H65" s="65"/>
      <c r="I65" s="69" t="s">
        <v>234</v>
      </c>
      <c r="J65" s="70"/>
      <c r="K65" s="70"/>
      <c r="L65" s="69" t="s">
        <v>1151</v>
      </c>
      <c r="M65" s="73">
        <v>1.6262521119702789</v>
      </c>
      <c r="N65" s="74">
        <v>6381.283203125</v>
      </c>
      <c r="O65" s="74">
        <v>6810.18505859375</v>
      </c>
      <c r="P65" s="75"/>
      <c r="Q65" s="76"/>
      <c r="R65" s="76"/>
      <c r="S65" s="88"/>
      <c r="T65" s="48">
        <v>1</v>
      </c>
      <c r="U65" s="48">
        <v>17</v>
      </c>
      <c r="V65" s="49">
        <v>120</v>
      </c>
      <c r="W65" s="49">
        <v>0.058824</v>
      </c>
      <c r="X65" s="49">
        <v>2.5E-05</v>
      </c>
      <c r="Y65" s="49">
        <v>4.333301</v>
      </c>
      <c r="Z65" s="49">
        <v>0.058823529411764705</v>
      </c>
      <c r="AA65" s="49">
        <v>0.058823529411764705</v>
      </c>
      <c r="AB65" s="71">
        <v>65</v>
      </c>
      <c r="AC65" s="71"/>
      <c r="AD65" s="72"/>
      <c r="AE65" s="78" t="s">
        <v>653</v>
      </c>
      <c r="AF65" s="78">
        <v>1731</v>
      </c>
      <c r="AG65" s="78">
        <v>880</v>
      </c>
      <c r="AH65" s="78">
        <v>5553</v>
      </c>
      <c r="AI65" s="78">
        <v>8467</v>
      </c>
      <c r="AJ65" s="78"/>
      <c r="AK65" s="78" t="s">
        <v>731</v>
      </c>
      <c r="AL65" s="78"/>
      <c r="AM65" s="78"/>
      <c r="AN65" s="78"/>
      <c r="AO65" s="80">
        <v>40640.13780092593</v>
      </c>
      <c r="AP65" s="78"/>
      <c r="AQ65" s="78" t="b">
        <v>1</v>
      </c>
      <c r="AR65" s="78" t="b">
        <v>0</v>
      </c>
      <c r="AS65" s="78" t="b">
        <v>1</v>
      </c>
      <c r="AT65" s="78"/>
      <c r="AU65" s="78">
        <v>14</v>
      </c>
      <c r="AV65" s="83" t="s">
        <v>936</v>
      </c>
      <c r="AW65" s="78" t="b">
        <v>0</v>
      </c>
      <c r="AX65" s="78" t="s">
        <v>1008</v>
      </c>
      <c r="AY65" s="83" t="s">
        <v>1071</v>
      </c>
      <c r="AZ65" s="78" t="s">
        <v>66</v>
      </c>
      <c r="BA65" s="78" t="str">
        <f>REPLACE(INDEX(GroupVertices[Group],MATCH(Vertices[[#This Row],[Vertex]],GroupVertices[Vertex],0)),1,1,"")</f>
        <v>2</v>
      </c>
      <c r="BB65" s="48"/>
      <c r="BC65" s="48"/>
      <c r="BD65" s="48"/>
      <c r="BE65" s="48"/>
      <c r="BF65" s="48" t="s">
        <v>394</v>
      </c>
      <c r="BG65" s="48" t="s">
        <v>394</v>
      </c>
      <c r="BH65" s="119" t="s">
        <v>1319</v>
      </c>
      <c r="BI65" s="119" t="s">
        <v>1319</v>
      </c>
      <c r="BJ65" s="119" t="s">
        <v>1371</v>
      </c>
      <c r="BK65" s="119" t="s">
        <v>1371</v>
      </c>
      <c r="BL65" s="119">
        <v>0</v>
      </c>
      <c r="BM65" s="123">
        <v>0</v>
      </c>
      <c r="BN65" s="119">
        <v>0</v>
      </c>
      <c r="BO65" s="123">
        <v>0</v>
      </c>
      <c r="BP65" s="119">
        <v>0</v>
      </c>
      <c r="BQ65" s="123">
        <v>0</v>
      </c>
      <c r="BR65" s="119">
        <v>28</v>
      </c>
      <c r="BS65" s="123">
        <v>100</v>
      </c>
      <c r="BT65" s="119">
        <v>28</v>
      </c>
      <c r="BU65" s="2"/>
      <c r="BV65" s="3"/>
      <c r="BW65" s="3"/>
      <c r="BX65" s="3"/>
      <c r="BY65" s="3"/>
    </row>
    <row r="66" spans="1:77" ht="41.45" customHeight="1">
      <c r="A66" s="64" t="s">
        <v>278</v>
      </c>
      <c r="C66" s="65"/>
      <c r="D66" s="65" t="s">
        <v>64</v>
      </c>
      <c r="E66" s="66">
        <v>162.0435504978842</v>
      </c>
      <c r="F66" s="68">
        <v>99.99992929149218</v>
      </c>
      <c r="G66" s="102" t="s">
        <v>993</v>
      </c>
      <c r="H66" s="65"/>
      <c r="I66" s="69" t="s">
        <v>278</v>
      </c>
      <c r="J66" s="70"/>
      <c r="K66" s="70"/>
      <c r="L66" s="69" t="s">
        <v>1152</v>
      </c>
      <c r="M66" s="73">
        <v>1.0235647887058372</v>
      </c>
      <c r="N66" s="74">
        <v>6866.5849609375</v>
      </c>
      <c r="O66" s="74">
        <v>9320.25390625</v>
      </c>
      <c r="P66" s="75"/>
      <c r="Q66" s="76"/>
      <c r="R66" s="76"/>
      <c r="S66" s="88"/>
      <c r="T66" s="48">
        <v>2</v>
      </c>
      <c r="U66" s="48">
        <v>0</v>
      </c>
      <c r="V66" s="49">
        <v>0</v>
      </c>
      <c r="W66" s="49">
        <v>0.03125</v>
      </c>
      <c r="X66" s="49">
        <v>8E-06</v>
      </c>
      <c r="Y66" s="49">
        <v>0.58333</v>
      </c>
      <c r="Z66" s="49">
        <v>1</v>
      </c>
      <c r="AA66" s="49">
        <v>0</v>
      </c>
      <c r="AB66" s="71">
        <v>66</v>
      </c>
      <c r="AC66" s="71"/>
      <c r="AD66" s="72"/>
      <c r="AE66" s="78" t="s">
        <v>654</v>
      </c>
      <c r="AF66" s="78">
        <v>78</v>
      </c>
      <c r="AG66" s="78">
        <v>36</v>
      </c>
      <c r="AH66" s="78">
        <v>60</v>
      </c>
      <c r="AI66" s="78">
        <v>137</v>
      </c>
      <c r="AJ66" s="78"/>
      <c r="AK66" s="78" t="s">
        <v>732</v>
      </c>
      <c r="AL66" s="78" t="s">
        <v>781</v>
      </c>
      <c r="AM66" s="83" t="s">
        <v>849</v>
      </c>
      <c r="AN66" s="78"/>
      <c r="AO66" s="80">
        <v>43360.58170138889</v>
      </c>
      <c r="AP66" s="83" t="s">
        <v>920</v>
      </c>
      <c r="AQ66" s="78" t="b">
        <v>0</v>
      </c>
      <c r="AR66" s="78" t="b">
        <v>0</v>
      </c>
      <c r="AS66" s="78" t="b">
        <v>0</v>
      </c>
      <c r="AT66" s="78"/>
      <c r="AU66" s="78">
        <v>1</v>
      </c>
      <c r="AV66" s="83" t="s">
        <v>936</v>
      </c>
      <c r="AW66" s="78" t="b">
        <v>0</v>
      </c>
      <c r="AX66" s="78" t="s">
        <v>1008</v>
      </c>
      <c r="AY66" s="83" t="s">
        <v>1072</v>
      </c>
      <c r="AZ66" s="78" t="s">
        <v>65</v>
      </c>
      <c r="BA66" s="78" t="str">
        <f>REPLACE(INDEX(GroupVertices[Group],MATCH(Vertices[[#This Row],[Vertex]],GroupVertices[Vertex],0)),1,1,"")</f>
        <v>2</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279</v>
      </c>
      <c r="C67" s="65"/>
      <c r="D67" s="65" t="s">
        <v>64</v>
      </c>
      <c r="E67" s="66">
        <v>162</v>
      </c>
      <c r="F67" s="68">
        <v>100</v>
      </c>
      <c r="G67" s="102" t="s">
        <v>945</v>
      </c>
      <c r="H67" s="65"/>
      <c r="I67" s="69" t="s">
        <v>279</v>
      </c>
      <c r="J67" s="70"/>
      <c r="K67" s="70"/>
      <c r="L67" s="69" t="s">
        <v>1153</v>
      </c>
      <c r="M67" s="73">
        <v>1</v>
      </c>
      <c r="N67" s="74">
        <v>7359.17724609375</v>
      </c>
      <c r="O67" s="74">
        <v>7742.96728515625</v>
      </c>
      <c r="P67" s="75"/>
      <c r="Q67" s="76"/>
      <c r="R67" s="76"/>
      <c r="S67" s="88"/>
      <c r="T67" s="48">
        <v>2</v>
      </c>
      <c r="U67" s="48">
        <v>0</v>
      </c>
      <c r="V67" s="49">
        <v>0</v>
      </c>
      <c r="W67" s="49">
        <v>0.03125</v>
      </c>
      <c r="X67" s="49">
        <v>8E-06</v>
      </c>
      <c r="Y67" s="49">
        <v>0.58333</v>
      </c>
      <c r="Z67" s="49">
        <v>1</v>
      </c>
      <c r="AA67" s="49">
        <v>0</v>
      </c>
      <c r="AB67" s="71">
        <v>67</v>
      </c>
      <c r="AC67" s="71"/>
      <c r="AD67" s="72"/>
      <c r="AE67" s="78" t="s">
        <v>655</v>
      </c>
      <c r="AF67" s="78">
        <v>17</v>
      </c>
      <c r="AG67" s="78">
        <v>3</v>
      </c>
      <c r="AH67" s="78">
        <v>1</v>
      </c>
      <c r="AI67" s="78">
        <v>0</v>
      </c>
      <c r="AJ67" s="78"/>
      <c r="AK67" s="78" t="s">
        <v>733</v>
      </c>
      <c r="AL67" s="78" t="s">
        <v>782</v>
      </c>
      <c r="AM67" s="78"/>
      <c r="AN67" s="78"/>
      <c r="AO67" s="80">
        <v>42515.831354166665</v>
      </c>
      <c r="AP67" s="78"/>
      <c r="AQ67" s="78" t="b">
        <v>1</v>
      </c>
      <c r="AR67" s="78" t="b">
        <v>1</v>
      </c>
      <c r="AS67" s="78" t="b">
        <v>0</v>
      </c>
      <c r="AT67" s="78"/>
      <c r="AU67" s="78">
        <v>0</v>
      </c>
      <c r="AV67" s="78"/>
      <c r="AW67" s="78" t="b">
        <v>0</v>
      </c>
      <c r="AX67" s="78" t="s">
        <v>1008</v>
      </c>
      <c r="AY67" s="83" t="s">
        <v>1073</v>
      </c>
      <c r="AZ67" s="78" t="s">
        <v>65</v>
      </c>
      <c r="BA67" s="78" t="str">
        <f>REPLACE(INDEX(GroupVertices[Group],MATCH(Vertices[[#This Row],[Vertex]],GroupVertices[Vertex],0)),1,1,"")</f>
        <v>2</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280</v>
      </c>
      <c r="C68" s="65"/>
      <c r="D68" s="65" t="s">
        <v>64</v>
      </c>
      <c r="E68" s="66">
        <v>167.20626406524858</v>
      </c>
      <c r="F68" s="68">
        <v>99.99154711929253</v>
      </c>
      <c r="G68" s="102" t="s">
        <v>994</v>
      </c>
      <c r="H68" s="65"/>
      <c r="I68" s="69" t="s">
        <v>280</v>
      </c>
      <c r="J68" s="70"/>
      <c r="K68" s="70"/>
      <c r="L68" s="69" t="s">
        <v>1154</v>
      </c>
      <c r="M68" s="73">
        <v>3.817063377106899</v>
      </c>
      <c r="N68" s="74">
        <v>6275.1611328125</v>
      </c>
      <c r="O68" s="74">
        <v>4211.34375</v>
      </c>
      <c r="P68" s="75"/>
      <c r="Q68" s="76"/>
      <c r="R68" s="76"/>
      <c r="S68" s="88"/>
      <c r="T68" s="48">
        <v>2</v>
      </c>
      <c r="U68" s="48">
        <v>0</v>
      </c>
      <c r="V68" s="49">
        <v>0</v>
      </c>
      <c r="W68" s="49">
        <v>0.03125</v>
      </c>
      <c r="X68" s="49">
        <v>8E-06</v>
      </c>
      <c r="Y68" s="49">
        <v>0.58333</v>
      </c>
      <c r="Z68" s="49">
        <v>1</v>
      </c>
      <c r="AA68" s="49">
        <v>0</v>
      </c>
      <c r="AB68" s="71">
        <v>68</v>
      </c>
      <c r="AC68" s="71"/>
      <c r="AD68" s="72"/>
      <c r="AE68" s="78" t="s">
        <v>656</v>
      </c>
      <c r="AF68" s="78">
        <v>510</v>
      </c>
      <c r="AG68" s="78">
        <v>3948</v>
      </c>
      <c r="AH68" s="78">
        <v>6663</v>
      </c>
      <c r="AI68" s="78">
        <v>2124</v>
      </c>
      <c r="AJ68" s="78"/>
      <c r="AK68" s="78" t="s">
        <v>734</v>
      </c>
      <c r="AL68" s="78" t="s">
        <v>783</v>
      </c>
      <c r="AM68" s="83" t="s">
        <v>850</v>
      </c>
      <c r="AN68" s="78"/>
      <c r="AO68" s="80">
        <v>39899.12300925926</v>
      </c>
      <c r="AP68" s="83" t="s">
        <v>921</v>
      </c>
      <c r="AQ68" s="78" t="b">
        <v>0</v>
      </c>
      <c r="AR68" s="78" t="b">
        <v>0</v>
      </c>
      <c r="AS68" s="78" t="b">
        <v>1</v>
      </c>
      <c r="AT68" s="78"/>
      <c r="AU68" s="78">
        <v>235</v>
      </c>
      <c r="AV68" s="83" t="s">
        <v>936</v>
      </c>
      <c r="AW68" s="78" t="b">
        <v>0</v>
      </c>
      <c r="AX68" s="78" t="s">
        <v>1008</v>
      </c>
      <c r="AY68" s="83" t="s">
        <v>1074</v>
      </c>
      <c r="AZ68" s="78" t="s">
        <v>65</v>
      </c>
      <c r="BA68" s="78" t="str">
        <f>REPLACE(INDEX(GroupVertices[Group],MATCH(Vertices[[#This Row],[Vertex]],GroupVertices[Vertex],0)),1,1,"")</f>
        <v>2</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281</v>
      </c>
      <c r="C69" s="65"/>
      <c r="D69" s="65" t="s">
        <v>64</v>
      </c>
      <c r="E69" s="66">
        <v>191.77534343222774</v>
      </c>
      <c r="F69" s="68">
        <v>99.9516568074723</v>
      </c>
      <c r="G69" s="102" t="s">
        <v>995</v>
      </c>
      <c r="H69" s="65"/>
      <c r="I69" s="69" t="s">
        <v>281</v>
      </c>
      <c r="J69" s="70"/>
      <c r="K69" s="70"/>
      <c r="L69" s="69" t="s">
        <v>1155</v>
      </c>
      <c r="M69" s="73">
        <v>17.111174629730257</v>
      </c>
      <c r="N69" s="74">
        <v>7603.0888671875</v>
      </c>
      <c r="O69" s="74">
        <v>8843.37109375</v>
      </c>
      <c r="P69" s="75"/>
      <c r="Q69" s="76"/>
      <c r="R69" s="76"/>
      <c r="S69" s="88"/>
      <c r="T69" s="48">
        <v>2</v>
      </c>
      <c r="U69" s="48">
        <v>0</v>
      </c>
      <c r="V69" s="49">
        <v>0</v>
      </c>
      <c r="W69" s="49">
        <v>0.03125</v>
      </c>
      <c r="X69" s="49">
        <v>8E-06</v>
      </c>
      <c r="Y69" s="49">
        <v>0.58333</v>
      </c>
      <c r="Z69" s="49">
        <v>1</v>
      </c>
      <c r="AA69" s="49">
        <v>0</v>
      </c>
      <c r="AB69" s="71">
        <v>69</v>
      </c>
      <c r="AC69" s="71"/>
      <c r="AD69" s="72"/>
      <c r="AE69" s="78" t="s">
        <v>657</v>
      </c>
      <c r="AF69" s="78">
        <v>1500</v>
      </c>
      <c r="AG69" s="78">
        <v>22565</v>
      </c>
      <c r="AH69" s="78">
        <v>25932</v>
      </c>
      <c r="AI69" s="78">
        <v>9614</v>
      </c>
      <c r="AJ69" s="78"/>
      <c r="AK69" s="78" t="s">
        <v>735</v>
      </c>
      <c r="AL69" s="78" t="s">
        <v>756</v>
      </c>
      <c r="AM69" s="83" t="s">
        <v>851</v>
      </c>
      <c r="AN69" s="78"/>
      <c r="AO69" s="80">
        <v>39948.760787037034</v>
      </c>
      <c r="AP69" s="83" t="s">
        <v>922</v>
      </c>
      <c r="AQ69" s="78" t="b">
        <v>0</v>
      </c>
      <c r="AR69" s="78" t="b">
        <v>0</v>
      </c>
      <c r="AS69" s="78" t="b">
        <v>1</v>
      </c>
      <c r="AT69" s="78"/>
      <c r="AU69" s="78">
        <v>436</v>
      </c>
      <c r="AV69" s="83" t="s">
        <v>942</v>
      </c>
      <c r="AW69" s="78" t="b">
        <v>0</v>
      </c>
      <c r="AX69" s="78" t="s">
        <v>1008</v>
      </c>
      <c r="AY69" s="83" t="s">
        <v>1075</v>
      </c>
      <c r="AZ69" s="78" t="s">
        <v>65</v>
      </c>
      <c r="BA69" s="78" t="str">
        <f>REPLACE(INDEX(GroupVertices[Group],MATCH(Vertices[[#This Row],[Vertex]],GroupVertices[Vertex],0)),1,1,"")</f>
        <v>2</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282</v>
      </c>
      <c r="C70" s="65"/>
      <c r="D70" s="65" t="s">
        <v>64</v>
      </c>
      <c r="E70" s="66">
        <v>162.28241838021881</v>
      </c>
      <c r="F70" s="68">
        <v>99.9995414660402</v>
      </c>
      <c r="G70" s="102" t="s">
        <v>996</v>
      </c>
      <c r="H70" s="65"/>
      <c r="I70" s="69" t="s">
        <v>282</v>
      </c>
      <c r="J70" s="70"/>
      <c r="K70" s="70"/>
      <c r="L70" s="69" t="s">
        <v>1156</v>
      </c>
      <c r="M70" s="73">
        <v>1.152814084334823</v>
      </c>
      <c r="N70" s="74">
        <v>5220.0517578125</v>
      </c>
      <c r="O70" s="74">
        <v>4761.2568359375</v>
      </c>
      <c r="P70" s="75"/>
      <c r="Q70" s="76"/>
      <c r="R70" s="76"/>
      <c r="S70" s="88"/>
      <c r="T70" s="48">
        <v>2</v>
      </c>
      <c r="U70" s="48">
        <v>0</v>
      </c>
      <c r="V70" s="49">
        <v>0</v>
      </c>
      <c r="W70" s="49">
        <v>0.03125</v>
      </c>
      <c r="X70" s="49">
        <v>8E-06</v>
      </c>
      <c r="Y70" s="49">
        <v>0.58333</v>
      </c>
      <c r="Z70" s="49">
        <v>1</v>
      </c>
      <c r="AA70" s="49">
        <v>0</v>
      </c>
      <c r="AB70" s="71">
        <v>70</v>
      </c>
      <c r="AC70" s="71"/>
      <c r="AD70" s="72"/>
      <c r="AE70" s="78" t="s">
        <v>658</v>
      </c>
      <c r="AF70" s="78">
        <v>82</v>
      </c>
      <c r="AG70" s="78">
        <v>217</v>
      </c>
      <c r="AH70" s="78">
        <v>234</v>
      </c>
      <c r="AI70" s="78">
        <v>158</v>
      </c>
      <c r="AJ70" s="78"/>
      <c r="AK70" s="78" t="s">
        <v>736</v>
      </c>
      <c r="AL70" s="78" t="s">
        <v>784</v>
      </c>
      <c r="AM70" s="83" t="s">
        <v>852</v>
      </c>
      <c r="AN70" s="78"/>
      <c r="AO70" s="80">
        <v>39940.53425925926</v>
      </c>
      <c r="AP70" s="83" t="s">
        <v>923</v>
      </c>
      <c r="AQ70" s="78" t="b">
        <v>0</v>
      </c>
      <c r="AR70" s="78" t="b">
        <v>0</v>
      </c>
      <c r="AS70" s="78" t="b">
        <v>0</v>
      </c>
      <c r="AT70" s="78"/>
      <c r="AU70" s="78">
        <v>6</v>
      </c>
      <c r="AV70" s="83" t="s">
        <v>941</v>
      </c>
      <c r="AW70" s="78" t="b">
        <v>0</v>
      </c>
      <c r="AX70" s="78" t="s">
        <v>1008</v>
      </c>
      <c r="AY70" s="83" t="s">
        <v>1076</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235</v>
      </c>
      <c r="C71" s="65"/>
      <c r="D71" s="65" t="s">
        <v>64</v>
      </c>
      <c r="E71" s="66">
        <v>175.4386278774211</v>
      </c>
      <c r="F71" s="68">
        <v>99.97818106863268</v>
      </c>
      <c r="G71" s="102" t="s">
        <v>417</v>
      </c>
      <c r="H71" s="65"/>
      <c r="I71" s="69" t="s">
        <v>235</v>
      </c>
      <c r="J71" s="70"/>
      <c r="K71" s="70"/>
      <c r="L71" s="69" t="s">
        <v>1157</v>
      </c>
      <c r="M71" s="73">
        <v>8.271522527016364</v>
      </c>
      <c r="N71" s="74">
        <v>6208.59375</v>
      </c>
      <c r="O71" s="74">
        <v>7083.99169921875</v>
      </c>
      <c r="P71" s="75"/>
      <c r="Q71" s="76"/>
      <c r="R71" s="76"/>
      <c r="S71" s="88"/>
      <c r="T71" s="48">
        <v>1</v>
      </c>
      <c r="U71" s="48">
        <v>17</v>
      </c>
      <c r="V71" s="49">
        <v>120</v>
      </c>
      <c r="W71" s="49">
        <v>0.058824</v>
      </c>
      <c r="X71" s="49">
        <v>2.5E-05</v>
      </c>
      <c r="Y71" s="49">
        <v>4.333301</v>
      </c>
      <c r="Z71" s="49">
        <v>0.058823529411764705</v>
      </c>
      <c r="AA71" s="49">
        <v>0.058823529411764705</v>
      </c>
      <c r="AB71" s="71">
        <v>71</v>
      </c>
      <c r="AC71" s="71"/>
      <c r="AD71" s="72"/>
      <c r="AE71" s="78" t="s">
        <v>659</v>
      </c>
      <c r="AF71" s="78">
        <v>2597</v>
      </c>
      <c r="AG71" s="78">
        <v>10186</v>
      </c>
      <c r="AH71" s="78">
        <v>10892</v>
      </c>
      <c r="AI71" s="78">
        <v>4469</v>
      </c>
      <c r="AJ71" s="78"/>
      <c r="AK71" s="78" t="s">
        <v>737</v>
      </c>
      <c r="AL71" s="78" t="s">
        <v>785</v>
      </c>
      <c r="AM71" s="83" t="s">
        <v>853</v>
      </c>
      <c r="AN71" s="78"/>
      <c r="AO71" s="80">
        <v>39904.64912037037</v>
      </c>
      <c r="AP71" s="83" t="s">
        <v>924</v>
      </c>
      <c r="AQ71" s="78" t="b">
        <v>0</v>
      </c>
      <c r="AR71" s="78" t="b">
        <v>0</v>
      </c>
      <c r="AS71" s="78" t="b">
        <v>1</v>
      </c>
      <c r="AT71" s="78"/>
      <c r="AU71" s="78">
        <v>302</v>
      </c>
      <c r="AV71" s="83" t="s">
        <v>943</v>
      </c>
      <c r="AW71" s="78" t="b">
        <v>0</v>
      </c>
      <c r="AX71" s="78" t="s">
        <v>1008</v>
      </c>
      <c r="AY71" s="83" t="s">
        <v>1077</v>
      </c>
      <c r="AZ71" s="78" t="s">
        <v>66</v>
      </c>
      <c r="BA71" s="78" t="str">
        <f>REPLACE(INDEX(GroupVertices[Group],MATCH(Vertices[[#This Row],[Vertex]],GroupVertices[Vertex],0)),1,1,"")</f>
        <v>2</v>
      </c>
      <c r="BB71" s="48"/>
      <c r="BC71" s="48"/>
      <c r="BD71" s="48"/>
      <c r="BE71" s="48"/>
      <c r="BF71" s="48" t="s">
        <v>394</v>
      </c>
      <c r="BG71" s="48" t="s">
        <v>394</v>
      </c>
      <c r="BH71" s="119" t="s">
        <v>1319</v>
      </c>
      <c r="BI71" s="119" t="s">
        <v>1319</v>
      </c>
      <c r="BJ71" s="119" t="s">
        <v>1371</v>
      </c>
      <c r="BK71" s="119" t="s">
        <v>1371</v>
      </c>
      <c r="BL71" s="119">
        <v>0</v>
      </c>
      <c r="BM71" s="123">
        <v>0</v>
      </c>
      <c r="BN71" s="119">
        <v>0</v>
      </c>
      <c r="BO71" s="123">
        <v>0</v>
      </c>
      <c r="BP71" s="119">
        <v>0</v>
      </c>
      <c r="BQ71" s="123">
        <v>0</v>
      </c>
      <c r="BR71" s="119">
        <v>28</v>
      </c>
      <c r="BS71" s="123">
        <v>100</v>
      </c>
      <c r="BT71" s="119">
        <v>28</v>
      </c>
      <c r="BU71" s="2"/>
      <c r="BV71" s="3"/>
      <c r="BW71" s="3"/>
      <c r="BX71" s="3"/>
      <c r="BY71" s="3"/>
    </row>
    <row r="72" spans="1:77" ht="41.45" customHeight="1">
      <c r="A72" s="64" t="s">
        <v>283</v>
      </c>
      <c r="C72" s="65"/>
      <c r="D72" s="65" t="s">
        <v>64</v>
      </c>
      <c r="E72" s="66">
        <v>207.31099376837636</v>
      </c>
      <c r="F72" s="68">
        <v>99.92643315431938</v>
      </c>
      <c r="G72" s="102" t="s">
        <v>997</v>
      </c>
      <c r="H72" s="65"/>
      <c r="I72" s="69" t="s">
        <v>283</v>
      </c>
      <c r="J72" s="70"/>
      <c r="K72" s="70"/>
      <c r="L72" s="69" t="s">
        <v>1158</v>
      </c>
      <c r="M72" s="73">
        <v>25.517377437157993</v>
      </c>
      <c r="N72" s="74">
        <v>7585.24560546875</v>
      </c>
      <c r="O72" s="74">
        <v>5239.708984375</v>
      </c>
      <c r="P72" s="75"/>
      <c r="Q72" s="76"/>
      <c r="R72" s="76"/>
      <c r="S72" s="88"/>
      <c r="T72" s="48">
        <v>2</v>
      </c>
      <c r="U72" s="48">
        <v>0</v>
      </c>
      <c r="V72" s="49">
        <v>0</v>
      </c>
      <c r="W72" s="49">
        <v>0.03125</v>
      </c>
      <c r="X72" s="49">
        <v>8E-06</v>
      </c>
      <c r="Y72" s="49">
        <v>0.58333</v>
      </c>
      <c r="Z72" s="49">
        <v>1</v>
      </c>
      <c r="AA72" s="49">
        <v>0</v>
      </c>
      <c r="AB72" s="71">
        <v>72</v>
      </c>
      <c r="AC72" s="71"/>
      <c r="AD72" s="72"/>
      <c r="AE72" s="78" t="s">
        <v>660</v>
      </c>
      <c r="AF72" s="78">
        <v>14930</v>
      </c>
      <c r="AG72" s="78">
        <v>34337</v>
      </c>
      <c r="AH72" s="78">
        <v>22869</v>
      </c>
      <c r="AI72" s="78">
        <v>1138</v>
      </c>
      <c r="AJ72" s="78"/>
      <c r="AK72" s="78" t="s">
        <v>738</v>
      </c>
      <c r="AL72" s="78" t="s">
        <v>786</v>
      </c>
      <c r="AM72" s="83" t="s">
        <v>854</v>
      </c>
      <c r="AN72" s="78"/>
      <c r="AO72" s="80">
        <v>39559.789872685185</v>
      </c>
      <c r="AP72" s="83" t="s">
        <v>925</v>
      </c>
      <c r="AQ72" s="78" t="b">
        <v>0</v>
      </c>
      <c r="AR72" s="78" t="b">
        <v>0</v>
      </c>
      <c r="AS72" s="78" t="b">
        <v>1</v>
      </c>
      <c r="AT72" s="78"/>
      <c r="AU72" s="78">
        <v>2090</v>
      </c>
      <c r="AV72" s="83" t="s">
        <v>936</v>
      </c>
      <c r="AW72" s="78" t="b">
        <v>0</v>
      </c>
      <c r="AX72" s="78" t="s">
        <v>1008</v>
      </c>
      <c r="AY72" s="83" t="s">
        <v>1078</v>
      </c>
      <c r="AZ72" s="78" t="s">
        <v>65</v>
      </c>
      <c r="BA72" s="78"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284</v>
      </c>
      <c r="C73" s="65"/>
      <c r="D73" s="65" t="s">
        <v>64</v>
      </c>
      <c r="E73" s="66">
        <v>166.69157636298067</v>
      </c>
      <c r="F73" s="68">
        <v>99.99238276529404</v>
      </c>
      <c r="G73" s="102" t="s">
        <v>998</v>
      </c>
      <c r="H73" s="65"/>
      <c r="I73" s="69" t="s">
        <v>284</v>
      </c>
      <c r="J73" s="70"/>
      <c r="K73" s="70"/>
      <c r="L73" s="69" t="s">
        <v>1159</v>
      </c>
      <c r="M73" s="73">
        <v>3.538570419674278</v>
      </c>
      <c r="N73" s="74">
        <v>4696.61279296875</v>
      </c>
      <c r="O73" s="74">
        <v>5768.0078125</v>
      </c>
      <c r="P73" s="75"/>
      <c r="Q73" s="76"/>
      <c r="R73" s="76"/>
      <c r="S73" s="88"/>
      <c r="T73" s="48">
        <v>2</v>
      </c>
      <c r="U73" s="48">
        <v>0</v>
      </c>
      <c r="V73" s="49">
        <v>0</v>
      </c>
      <c r="W73" s="49">
        <v>0.03125</v>
      </c>
      <c r="X73" s="49">
        <v>8E-06</v>
      </c>
      <c r="Y73" s="49">
        <v>0.58333</v>
      </c>
      <c r="Z73" s="49">
        <v>1</v>
      </c>
      <c r="AA73" s="49">
        <v>0</v>
      </c>
      <c r="AB73" s="71">
        <v>73</v>
      </c>
      <c r="AC73" s="71"/>
      <c r="AD73" s="72"/>
      <c r="AE73" s="78" t="s">
        <v>661</v>
      </c>
      <c r="AF73" s="78">
        <v>718</v>
      </c>
      <c r="AG73" s="78">
        <v>3558</v>
      </c>
      <c r="AH73" s="78">
        <v>1586</v>
      </c>
      <c r="AI73" s="78">
        <v>2233</v>
      </c>
      <c r="AJ73" s="78"/>
      <c r="AK73" s="78" t="s">
        <v>739</v>
      </c>
      <c r="AL73" s="78" t="s">
        <v>787</v>
      </c>
      <c r="AM73" s="83" t="s">
        <v>855</v>
      </c>
      <c r="AN73" s="78"/>
      <c r="AO73" s="80">
        <v>41341.17303240741</v>
      </c>
      <c r="AP73" s="83" t="s">
        <v>926</v>
      </c>
      <c r="AQ73" s="78" t="b">
        <v>1</v>
      </c>
      <c r="AR73" s="78" t="b">
        <v>0</v>
      </c>
      <c r="AS73" s="78" t="b">
        <v>1</v>
      </c>
      <c r="AT73" s="78"/>
      <c r="AU73" s="78">
        <v>13</v>
      </c>
      <c r="AV73" s="83" t="s">
        <v>936</v>
      </c>
      <c r="AW73" s="78" t="b">
        <v>0</v>
      </c>
      <c r="AX73" s="78" t="s">
        <v>1008</v>
      </c>
      <c r="AY73" s="83" t="s">
        <v>1079</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285</v>
      </c>
      <c r="C74" s="65"/>
      <c r="D74" s="65" t="s">
        <v>64</v>
      </c>
      <c r="E74" s="66">
        <v>166.36956662104893</v>
      </c>
      <c r="F74" s="68">
        <v>99.99290557971548</v>
      </c>
      <c r="G74" s="102" t="s">
        <v>999</v>
      </c>
      <c r="H74" s="65"/>
      <c r="I74" s="69" t="s">
        <v>285</v>
      </c>
      <c r="J74" s="70"/>
      <c r="K74" s="70"/>
      <c r="L74" s="69" t="s">
        <v>1160</v>
      </c>
      <c r="M74" s="73">
        <v>3.3643338001523304</v>
      </c>
      <c r="N74" s="74">
        <v>8088.85986328125</v>
      </c>
      <c r="O74" s="74">
        <v>7338.27685546875</v>
      </c>
      <c r="P74" s="75"/>
      <c r="Q74" s="76"/>
      <c r="R74" s="76"/>
      <c r="S74" s="88"/>
      <c r="T74" s="48">
        <v>2</v>
      </c>
      <c r="U74" s="48">
        <v>0</v>
      </c>
      <c r="V74" s="49">
        <v>0</v>
      </c>
      <c r="W74" s="49">
        <v>0.03125</v>
      </c>
      <c r="X74" s="49">
        <v>8E-06</v>
      </c>
      <c r="Y74" s="49">
        <v>0.58333</v>
      </c>
      <c r="Z74" s="49">
        <v>1</v>
      </c>
      <c r="AA74" s="49">
        <v>0</v>
      </c>
      <c r="AB74" s="71">
        <v>74</v>
      </c>
      <c r="AC74" s="71"/>
      <c r="AD74" s="72"/>
      <c r="AE74" s="78" t="s">
        <v>662</v>
      </c>
      <c r="AF74" s="78">
        <v>3454</v>
      </c>
      <c r="AG74" s="78">
        <v>3314</v>
      </c>
      <c r="AH74" s="78">
        <v>4077</v>
      </c>
      <c r="AI74" s="78">
        <v>1291</v>
      </c>
      <c r="AJ74" s="78"/>
      <c r="AK74" s="78" t="s">
        <v>740</v>
      </c>
      <c r="AL74" s="78" t="s">
        <v>788</v>
      </c>
      <c r="AM74" s="83" t="s">
        <v>856</v>
      </c>
      <c r="AN74" s="78"/>
      <c r="AO74" s="80">
        <v>41740.83063657407</v>
      </c>
      <c r="AP74" s="83" t="s">
        <v>927</v>
      </c>
      <c r="AQ74" s="78" t="b">
        <v>0</v>
      </c>
      <c r="AR74" s="78" t="b">
        <v>0</v>
      </c>
      <c r="AS74" s="78" t="b">
        <v>1</v>
      </c>
      <c r="AT74" s="78"/>
      <c r="AU74" s="78">
        <v>95</v>
      </c>
      <c r="AV74" s="83" t="s">
        <v>936</v>
      </c>
      <c r="AW74" s="78" t="b">
        <v>0</v>
      </c>
      <c r="AX74" s="78" t="s">
        <v>1008</v>
      </c>
      <c r="AY74" s="83" t="s">
        <v>1080</v>
      </c>
      <c r="AZ74" s="78" t="s">
        <v>65</v>
      </c>
      <c r="BA74" s="78"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286</v>
      </c>
      <c r="C75" s="65"/>
      <c r="D75" s="65" t="s">
        <v>64</v>
      </c>
      <c r="E75" s="66">
        <v>168.54181266703097</v>
      </c>
      <c r="F75" s="68">
        <v>99.98937872505276</v>
      </c>
      <c r="G75" s="102" t="s">
        <v>1000</v>
      </c>
      <c r="H75" s="65"/>
      <c r="I75" s="69" t="s">
        <v>286</v>
      </c>
      <c r="J75" s="70"/>
      <c r="K75" s="70"/>
      <c r="L75" s="69" t="s">
        <v>1161</v>
      </c>
      <c r="M75" s="73">
        <v>4.53971689741924</v>
      </c>
      <c r="N75" s="74">
        <v>7009.01904296875</v>
      </c>
      <c r="O75" s="74">
        <v>4654.18017578125</v>
      </c>
      <c r="P75" s="75"/>
      <c r="Q75" s="76"/>
      <c r="R75" s="76"/>
      <c r="S75" s="88"/>
      <c r="T75" s="48">
        <v>2</v>
      </c>
      <c r="U75" s="48">
        <v>0</v>
      </c>
      <c r="V75" s="49">
        <v>0</v>
      </c>
      <c r="W75" s="49">
        <v>0.03125</v>
      </c>
      <c r="X75" s="49">
        <v>8E-06</v>
      </c>
      <c r="Y75" s="49">
        <v>0.58333</v>
      </c>
      <c r="Z75" s="49">
        <v>1</v>
      </c>
      <c r="AA75" s="49">
        <v>0</v>
      </c>
      <c r="AB75" s="71">
        <v>75</v>
      </c>
      <c r="AC75" s="71"/>
      <c r="AD75" s="72"/>
      <c r="AE75" s="78" t="s">
        <v>663</v>
      </c>
      <c r="AF75" s="78">
        <v>4294</v>
      </c>
      <c r="AG75" s="78">
        <v>4960</v>
      </c>
      <c r="AH75" s="78">
        <v>3549</v>
      </c>
      <c r="AI75" s="78">
        <v>830</v>
      </c>
      <c r="AJ75" s="78"/>
      <c r="AK75" s="78" t="s">
        <v>741</v>
      </c>
      <c r="AL75" s="78"/>
      <c r="AM75" s="83" t="s">
        <v>857</v>
      </c>
      <c r="AN75" s="78"/>
      <c r="AO75" s="80">
        <v>39956.875393518516</v>
      </c>
      <c r="AP75" s="83" t="s">
        <v>928</v>
      </c>
      <c r="AQ75" s="78" t="b">
        <v>0</v>
      </c>
      <c r="AR75" s="78" t="b">
        <v>0</v>
      </c>
      <c r="AS75" s="78" t="b">
        <v>1</v>
      </c>
      <c r="AT75" s="78"/>
      <c r="AU75" s="78">
        <v>158</v>
      </c>
      <c r="AV75" s="83" t="s">
        <v>942</v>
      </c>
      <c r="AW75" s="78" t="b">
        <v>0</v>
      </c>
      <c r="AX75" s="78" t="s">
        <v>1008</v>
      </c>
      <c r="AY75" s="83" t="s">
        <v>1081</v>
      </c>
      <c r="AZ75" s="78" t="s">
        <v>65</v>
      </c>
      <c r="BA75" s="78" t="str">
        <f>REPLACE(INDEX(GroupVertices[Group],MATCH(Vertices[[#This Row],[Vertex]],GroupVertices[Vertex],0)),1,1,"")</f>
        <v>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287</v>
      </c>
      <c r="C76" s="65"/>
      <c r="D76" s="65" t="s">
        <v>64</v>
      </c>
      <c r="E76" s="66">
        <v>165.18578490583272</v>
      </c>
      <c r="F76" s="68">
        <v>99.99482756551893</v>
      </c>
      <c r="G76" s="102" t="s">
        <v>1001</v>
      </c>
      <c r="H76" s="65"/>
      <c r="I76" s="69" t="s">
        <v>287</v>
      </c>
      <c r="J76" s="70"/>
      <c r="K76" s="70"/>
      <c r="L76" s="69" t="s">
        <v>1162</v>
      </c>
      <c r="M76" s="73">
        <v>2.7237999980573013</v>
      </c>
      <c r="N76" s="74">
        <v>7897.8837890625</v>
      </c>
      <c r="O76" s="74">
        <v>6177.73486328125</v>
      </c>
      <c r="P76" s="75"/>
      <c r="Q76" s="76"/>
      <c r="R76" s="76"/>
      <c r="S76" s="88"/>
      <c r="T76" s="48">
        <v>2</v>
      </c>
      <c r="U76" s="48">
        <v>0</v>
      </c>
      <c r="V76" s="49">
        <v>0</v>
      </c>
      <c r="W76" s="49">
        <v>0.03125</v>
      </c>
      <c r="X76" s="49">
        <v>8E-06</v>
      </c>
      <c r="Y76" s="49">
        <v>0.58333</v>
      </c>
      <c r="Z76" s="49">
        <v>1</v>
      </c>
      <c r="AA76" s="49">
        <v>0</v>
      </c>
      <c r="AB76" s="71">
        <v>76</v>
      </c>
      <c r="AC76" s="71"/>
      <c r="AD76" s="72"/>
      <c r="AE76" s="78" t="s">
        <v>664</v>
      </c>
      <c r="AF76" s="78">
        <v>536</v>
      </c>
      <c r="AG76" s="78">
        <v>2417</v>
      </c>
      <c r="AH76" s="78">
        <v>4808</v>
      </c>
      <c r="AI76" s="78">
        <v>935</v>
      </c>
      <c r="AJ76" s="78"/>
      <c r="AK76" s="78" t="s">
        <v>742</v>
      </c>
      <c r="AL76" s="78" t="s">
        <v>789</v>
      </c>
      <c r="AM76" s="83" t="s">
        <v>858</v>
      </c>
      <c r="AN76" s="78"/>
      <c r="AO76" s="80">
        <v>39988.81171296296</v>
      </c>
      <c r="AP76" s="83" t="s">
        <v>929</v>
      </c>
      <c r="AQ76" s="78" t="b">
        <v>0</v>
      </c>
      <c r="AR76" s="78" t="b">
        <v>0</v>
      </c>
      <c r="AS76" s="78" t="b">
        <v>1</v>
      </c>
      <c r="AT76" s="78"/>
      <c r="AU76" s="78">
        <v>109</v>
      </c>
      <c r="AV76" s="83" t="s">
        <v>944</v>
      </c>
      <c r="AW76" s="78" t="b">
        <v>0</v>
      </c>
      <c r="AX76" s="78" t="s">
        <v>1008</v>
      </c>
      <c r="AY76" s="83" t="s">
        <v>1082</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288</v>
      </c>
      <c r="C77" s="65"/>
      <c r="D77" s="65" t="s">
        <v>64</v>
      </c>
      <c r="E77" s="66">
        <v>163.34742601029626</v>
      </c>
      <c r="F77" s="68">
        <v>99.99781232162172</v>
      </c>
      <c r="G77" s="102" t="s">
        <v>1002</v>
      </c>
      <c r="H77" s="65"/>
      <c r="I77" s="69" t="s">
        <v>288</v>
      </c>
      <c r="J77" s="70"/>
      <c r="K77" s="70"/>
      <c r="L77" s="69" t="s">
        <v>1163</v>
      </c>
      <c r="M77" s="73">
        <v>1.7290802808684775</v>
      </c>
      <c r="N77" s="74">
        <v>5907.07470703125</v>
      </c>
      <c r="O77" s="74">
        <v>5230.82763671875</v>
      </c>
      <c r="P77" s="75"/>
      <c r="Q77" s="76"/>
      <c r="R77" s="76"/>
      <c r="S77" s="88"/>
      <c r="T77" s="48">
        <v>2</v>
      </c>
      <c r="U77" s="48">
        <v>0</v>
      </c>
      <c r="V77" s="49">
        <v>0</v>
      </c>
      <c r="W77" s="49">
        <v>0.03125</v>
      </c>
      <c r="X77" s="49">
        <v>8E-06</v>
      </c>
      <c r="Y77" s="49">
        <v>0.58333</v>
      </c>
      <c r="Z77" s="49">
        <v>1</v>
      </c>
      <c r="AA77" s="49">
        <v>0</v>
      </c>
      <c r="AB77" s="71">
        <v>77</v>
      </c>
      <c r="AC77" s="71"/>
      <c r="AD77" s="72"/>
      <c r="AE77" s="78" t="s">
        <v>665</v>
      </c>
      <c r="AF77" s="78">
        <v>689</v>
      </c>
      <c r="AG77" s="78">
        <v>1024</v>
      </c>
      <c r="AH77" s="78">
        <v>2625</v>
      </c>
      <c r="AI77" s="78">
        <v>1057</v>
      </c>
      <c r="AJ77" s="78"/>
      <c r="AK77" s="78" t="s">
        <v>743</v>
      </c>
      <c r="AL77" s="78" t="s">
        <v>790</v>
      </c>
      <c r="AM77" s="83" t="s">
        <v>859</v>
      </c>
      <c r="AN77" s="78"/>
      <c r="AO77" s="80">
        <v>42446.106875</v>
      </c>
      <c r="AP77" s="83" t="s">
        <v>930</v>
      </c>
      <c r="AQ77" s="78" t="b">
        <v>0</v>
      </c>
      <c r="AR77" s="78" t="b">
        <v>0</v>
      </c>
      <c r="AS77" s="78" t="b">
        <v>1</v>
      </c>
      <c r="AT77" s="78"/>
      <c r="AU77" s="78">
        <v>47</v>
      </c>
      <c r="AV77" s="83" t="s">
        <v>936</v>
      </c>
      <c r="AW77" s="78" t="b">
        <v>0</v>
      </c>
      <c r="AX77" s="78" t="s">
        <v>1008</v>
      </c>
      <c r="AY77" s="83" t="s">
        <v>1083</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289</v>
      </c>
      <c r="C78" s="65"/>
      <c r="D78" s="65" t="s">
        <v>64</v>
      </c>
      <c r="E78" s="66">
        <v>162.41570929798561</v>
      </c>
      <c r="F78" s="68">
        <v>99.99932505515264</v>
      </c>
      <c r="G78" s="102" t="s">
        <v>1003</v>
      </c>
      <c r="H78" s="65"/>
      <c r="I78" s="69" t="s">
        <v>289</v>
      </c>
      <c r="J78" s="70"/>
      <c r="K78" s="70"/>
      <c r="L78" s="69" t="s">
        <v>1164</v>
      </c>
      <c r="M78" s="73">
        <v>1.2249366194648095</v>
      </c>
      <c r="N78" s="74">
        <v>5683.53955078125</v>
      </c>
      <c r="O78" s="74">
        <v>8846.8193359375</v>
      </c>
      <c r="P78" s="75"/>
      <c r="Q78" s="76"/>
      <c r="R78" s="76"/>
      <c r="S78" s="88"/>
      <c r="T78" s="48">
        <v>2</v>
      </c>
      <c r="U78" s="48">
        <v>0</v>
      </c>
      <c r="V78" s="49">
        <v>0</v>
      </c>
      <c r="W78" s="49">
        <v>0.03125</v>
      </c>
      <c r="X78" s="49">
        <v>8E-06</v>
      </c>
      <c r="Y78" s="49">
        <v>0.58333</v>
      </c>
      <c r="Z78" s="49">
        <v>1</v>
      </c>
      <c r="AA78" s="49">
        <v>0</v>
      </c>
      <c r="AB78" s="71">
        <v>78</v>
      </c>
      <c r="AC78" s="71"/>
      <c r="AD78" s="72"/>
      <c r="AE78" s="78" t="s">
        <v>666</v>
      </c>
      <c r="AF78" s="78">
        <v>691</v>
      </c>
      <c r="AG78" s="78">
        <v>318</v>
      </c>
      <c r="AH78" s="78">
        <v>1353</v>
      </c>
      <c r="AI78" s="78">
        <v>358</v>
      </c>
      <c r="AJ78" s="78"/>
      <c r="AK78" s="78" t="s">
        <v>744</v>
      </c>
      <c r="AL78" s="78" t="s">
        <v>755</v>
      </c>
      <c r="AM78" s="83" t="s">
        <v>860</v>
      </c>
      <c r="AN78" s="78"/>
      <c r="AO78" s="80">
        <v>42598.73275462963</v>
      </c>
      <c r="AP78" s="83" t="s">
        <v>931</v>
      </c>
      <c r="AQ78" s="78" t="b">
        <v>0</v>
      </c>
      <c r="AR78" s="78" t="b">
        <v>0</v>
      </c>
      <c r="AS78" s="78" t="b">
        <v>1</v>
      </c>
      <c r="AT78" s="78"/>
      <c r="AU78" s="78">
        <v>65</v>
      </c>
      <c r="AV78" s="83" t="s">
        <v>936</v>
      </c>
      <c r="AW78" s="78" t="b">
        <v>0</v>
      </c>
      <c r="AX78" s="78" t="s">
        <v>1008</v>
      </c>
      <c r="AY78" s="83" t="s">
        <v>1084</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290</v>
      </c>
      <c r="C79" s="65"/>
      <c r="D79" s="65" t="s">
        <v>64</v>
      </c>
      <c r="E79" s="66">
        <v>162.23358903410622</v>
      </c>
      <c r="F79" s="68">
        <v>99.99962074527625</v>
      </c>
      <c r="G79" s="102" t="s">
        <v>1004</v>
      </c>
      <c r="H79" s="65"/>
      <c r="I79" s="69" t="s">
        <v>290</v>
      </c>
      <c r="J79" s="70"/>
      <c r="K79" s="70"/>
      <c r="L79" s="69" t="s">
        <v>1165</v>
      </c>
      <c r="M79" s="73">
        <v>1.1263929576040357</v>
      </c>
      <c r="N79" s="74">
        <v>4606.4267578125</v>
      </c>
      <c r="O79" s="74">
        <v>7741.21728515625</v>
      </c>
      <c r="P79" s="75"/>
      <c r="Q79" s="76"/>
      <c r="R79" s="76"/>
      <c r="S79" s="88"/>
      <c r="T79" s="48">
        <v>2</v>
      </c>
      <c r="U79" s="48">
        <v>0</v>
      </c>
      <c r="V79" s="49">
        <v>0</v>
      </c>
      <c r="W79" s="49">
        <v>0.03125</v>
      </c>
      <c r="X79" s="49">
        <v>8E-06</v>
      </c>
      <c r="Y79" s="49">
        <v>0.58333</v>
      </c>
      <c r="Z79" s="49">
        <v>1</v>
      </c>
      <c r="AA79" s="49">
        <v>0</v>
      </c>
      <c r="AB79" s="71">
        <v>79</v>
      </c>
      <c r="AC79" s="71"/>
      <c r="AD79" s="72"/>
      <c r="AE79" s="78" t="s">
        <v>667</v>
      </c>
      <c r="AF79" s="78">
        <v>161</v>
      </c>
      <c r="AG79" s="78">
        <v>180</v>
      </c>
      <c r="AH79" s="78">
        <v>976</v>
      </c>
      <c r="AI79" s="78">
        <v>249</v>
      </c>
      <c r="AJ79" s="78"/>
      <c r="AK79" s="78" t="s">
        <v>745</v>
      </c>
      <c r="AL79" s="78" t="s">
        <v>791</v>
      </c>
      <c r="AM79" s="83" t="s">
        <v>861</v>
      </c>
      <c r="AN79" s="78"/>
      <c r="AO79" s="80">
        <v>42373.561631944445</v>
      </c>
      <c r="AP79" s="83" t="s">
        <v>932</v>
      </c>
      <c r="AQ79" s="78" t="b">
        <v>0</v>
      </c>
      <c r="AR79" s="78" t="b">
        <v>0</v>
      </c>
      <c r="AS79" s="78" t="b">
        <v>0</v>
      </c>
      <c r="AT79" s="78"/>
      <c r="AU79" s="78">
        <v>12</v>
      </c>
      <c r="AV79" s="83" t="s">
        <v>936</v>
      </c>
      <c r="AW79" s="78" t="b">
        <v>0</v>
      </c>
      <c r="AX79" s="78" t="s">
        <v>1008</v>
      </c>
      <c r="AY79" s="83" t="s">
        <v>1085</v>
      </c>
      <c r="AZ79" s="78" t="s">
        <v>65</v>
      </c>
      <c r="BA79" s="78" t="str">
        <f>REPLACE(INDEX(GroupVertices[Group],MATCH(Vertices[[#This Row],[Vertex]],GroupVertices[Vertex],0)),1,1,"")</f>
        <v>2</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291</v>
      </c>
      <c r="C80" s="65"/>
      <c r="D80" s="65" t="s">
        <v>64</v>
      </c>
      <c r="E80" s="66">
        <v>400.800577019687</v>
      </c>
      <c r="F80" s="68">
        <v>99.61228382480746</v>
      </c>
      <c r="G80" s="102" t="s">
        <v>1005</v>
      </c>
      <c r="H80" s="65"/>
      <c r="I80" s="69" t="s">
        <v>291</v>
      </c>
      <c r="J80" s="70"/>
      <c r="K80" s="70"/>
      <c r="L80" s="69" t="s">
        <v>1166</v>
      </c>
      <c r="M80" s="73">
        <v>130.21287731916763</v>
      </c>
      <c r="N80" s="74">
        <v>6138.13232421875</v>
      </c>
      <c r="O80" s="74">
        <v>9557.8671875</v>
      </c>
      <c r="P80" s="75"/>
      <c r="Q80" s="76"/>
      <c r="R80" s="76"/>
      <c r="S80" s="88"/>
      <c r="T80" s="48">
        <v>2</v>
      </c>
      <c r="U80" s="48">
        <v>0</v>
      </c>
      <c r="V80" s="49">
        <v>0</v>
      </c>
      <c r="W80" s="49">
        <v>0.03125</v>
      </c>
      <c r="X80" s="49">
        <v>8E-06</v>
      </c>
      <c r="Y80" s="49">
        <v>0.58333</v>
      </c>
      <c r="Z80" s="49">
        <v>1</v>
      </c>
      <c r="AA80" s="49">
        <v>0</v>
      </c>
      <c r="AB80" s="71">
        <v>80</v>
      </c>
      <c r="AC80" s="71"/>
      <c r="AD80" s="72"/>
      <c r="AE80" s="78" t="s">
        <v>668</v>
      </c>
      <c r="AF80" s="78">
        <v>307</v>
      </c>
      <c r="AG80" s="78">
        <v>180952</v>
      </c>
      <c r="AH80" s="78">
        <v>24056</v>
      </c>
      <c r="AI80" s="78">
        <v>19178</v>
      </c>
      <c r="AJ80" s="78"/>
      <c r="AK80" s="78" t="s">
        <v>746</v>
      </c>
      <c r="AL80" s="78" t="s">
        <v>792</v>
      </c>
      <c r="AM80" s="83" t="s">
        <v>862</v>
      </c>
      <c r="AN80" s="78"/>
      <c r="AO80" s="80">
        <v>40784.86849537037</v>
      </c>
      <c r="AP80" s="83" t="s">
        <v>933</v>
      </c>
      <c r="AQ80" s="78" t="b">
        <v>0</v>
      </c>
      <c r="AR80" s="78" t="b">
        <v>0</v>
      </c>
      <c r="AS80" s="78" t="b">
        <v>1</v>
      </c>
      <c r="AT80" s="78"/>
      <c r="AU80" s="78">
        <v>885</v>
      </c>
      <c r="AV80" s="83" t="s">
        <v>936</v>
      </c>
      <c r="AW80" s="78" t="b">
        <v>1</v>
      </c>
      <c r="AX80" s="78" t="s">
        <v>1008</v>
      </c>
      <c r="AY80" s="83" t="s">
        <v>1086</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292</v>
      </c>
      <c r="C81" s="65"/>
      <c r="D81" s="65" t="s">
        <v>64</v>
      </c>
      <c r="E81" s="66">
        <v>165.49195810307927</v>
      </c>
      <c r="F81" s="68">
        <v>99.99433046328214</v>
      </c>
      <c r="G81" s="102" t="s">
        <v>1006</v>
      </c>
      <c r="H81" s="65"/>
      <c r="I81" s="69" t="s">
        <v>292</v>
      </c>
      <c r="J81" s="70"/>
      <c r="K81" s="70"/>
      <c r="L81" s="69" t="s">
        <v>1167</v>
      </c>
      <c r="M81" s="73">
        <v>2.889467603504399</v>
      </c>
      <c r="N81" s="74">
        <v>4845.87060546875</v>
      </c>
      <c r="O81" s="74">
        <v>6784.20654296875</v>
      </c>
      <c r="P81" s="75"/>
      <c r="Q81" s="76"/>
      <c r="R81" s="76"/>
      <c r="S81" s="88"/>
      <c r="T81" s="48">
        <v>2</v>
      </c>
      <c r="U81" s="48">
        <v>0</v>
      </c>
      <c r="V81" s="49">
        <v>0</v>
      </c>
      <c r="W81" s="49">
        <v>0.03125</v>
      </c>
      <c r="X81" s="49">
        <v>8E-06</v>
      </c>
      <c r="Y81" s="49">
        <v>0.58333</v>
      </c>
      <c r="Z81" s="49">
        <v>1</v>
      </c>
      <c r="AA81" s="49">
        <v>0</v>
      </c>
      <c r="AB81" s="71">
        <v>81</v>
      </c>
      <c r="AC81" s="71"/>
      <c r="AD81" s="72"/>
      <c r="AE81" s="78" t="s">
        <v>669</v>
      </c>
      <c r="AF81" s="78">
        <v>1610</v>
      </c>
      <c r="AG81" s="78">
        <v>2649</v>
      </c>
      <c r="AH81" s="78">
        <v>11176</v>
      </c>
      <c r="AI81" s="78">
        <v>6958</v>
      </c>
      <c r="AJ81" s="78"/>
      <c r="AK81" s="78" t="s">
        <v>747</v>
      </c>
      <c r="AL81" s="78" t="s">
        <v>751</v>
      </c>
      <c r="AM81" s="83" t="s">
        <v>863</v>
      </c>
      <c r="AN81" s="78"/>
      <c r="AO81" s="80">
        <v>41412.53591435185</v>
      </c>
      <c r="AP81" s="83" t="s">
        <v>934</v>
      </c>
      <c r="AQ81" s="78" t="b">
        <v>0</v>
      </c>
      <c r="AR81" s="78" t="b">
        <v>0</v>
      </c>
      <c r="AS81" s="78" t="b">
        <v>0</v>
      </c>
      <c r="AT81" s="78"/>
      <c r="AU81" s="78">
        <v>337</v>
      </c>
      <c r="AV81" s="83" t="s">
        <v>936</v>
      </c>
      <c r="AW81" s="78" t="b">
        <v>0</v>
      </c>
      <c r="AX81" s="78" t="s">
        <v>1008</v>
      </c>
      <c r="AY81" s="83" t="s">
        <v>1087</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89" t="s">
        <v>293</v>
      </c>
      <c r="C82" s="90"/>
      <c r="D82" s="90" t="s">
        <v>64</v>
      </c>
      <c r="E82" s="91">
        <v>162.74035846403154</v>
      </c>
      <c r="F82" s="92">
        <v>99.99879795536708</v>
      </c>
      <c r="G82" s="103" t="s">
        <v>1007</v>
      </c>
      <c r="H82" s="90"/>
      <c r="I82" s="93" t="s">
        <v>293</v>
      </c>
      <c r="J82" s="94"/>
      <c r="K82" s="94"/>
      <c r="L82" s="93" t="s">
        <v>1168</v>
      </c>
      <c r="M82" s="95">
        <v>1.4006014079992322</v>
      </c>
      <c r="N82" s="96">
        <v>4996.48388671875</v>
      </c>
      <c r="O82" s="96">
        <v>8784.9384765625</v>
      </c>
      <c r="P82" s="97"/>
      <c r="Q82" s="98"/>
      <c r="R82" s="98"/>
      <c r="S82" s="99"/>
      <c r="T82" s="48">
        <v>2</v>
      </c>
      <c r="U82" s="48">
        <v>0</v>
      </c>
      <c r="V82" s="49">
        <v>0</v>
      </c>
      <c r="W82" s="49">
        <v>0.03125</v>
      </c>
      <c r="X82" s="49">
        <v>8E-06</v>
      </c>
      <c r="Y82" s="49">
        <v>0.58333</v>
      </c>
      <c r="Z82" s="49">
        <v>1</v>
      </c>
      <c r="AA82" s="49">
        <v>0</v>
      </c>
      <c r="AB82" s="100">
        <v>82</v>
      </c>
      <c r="AC82" s="100"/>
      <c r="AD82" s="101"/>
      <c r="AE82" s="78" t="s">
        <v>670</v>
      </c>
      <c r="AF82" s="78">
        <v>71</v>
      </c>
      <c r="AG82" s="78">
        <v>564</v>
      </c>
      <c r="AH82" s="78">
        <v>1105</v>
      </c>
      <c r="AI82" s="78">
        <v>856</v>
      </c>
      <c r="AJ82" s="78"/>
      <c r="AK82" s="78" t="s">
        <v>748</v>
      </c>
      <c r="AL82" s="78" t="s">
        <v>793</v>
      </c>
      <c r="AM82" s="83" t="s">
        <v>864</v>
      </c>
      <c r="AN82" s="78"/>
      <c r="AO82" s="80">
        <v>42836.72740740741</v>
      </c>
      <c r="AP82" s="83" t="s">
        <v>935</v>
      </c>
      <c r="AQ82" s="78" t="b">
        <v>0</v>
      </c>
      <c r="AR82" s="78" t="b">
        <v>0</v>
      </c>
      <c r="AS82" s="78" t="b">
        <v>0</v>
      </c>
      <c r="AT82" s="78"/>
      <c r="AU82" s="78">
        <v>4</v>
      </c>
      <c r="AV82" s="83" t="s">
        <v>936</v>
      </c>
      <c r="AW82" s="78" t="b">
        <v>0</v>
      </c>
      <c r="AX82" s="78" t="s">
        <v>1008</v>
      </c>
      <c r="AY82" s="83" t="s">
        <v>1088</v>
      </c>
      <c r="AZ82" s="78" t="s">
        <v>65</v>
      </c>
      <c r="BA82" s="78" t="str">
        <f>REPLACE(INDEX(GroupVertices[Group],MATCH(Vertices[[#This Row],[Vertex]],GroupVertices[Vertex],0)),1,1,"")</f>
        <v>2</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2"/>
    <dataValidation allowBlank="1" showInputMessage="1" promptTitle="Vertex Tooltip" prompt="Enter optional text that will pop up when the mouse is hovered over the vertex." errorTitle="Invalid Vertex Image Key" sqref="L3:L8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2"/>
    <dataValidation allowBlank="1" showInputMessage="1" promptTitle="Vertex Label Fill Color" prompt="To select an optional fill color for the Label shape, right-click and select Select Color on the right-click menu." sqref="J3:J82"/>
    <dataValidation allowBlank="1" showInputMessage="1" promptTitle="Vertex Image File" prompt="Enter the path to an image file.  Hover over the column header for examples." errorTitle="Invalid Vertex Image Key" sqref="G3:G82"/>
    <dataValidation allowBlank="1" showInputMessage="1" promptTitle="Vertex Color" prompt="To select an optional vertex color, right-click and select Select Color on the right-click menu." sqref="C3:C82"/>
    <dataValidation allowBlank="1" showInputMessage="1" promptTitle="Vertex Opacity" prompt="Enter an optional vertex opacity between 0 (transparent) and 100 (opaque)." errorTitle="Invalid Vertex Opacity" error="The optional vertex opacity must be a whole number between 0 and 10." sqref="F3:F82"/>
    <dataValidation type="list" allowBlank="1" showInputMessage="1" showErrorMessage="1" promptTitle="Vertex Shape" prompt="Select an optional vertex shape." errorTitle="Invalid Vertex Shape" error="You have entered an invalid vertex shape.  Try selecting from the drop-down list instead." sqref="D3:D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2">
      <formula1>ValidVertexLabelPositions</formula1>
    </dataValidation>
    <dataValidation allowBlank="1" showInputMessage="1" showErrorMessage="1" promptTitle="Vertex Name" prompt="Enter the name of the vertex." sqref="A3:A82"/>
  </dataValidations>
  <hyperlinks>
    <hyperlink ref="AM4" r:id="rId1" display="https://t.co/O2TCsgqqug"/>
    <hyperlink ref="AM5" r:id="rId2" display="https://t.co/YgPdkHXnPM"/>
    <hyperlink ref="AM6" r:id="rId3" display="https://t.co/K7jIVvabVe"/>
    <hyperlink ref="AM7" r:id="rId4" display="http://t.co/2xPqZvwuC2"/>
    <hyperlink ref="AM8" r:id="rId5" display="http://t.co/K7JANDWAlx"/>
    <hyperlink ref="AM9" r:id="rId6" display="https://t.co/pEHBQjYsHV"/>
    <hyperlink ref="AM10" r:id="rId7" display="https://t.co/UDEyLaYYUc"/>
    <hyperlink ref="AM11" r:id="rId8" display="https://t.co/YRMnJi7Jix"/>
    <hyperlink ref="AM12" r:id="rId9" display="http://t.co/untiLInxSs"/>
    <hyperlink ref="AM13" r:id="rId10" display="https://t.co/yQXdsezmyO"/>
    <hyperlink ref="AM14" r:id="rId11" display="https://t.co/ATAWQl2iKJ"/>
    <hyperlink ref="AM15" r:id="rId12" display="https://t.co/KnHl1Y0jQX"/>
    <hyperlink ref="AM16" r:id="rId13" display="https://t.co/mPEbHQfIZG"/>
    <hyperlink ref="AM17" r:id="rId14" display="https://t.co/UJiRrMyjl5"/>
    <hyperlink ref="AM18" r:id="rId15" display="http://t.co/lRxTmnWa8x"/>
    <hyperlink ref="AM19" r:id="rId16" display="http://t.co/mPtm4Z3bIk"/>
    <hyperlink ref="AM20" r:id="rId17" display="https://t.co/vJy8HeAPUH"/>
    <hyperlink ref="AM21" r:id="rId18" display="https://t.co/ubOJpzFMmm"/>
    <hyperlink ref="AM23" r:id="rId19" display="https://t.co/L1uB81ct9f"/>
    <hyperlink ref="AM24" r:id="rId20" display="https://t.co/Nze3K6ODAU"/>
    <hyperlink ref="AM25" r:id="rId21" display="https://t.co/R5B3nVMIK8"/>
    <hyperlink ref="AM27" r:id="rId22" display="https://t.co/udDiDYQO6K"/>
    <hyperlink ref="AM28" r:id="rId23" display="http://t.co/W3oHlZboWO"/>
    <hyperlink ref="AM29" r:id="rId24" display="http://t.co/63JoTSMuLW"/>
    <hyperlink ref="AM30" r:id="rId25" display="https://t.co/q6G9yPsOq6"/>
    <hyperlink ref="AM31" r:id="rId26" display="https://t.co/UbIwfo0YZ9"/>
    <hyperlink ref="AM32" r:id="rId27" display="https://t.co/3cnTSREpKe"/>
    <hyperlink ref="AM33" r:id="rId28" display="https://t.co/zwqXKrHWR0"/>
    <hyperlink ref="AM35" r:id="rId29" display="http://t.co/Hq7hTYkOPg"/>
    <hyperlink ref="AM36" r:id="rId30" display="https://t.co/IAv3v7MhUn"/>
    <hyperlink ref="AM37" r:id="rId31" display="http://t.co/GvjWdHI6Bk"/>
    <hyperlink ref="AM38" r:id="rId32" display="https://t.co/OlYyKUxWUd"/>
    <hyperlink ref="AM39" r:id="rId33" display="https://t.co/2zbcMYlA6q"/>
    <hyperlink ref="AM40" r:id="rId34" display="http://t.co/qg8QK6Hlbt"/>
    <hyperlink ref="AM42" r:id="rId35" display="http://t.co/SStr1E0dZH"/>
    <hyperlink ref="AM43" r:id="rId36" display="https://t.co/YKonRF4S1A"/>
    <hyperlink ref="AM44" r:id="rId37" display="https://t.co/oz0QROB12D"/>
    <hyperlink ref="AM45" r:id="rId38" display="https://t.co/c2GJWbc7zu"/>
    <hyperlink ref="AM46" r:id="rId39" display="https://t.co/Y6xpsAq1rU"/>
    <hyperlink ref="AM47" r:id="rId40" display="https://t.co/sQMc9gsr2K"/>
    <hyperlink ref="AM48" r:id="rId41" display="https://t.co/T04y9s7stZ"/>
    <hyperlink ref="AM49" r:id="rId42" display="http://t.co/C2YlKfQXaf"/>
    <hyperlink ref="AM50" r:id="rId43" display="http://t.co/zqmWmSMu4Z"/>
    <hyperlink ref="AM51" r:id="rId44" display="http://t.co/9j2eUqvVxm"/>
    <hyperlink ref="AM52" r:id="rId45" display="https://t.co/PNym0wuGYn"/>
    <hyperlink ref="AM53" r:id="rId46" display="https://t.co/pmrn3Pm3bj"/>
    <hyperlink ref="AM54" r:id="rId47" display="http://t.co/rHJXWXyDDd"/>
    <hyperlink ref="AM56" r:id="rId48" display="https://t.co/83qOr8vFfu"/>
    <hyperlink ref="AM58" r:id="rId49" display="https://t.co/XjNEchKuOH"/>
    <hyperlink ref="AM59" r:id="rId50" display="http://t.co/pXYvUhhNMF"/>
    <hyperlink ref="AM60" r:id="rId51" display="https://t.co/529OQSHmT3"/>
    <hyperlink ref="AM61" r:id="rId52" display="http://t.co/l86Hylvim2"/>
    <hyperlink ref="AM62" r:id="rId53" display="http://t.co/CkmtO4bbR1"/>
    <hyperlink ref="AM63" r:id="rId54" display="https://t.co/7GlGReJzBk"/>
    <hyperlink ref="AM64" r:id="rId55" display="https://t.co/g3LpvcNSqK"/>
    <hyperlink ref="AM66" r:id="rId56" display="https://t.co/j5PWNGkGPb"/>
    <hyperlink ref="AM68" r:id="rId57" display="https://t.co/6CfsqgifiI"/>
    <hyperlink ref="AM69" r:id="rId58" display="https://t.co/Bba1wz6oJ8"/>
    <hyperlink ref="AM70" r:id="rId59" display="http://t.co/H4OX3tPTbW"/>
    <hyperlink ref="AM71" r:id="rId60" display="https://t.co/n9UFIosz4U"/>
    <hyperlink ref="AM72" r:id="rId61" display="https://t.co/q73eUxLS2W"/>
    <hyperlink ref="AM73" r:id="rId62" display="https://t.co/GNcIDb3RBo"/>
    <hyperlink ref="AM74" r:id="rId63" display="https://t.co/S3mfo8oplB"/>
    <hyperlink ref="AM75" r:id="rId64" display="http://t.co/AnbUhyw0wV"/>
    <hyperlink ref="AM76" r:id="rId65" display="https://t.co/GMWNQrEnWJ"/>
    <hyperlink ref="AM77" r:id="rId66" display="https://t.co/cxsMT5avde"/>
    <hyperlink ref="AM78" r:id="rId67" display="https://t.co/c29Wbwkf1G"/>
    <hyperlink ref="AM79" r:id="rId68" display="https://t.co/6D8rLCAM9m"/>
    <hyperlink ref="AM80" r:id="rId69" display="http://t.co/F6gAqIA3Wo"/>
    <hyperlink ref="AM81" r:id="rId70" display="https://t.co/VdLgCk5v04"/>
    <hyperlink ref="AM82" r:id="rId71" display="https://t.co/3VrtBPvwxM"/>
    <hyperlink ref="AP4" r:id="rId72" display="https://pbs.twimg.com/profile_banners/19948202/1545236686"/>
    <hyperlink ref="AP5" r:id="rId73" display="https://pbs.twimg.com/profile_banners/151178491/1522873174"/>
    <hyperlink ref="AP6" r:id="rId74" display="https://pbs.twimg.com/profile_banners/1049696085562810369/1539772667"/>
    <hyperlink ref="AP7" r:id="rId75" display="https://pbs.twimg.com/profile_banners/1880505420/1524764535"/>
    <hyperlink ref="AP9" r:id="rId76" display="https://pbs.twimg.com/profile_banners/297428020/1477007037"/>
    <hyperlink ref="AP10" r:id="rId77" display="https://pbs.twimg.com/profile_banners/14466551/1552314136"/>
    <hyperlink ref="AP11" r:id="rId78" display="https://pbs.twimg.com/profile_banners/104954058/1535561693"/>
    <hyperlink ref="AP12" r:id="rId79" display="https://pbs.twimg.com/profile_banners/108990221/1524169774"/>
    <hyperlink ref="AP13" r:id="rId80" display="https://pbs.twimg.com/profile_banners/271526383/1536155706"/>
    <hyperlink ref="AP14" r:id="rId81" display="https://pbs.twimg.com/profile_banners/19560190/1545078966"/>
    <hyperlink ref="AP15" r:id="rId82" display="https://pbs.twimg.com/profile_banners/16016705/1554317192"/>
    <hyperlink ref="AP16" r:id="rId83" display="https://pbs.twimg.com/profile_banners/248750715/1456190862"/>
    <hyperlink ref="AP17" r:id="rId84" display="https://pbs.twimg.com/profile_banners/3131344811/1533832507"/>
    <hyperlink ref="AP18" r:id="rId85" display="https://pbs.twimg.com/profile_banners/365500647/1554483492"/>
    <hyperlink ref="AP19" r:id="rId86" display="https://pbs.twimg.com/profile_banners/47335317/1551739657"/>
    <hyperlink ref="AP20" r:id="rId87" display="https://pbs.twimg.com/profile_banners/956260269524770816/1516890863"/>
    <hyperlink ref="AP21" r:id="rId88" display="https://pbs.twimg.com/profile_banners/4017647782/1502304903"/>
    <hyperlink ref="AP22" r:id="rId89" display="https://pbs.twimg.com/profile_banners/286991271/1559697064"/>
    <hyperlink ref="AP23" r:id="rId90" display="https://pbs.twimg.com/profile_banners/877893807932669952/1523048942"/>
    <hyperlink ref="AP24" r:id="rId91" display="https://pbs.twimg.com/profile_banners/778950578403704833/1516717695"/>
    <hyperlink ref="AP25" r:id="rId92" display="https://pbs.twimg.com/profile_banners/1267512642/1524229436"/>
    <hyperlink ref="AP27" r:id="rId93" display="https://pbs.twimg.com/profile_banners/2472930583/1398972795"/>
    <hyperlink ref="AP28" r:id="rId94" display="https://pbs.twimg.com/profile_banners/2375835198/1532009951"/>
    <hyperlink ref="AP29" r:id="rId95" display="https://pbs.twimg.com/profile_banners/74648147/1496863729"/>
    <hyperlink ref="AP30" r:id="rId96" display="https://pbs.twimg.com/profile_banners/3184054019/1490822854"/>
    <hyperlink ref="AP31" r:id="rId97" display="https://pbs.twimg.com/profile_banners/877639502063382528/1499379595"/>
    <hyperlink ref="AP32" r:id="rId98" display="https://pbs.twimg.com/profile_banners/1510924488/1474552279"/>
    <hyperlink ref="AP35" r:id="rId99" display="https://pbs.twimg.com/profile_banners/2467791/1469484132"/>
    <hyperlink ref="AP36" r:id="rId100" display="https://pbs.twimg.com/profile_banners/4867950591/1458611627"/>
    <hyperlink ref="AP37" r:id="rId101" display="https://pbs.twimg.com/profile_banners/150762830/1494260705"/>
    <hyperlink ref="AP38" r:id="rId102" display="https://pbs.twimg.com/profile_banners/192698391/1516313140"/>
    <hyperlink ref="AP39" r:id="rId103" display="https://pbs.twimg.com/profile_banners/104198706/1536179459"/>
    <hyperlink ref="AP40" r:id="rId104" display="https://pbs.twimg.com/profile_banners/3750333028/1443120290"/>
    <hyperlink ref="AP42" r:id="rId105" display="https://pbs.twimg.com/profile_banners/51083157/1479398197"/>
    <hyperlink ref="AP43" r:id="rId106" display="https://pbs.twimg.com/profile_banners/785459905/1538578009"/>
    <hyperlink ref="AP44" r:id="rId107" display="https://pbs.twimg.com/profile_banners/61853389/1559766982"/>
    <hyperlink ref="AP45" r:id="rId108" display="https://pbs.twimg.com/profile_banners/2810105301/1560177543"/>
    <hyperlink ref="AP47" r:id="rId109" display="https://pbs.twimg.com/profile_banners/143306758/1562789889"/>
    <hyperlink ref="AP48" r:id="rId110" display="https://pbs.twimg.com/profile_banners/24554901/1469736737"/>
    <hyperlink ref="AP49" r:id="rId111" display="https://pbs.twimg.com/profile_banners/245407446/1509373966"/>
    <hyperlink ref="AP50" r:id="rId112" display="https://pbs.twimg.com/profile_banners/2239415150/1523020890"/>
    <hyperlink ref="AP51" r:id="rId113" display="https://pbs.twimg.com/profile_banners/312708231/1564666406"/>
    <hyperlink ref="AP52" r:id="rId114" display="https://pbs.twimg.com/profile_banners/839183799271452672/1527805959"/>
    <hyperlink ref="AP53" r:id="rId115" display="https://pbs.twimg.com/profile_banners/324956646/1533843020"/>
    <hyperlink ref="AP54" r:id="rId116" display="https://pbs.twimg.com/profile_banners/86143888/1449851389"/>
    <hyperlink ref="AP55" r:id="rId117" display="https://pbs.twimg.com/profile_banners/28165910/1563416680"/>
    <hyperlink ref="AP56" r:id="rId118" display="https://pbs.twimg.com/profile_banners/987379699989995520/1551392518"/>
    <hyperlink ref="AP57" r:id="rId119" display="https://pbs.twimg.com/profile_banners/20402945/1533568341"/>
    <hyperlink ref="AP58" r:id="rId120" display="https://pbs.twimg.com/profile_banners/538375441/1528741261"/>
    <hyperlink ref="AP59" r:id="rId121" display="https://pbs.twimg.com/profile_banners/256165074/1537548424"/>
    <hyperlink ref="AP60" r:id="rId122" display="https://pbs.twimg.com/profile_banners/69436304/1465500503"/>
    <hyperlink ref="AP61" r:id="rId123" display="https://pbs.twimg.com/profile_banners/403019655/1450392014"/>
    <hyperlink ref="AP62" r:id="rId124" display="https://pbs.twimg.com/profile_banners/14345759/1469482866"/>
    <hyperlink ref="AP63" r:id="rId125" display="https://pbs.twimg.com/profile_banners/356334842/1564427861"/>
    <hyperlink ref="AP64" r:id="rId126" display="https://pbs.twimg.com/profile_banners/19101289/1546889742"/>
    <hyperlink ref="AP66" r:id="rId127" display="https://pbs.twimg.com/profile_banners/1041687629589147648/1561048289"/>
    <hyperlink ref="AP68" r:id="rId128" display="https://pbs.twimg.com/profile_banners/26933027/1545060117"/>
    <hyperlink ref="AP69" r:id="rId129" display="https://pbs.twimg.com/profile_banners/40297689/1556557353"/>
    <hyperlink ref="AP70" r:id="rId130" display="https://pbs.twimg.com/profile_banners/38423626/1540583471"/>
    <hyperlink ref="AP71" r:id="rId131" display="https://pbs.twimg.com/profile_banners/28127095/1452097281"/>
    <hyperlink ref="AP72" r:id="rId132" display="https://pbs.twimg.com/profile_banners/14465476/1475870524"/>
    <hyperlink ref="AP73" r:id="rId133" display="https://pbs.twimg.com/profile_banners/1250691824/1548651825"/>
    <hyperlink ref="AP74" r:id="rId134" display="https://pbs.twimg.com/profile_banners/2439025742/1526576823"/>
    <hyperlink ref="AP75" r:id="rId135" display="https://pbs.twimg.com/profile_banners/42096674/1422645078"/>
    <hyperlink ref="AP76" r:id="rId136" display="https://pbs.twimg.com/profile_banners/50406985/1513284010"/>
    <hyperlink ref="AP77" r:id="rId137" display="https://pbs.twimg.com/profile_banners/710293047926525954/1556139478"/>
    <hyperlink ref="AP78" r:id="rId138" display="https://pbs.twimg.com/profile_banners/765602814500405248/1471371075"/>
    <hyperlink ref="AP79" r:id="rId139" display="https://pbs.twimg.com/profile_banners/4705111953/1458702941"/>
    <hyperlink ref="AP80" r:id="rId140" display="https://pbs.twimg.com/profile_banners/364477412/1564504317"/>
    <hyperlink ref="AP81" r:id="rId141" display="https://pbs.twimg.com/profile_banners/1438297032/1481839922"/>
    <hyperlink ref="AP82" r:id="rId142" display="https://pbs.twimg.com/profile_banners/851849189176856576/1492460465"/>
    <hyperlink ref="AV4" r:id="rId143" display="http://abs.twimg.com/images/themes/theme1/bg.png"/>
    <hyperlink ref="AV5" r:id="rId144" display="http://abs.twimg.com/images/themes/theme1/bg.png"/>
    <hyperlink ref="AV6" r:id="rId145" display="http://abs.twimg.com/images/themes/theme1/bg.png"/>
    <hyperlink ref="AV7" r:id="rId146" display="http://abs.twimg.com/images/themes/theme15/bg.png"/>
    <hyperlink ref="AV8" r:id="rId147" display="http://abs.twimg.com/images/themes/theme1/bg.png"/>
    <hyperlink ref="AV9" r:id="rId148" display="http://abs.twimg.com/images/themes/theme1/bg.png"/>
    <hyperlink ref="AV10" r:id="rId149" display="http://abs.twimg.com/images/themes/theme11/bg.gif"/>
    <hyperlink ref="AV11" r:id="rId150" display="http://abs.twimg.com/images/themes/theme19/bg.gif"/>
    <hyperlink ref="AV12" r:id="rId151" display="http://abs.twimg.com/images/themes/theme15/bg.png"/>
    <hyperlink ref="AV13" r:id="rId152" display="http://abs.twimg.com/images/themes/theme1/bg.png"/>
    <hyperlink ref="AV14" r:id="rId153" display="http://abs.twimg.com/images/themes/theme8/bg.gif"/>
    <hyperlink ref="AV15" r:id="rId154" display="http://abs.twimg.com/images/themes/theme1/bg.png"/>
    <hyperlink ref="AV16" r:id="rId155" display="http://abs.twimg.com/images/themes/theme1/bg.png"/>
    <hyperlink ref="AV17" r:id="rId156" display="http://abs.twimg.com/images/themes/theme1/bg.png"/>
    <hyperlink ref="AV18" r:id="rId157" display="http://abs.twimg.com/images/themes/theme1/bg.png"/>
    <hyperlink ref="AV19" r:id="rId158" display="http://abs.twimg.com/images/themes/theme1/bg.png"/>
    <hyperlink ref="AV20" r:id="rId159" display="http://abs.twimg.com/images/themes/theme1/bg.png"/>
    <hyperlink ref="AV21" r:id="rId160" display="http://abs.twimg.com/images/themes/theme1/bg.png"/>
    <hyperlink ref="AV22" r:id="rId161" display="http://abs.twimg.com/images/themes/theme1/bg.png"/>
    <hyperlink ref="AV23" r:id="rId162" display="http://abs.twimg.com/images/themes/theme1/bg.png"/>
    <hyperlink ref="AV24" r:id="rId163" display="http://abs.twimg.com/images/themes/theme1/bg.png"/>
    <hyperlink ref="AV25" r:id="rId164" display="http://abs.twimg.com/images/themes/theme1/bg.png"/>
    <hyperlink ref="AV26" r:id="rId165" display="http://abs.twimg.com/images/themes/theme1/bg.png"/>
    <hyperlink ref="AV27" r:id="rId166" display="http://abs.twimg.com/images/themes/theme1/bg.png"/>
    <hyperlink ref="AV28" r:id="rId167" display="http://abs.twimg.com/images/themes/theme1/bg.png"/>
    <hyperlink ref="AV29" r:id="rId168" display="http://abs.twimg.com/images/themes/theme1/bg.png"/>
    <hyperlink ref="AV30" r:id="rId169" display="http://abs.twimg.com/images/themes/theme1/bg.png"/>
    <hyperlink ref="AV32" r:id="rId170" display="http://abs.twimg.com/images/themes/theme1/bg.png"/>
    <hyperlink ref="AV33" r:id="rId171" display="http://abs.twimg.com/images/themes/theme1/bg.png"/>
    <hyperlink ref="AV35" r:id="rId172" display="http://abs.twimg.com/images/themes/theme1/bg.png"/>
    <hyperlink ref="AV36" r:id="rId173" display="http://abs.twimg.com/images/themes/theme1/bg.png"/>
    <hyperlink ref="AV37" r:id="rId174" display="http://abs.twimg.com/images/themes/theme1/bg.png"/>
    <hyperlink ref="AV38" r:id="rId175" display="http://abs.twimg.com/images/themes/theme1/bg.png"/>
    <hyperlink ref="AV39" r:id="rId176" display="http://abs.twimg.com/images/themes/theme1/bg.png"/>
    <hyperlink ref="AV40" r:id="rId177" display="http://abs.twimg.com/images/themes/theme1/bg.png"/>
    <hyperlink ref="AV42" r:id="rId178" display="http://abs.twimg.com/images/themes/theme1/bg.png"/>
    <hyperlink ref="AV43" r:id="rId179" display="http://abs.twimg.com/images/themes/theme1/bg.png"/>
    <hyperlink ref="AV44" r:id="rId180" display="http://abs.twimg.com/images/themes/theme1/bg.png"/>
    <hyperlink ref="AV45" r:id="rId181" display="http://abs.twimg.com/images/themes/theme1/bg.png"/>
    <hyperlink ref="AV46" r:id="rId182" display="http://abs.twimg.com/images/themes/theme1/bg.png"/>
    <hyperlink ref="AV47" r:id="rId183" display="http://abs.twimg.com/images/themes/theme1/bg.png"/>
    <hyperlink ref="AV48" r:id="rId184" display="http://abs.twimg.com/images/themes/theme1/bg.png"/>
    <hyperlink ref="AV49" r:id="rId185" display="http://abs.twimg.com/images/themes/theme1/bg.png"/>
    <hyperlink ref="AV50" r:id="rId186" display="http://abs.twimg.com/images/themes/theme1/bg.png"/>
    <hyperlink ref="AV51" r:id="rId187" display="http://abs.twimg.com/images/themes/theme15/bg.png"/>
    <hyperlink ref="AV52" r:id="rId188" display="http://abs.twimg.com/images/themes/theme1/bg.png"/>
    <hyperlink ref="AV53" r:id="rId189" display="http://abs.twimg.com/images/themes/theme1/bg.png"/>
    <hyperlink ref="AV54" r:id="rId190" display="http://abs.twimg.com/images/themes/theme1/bg.png"/>
    <hyperlink ref="AV55" r:id="rId191" display="http://abs.twimg.com/images/themes/theme1/bg.png"/>
    <hyperlink ref="AV56" r:id="rId192" display="http://abs.twimg.com/images/themes/theme1/bg.png"/>
    <hyperlink ref="AV57" r:id="rId193" display="http://abs.twimg.com/images/themes/theme1/bg.png"/>
    <hyperlink ref="AV58" r:id="rId194" display="http://abs.twimg.com/images/themes/theme1/bg.png"/>
    <hyperlink ref="AV59" r:id="rId195" display="http://abs.twimg.com/images/themes/theme9/bg.gif"/>
    <hyperlink ref="AV60" r:id="rId196" display="http://abs.twimg.com/images/themes/theme1/bg.png"/>
    <hyperlink ref="AV61" r:id="rId197" display="http://abs.twimg.com/images/themes/theme15/bg.png"/>
    <hyperlink ref="AV62" r:id="rId198" display="http://abs.twimg.com/images/themes/theme1/bg.png"/>
    <hyperlink ref="AV63" r:id="rId199" display="http://abs.twimg.com/images/themes/theme15/bg.png"/>
    <hyperlink ref="AV64" r:id="rId200" display="http://abs.twimg.com/images/themes/theme7/bg.gif"/>
    <hyperlink ref="AV65" r:id="rId201" display="http://abs.twimg.com/images/themes/theme1/bg.png"/>
    <hyperlink ref="AV66" r:id="rId202" display="http://abs.twimg.com/images/themes/theme1/bg.png"/>
    <hyperlink ref="AV68" r:id="rId203" display="http://abs.twimg.com/images/themes/theme1/bg.png"/>
    <hyperlink ref="AV69" r:id="rId204" display="http://abs.twimg.com/images/themes/theme7/bg.gif"/>
    <hyperlink ref="AV70" r:id="rId205" display="http://abs.twimg.com/images/themes/theme9/bg.gif"/>
    <hyperlink ref="AV71" r:id="rId206" display="http://abs.twimg.com/images/themes/theme14/bg.gif"/>
    <hyperlink ref="AV72" r:id="rId207" display="http://abs.twimg.com/images/themes/theme1/bg.png"/>
    <hyperlink ref="AV73" r:id="rId208" display="http://abs.twimg.com/images/themes/theme1/bg.png"/>
    <hyperlink ref="AV74" r:id="rId209" display="http://abs.twimg.com/images/themes/theme1/bg.png"/>
    <hyperlink ref="AV75" r:id="rId210" display="http://abs.twimg.com/images/themes/theme7/bg.gif"/>
    <hyperlink ref="AV76" r:id="rId211" display="http://abs.twimg.com/images/themes/theme17/bg.gif"/>
    <hyperlink ref="AV77" r:id="rId212" display="http://abs.twimg.com/images/themes/theme1/bg.png"/>
    <hyperlink ref="AV78" r:id="rId213" display="http://abs.twimg.com/images/themes/theme1/bg.png"/>
    <hyperlink ref="AV79" r:id="rId214" display="http://abs.twimg.com/images/themes/theme1/bg.png"/>
    <hyperlink ref="AV80" r:id="rId215" display="http://abs.twimg.com/images/themes/theme1/bg.png"/>
    <hyperlink ref="AV81" r:id="rId216" display="http://abs.twimg.com/images/themes/theme1/bg.png"/>
    <hyperlink ref="AV82" r:id="rId217" display="http://abs.twimg.com/images/themes/theme1/bg.png"/>
    <hyperlink ref="G3" r:id="rId218" display="http://abs.twimg.com/sticky/default_profile_images/default_profile_normal.png"/>
    <hyperlink ref="G4" r:id="rId219" display="http://pbs.twimg.com/profile_images/1055808247188385793/Os1CiEZe_normal.jpg"/>
    <hyperlink ref="G5" r:id="rId220" display="http://pbs.twimg.com/profile_images/981628778857336836/s6yARBfy_normal.jpg"/>
    <hyperlink ref="G6" r:id="rId221" display="http://pbs.twimg.com/profile_images/1052507704537870337/ae7ROxf5_normal.jpg"/>
    <hyperlink ref="G7" r:id="rId222" display="http://pbs.twimg.com/profile_images/733737792044302336/1GpejBG4_normal.jpg"/>
    <hyperlink ref="G8" r:id="rId223" display="http://pbs.twimg.com/profile_images/2669675286/8557893ebb501c0f750c63c16c2fae3d_normal.jpeg"/>
    <hyperlink ref="G9" r:id="rId224" display="http://pbs.twimg.com/profile_images/431073923896074240/8z2cueN9_normal.jpeg"/>
    <hyperlink ref="G10" r:id="rId225" display="http://pbs.twimg.com/profile_images/1066695012048621568/q0ad_3up_normal.jpg"/>
    <hyperlink ref="G11" r:id="rId226" display="http://pbs.twimg.com/profile_images/1144306774801027074/_AMzTAAx_normal.jpg"/>
    <hyperlink ref="G12" r:id="rId227" display="http://pbs.twimg.com/profile_images/1007301096665223170/Kv70GiAi_normal.jpg"/>
    <hyperlink ref="G13" r:id="rId228" display="http://pbs.twimg.com/profile_images/685123915262238724/RbpFYWNe_normal.jpg"/>
    <hyperlink ref="G14" r:id="rId229" display="http://pbs.twimg.com/profile_images/999306086363492353/Prr2fL8u_normal.jpg"/>
    <hyperlink ref="G15" r:id="rId230" display="http://pbs.twimg.com/profile_images/1074761453901701125/rVnZBFEt_normal.jpg"/>
    <hyperlink ref="G16" r:id="rId231" display="http://pbs.twimg.com/profile_images/957225689102548995/tl1nB1Px_normal.jpg"/>
    <hyperlink ref="G17" r:id="rId232" display="http://pbs.twimg.com/profile_images/814921549497204737/VUDJfdEk_normal.jpg"/>
    <hyperlink ref="G18" r:id="rId233" display="http://pbs.twimg.com/profile_images/782927363684331520/g_GDKCmj_normal.jpg"/>
    <hyperlink ref="G19" r:id="rId234" display="http://pbs.twimg.com/profile_images/578599158082330624/uC1_wC77_normal.jpeg"/>
    <hyperlink ref="G20" r:id="rId235" display="http://pbs.twimg.com/profile_images/956535849667186688/DnLq1oDy_normal.jpg"/>
    <hyperlink ref="G21" r:id="rId236" display="http://pbs.twimg.com/profile_images/1005087411947204609/sCeEA2da_normal.jpg"/>
    <hyperlink ref="G22" r:id="rId237" display="http://pbs.twimg.com/profile_images/1099040072664535040/WYFWXccH_normal.png"/>
    <hyperlink ref="G23" r:id="rId238" display="http://pbs.twimg.com/profile_images/982363126573289472/StqwWuMX_normal.jpg"/>
    <hyperlink ref="G24" r:id="rId239" display="http://pbs.twimg.com/profile_images/1086297169936691200/2fteWK8a_normal.jpg"/>
    <hyperlink ref="G25" r:id="rId240" display="http://pbs.twimg.com/profile_images/771405093753290752/iu3mLBST_normal.jpg"/>
    <hyperlink ref="G26" r:id="rId241" display="http://pbs.twimg.com/profile_images/194301425/avatar_normal.jpg"/>
    <hyperlink ref="G27" r:id="rId242" display="http://pbs.twimg.com/profile_images/950469808356720640/ZvX3M66z_normal.jpg"/>
    <hyperlink ref="G28" r:id="rId243" display="http://pbs.twimg.com/profile_images/1019949893702553601/pivcEkXD_normal.jpg"/>
    <hyperlink ref="G29" r:id="rId244" display="http://pbs.twimg.com/profile_images/607924124418121729/AWfOiRFN_normal.jpg"/>
    <hyperlink ref="G30" r:id="rId245" display="http://pbs.twimg.com/profile_images/1145670709190025216/fwg9l5Py_normal.jpg"/>
    <hyperlink ref="G31" r:id="rId246" display="http://pbs.twimg.com/profile_images/877656562361389056/Lu8Cs4Vf_normal.jpg"/>
    <hyperlink ref="G32" r:id="rId247" display="http://pbs.twimg.com/profile_images/684755393747234818/I_SMgZXW_normal.jpg"/>
    <hyperlink ref="G33" r:id="rId248" display="http://pbs.twimg.com/profile_images/1010869222115770368/-_sX2w_N_normal.jpg"/>
    <hyperlink ref="G34" r:id="rId249" display="http://pbs.twimg.com/profile_images/1003952068305055749/5irRLn19_normal.jpg"/>
    <hyperlink ref="G35" r:id="rId250" display="http://pbs.twimg.com/profile_images/1060271522319925257/fJKwJ0r2_normal.jpg"/>
    <hyperlink ref="G36" r:id="rId251" display="http://pbs.twimg.com/profile_images/712097501176840192/0zfR4tnI_normal.jpg"/>
    <hyperlink ref="G37" r:id="rId252" display="http://pbs.twimg.com/profile_images/956437449/FFXT_twitter_iconR_normal.png"/>
    <hyperlink ref="G38" r:id="rId253" display="http://pbs.twimg.com/profile_images/553312618421551104/4s5fc4aN_normal.png"/>
    <hyperlink ref="G39" r:id="rId254" display="http://pbs.twimg.com/profile_images/1115716354475208704/3lpwlX40_normal.png"/>
    <hyperlink ref="G40" r:id="rId255" display="http://pbs.twimg.com/profile_images/1014236271240187909/jHLBJWWx_normal.jpg"/>
    <hyperlink ref="G41" r:id="rId256" display="http://pbs.twimg.com/profile_images/1138436484892123136/EbGP9xrI_normal.jpg"/>
    <hyperlink ref="G42" r:id="rId257" display="http://pbs.twimg.com/profile_images/913852733240729600/IWJQzt76_normal.jpg"/>
    <hyperlink ref="G43" r:id="rId258" display="http://pbs.twimg.com/profile_images/755821841998942208/FWpSKJE2_normal.jpg"/>
    <hyperlink ref="G44" r:id="rId259" display="http://pbs.twimg.com/profile_images/897104898113904642/ReGba9fu_normal.jpg"/>
    <hyperlink ref="G45" r:id="rId260" display="http://pbs.twimg.com/profile_images/1018836221387264002/MGITXZ8Q_normal.jpg"/>
    <hyperlink ref="G46" r:id="rId261" display="http://pbs.twimg.com/profile_images/1013782007317434369/RowV0mpN_normal.jpg"/>
    <hyperlink ref="G47" r:id="rId262" display="http://pbs.twimg.com/profile_images/1145693970552565761/zbqI3hC6_normal.png"/>
    <hyperlink ref="G48" r:id="rId263" display="http://pbs.twimg.com/profile_images/759020151882682369/1JdrObni_normal.jpg"/>
    <hyperlink ref="G49" r:id="rId264" display="http://pbs.twimg.com/profile_images/925007538986405889/HBbq_aAU_normal.jpg"/>
    <hyperlink ref="G50" r:id="rId265" display="http://pbs.twimg.com/profile_images/940256612668678144/d_I_iuXN_normal.jpg"/>
    <hyperlink ref="G51" r:id="rId266" display="http://pbs.twimg.com/profile_images/1156920874341228545/c3G8uaHk_normal.jpg"/>
    <hyperlink ref="G52" r:id="rId267" display="http://pbs.twimg.com/profile_images/1054738973858390017/pAUudplC_normal.jpg"/>
    <hyperlink ref="G53" r:id="rId268" display="http://pbs.twimg.com/profile_images/1025028343496957952/lIV-sNTy_normal.jpg"/>
    <hyperlink ref="G54" r:id="rId269" display="http://pbs.twimg.com/profile_images/675351738497544192/VCNPJU8J_normal.jpg"/>
    <hyperlink ref="G55" r:id="rId270" display="http://pbs.twimg.com/profile_images/1135877548452323328/gu3n1xTW_normal.jpg"/>
    <hyperlink ref="G56" r:id="rId271" display="http://pbs.twimg.com/profile_images/1101238730981949442/V-98BRX2_normal.png"/>
    <hyperlink ref="G57" r:id="rId272" display="http://pbs.twimg.com/profile_images/1121136445811503104/zIqb3qhX_normal.png"/>
    <hyperlink ref="G58" r:id="rId273" display="http://pbs.twimg.com/profile_images/1100470155774226433/-O-yFXTY_normal.png"/>
    <hyperlink ref="G59" r:id="rId274" display="http://pbs.twimg.com/profile_images/946078065280593921/MUoR0VJ4_normal.jpg"/>
    <hyperlink ref="G60" r:id="rId275" display="http://pbs.twimg.com/profile_images/740988722187886592/Ow6ocgFe_normal.jpg"/>
    <hyperlink ref="G61" r:id="rId276" display="http://pbs.twimg.com/profile_images/378800000335820332/4676ccbc9b3e0b32448ea01b4c05ac5a_normal.png"/>
    <hyperlink ref="G62" r:id="rId277" display="http://pbs.twimg.com/profile_images/1079779450420711424/ryGbmIB9_normal.jpg"/>
    <hyperlink ref="G63" r:id="rId278" display="http://pbs.twimg.com/profile_images/740937134358417413/PSU25shQ_normal.jpg"/>
    <hyperlink ref="G64" r:id="rId279" display="http://pbs.twimg.com/profile_images/951499990949662723/wztS44kw_normal.jpg"/>
    <hyperlink ref="G65" r:id="rId280" display="http://pbs.twimg.com/profile_images/888412571782578177/fk2VWWyK_normal.jpg"/>
    <hyperlink ref="G66" r:id="rId281" display="http://pbs.twimg.com/profile_images/1042898101516742656/FkpCMWJS_normal.jpg"/>
    <hyperlink ref="G67" r:id="rId282" display="http://abs.twimg.com/sticky/default_profile_images/default_profile_normal.png"/>
    <hyperlink ref="G68" r:id="rId283" display="http://pbs.twimg.com/profile_images/991400860193181697/QgNYKMie_normal.jpg"/>
    <hyperlink ref="G69" r:id="rId284" display="http://pbs.twimg.com/profile_images/1130154470984298497/mI50xK_X_normal.jpg"/>
    <hyperlink ref="G70" r:id="rId285" display="http://pbs.twimg.com/profile_images/1055909657699631104/7QxJU4e2_normal.jpg"/>
    <hyperlink ref="G71" r:id="rId286" display="http://pbs.twimg.com/profile_images/684709403413602305/5N0O0_Tr_normal.png"/>
    <hyperlink ref="G72" r:id="rId287" display="http://pbs.twimg.com/profile_images/650023149065641985/cYF0clj1_normal.jpg"/>
    <hyperlink ref="G73" r:id="rId288" display="http://pbs.twimg.com/profile_images/1146856773955047425/iQYkMnj7_normal.png"/>
    <hyperlink ref="G74" r:id="rId289" display="http://pbs.twimg.com/profile_images/997232081859051520/MbtXa27E_normal.jpg"/>
    <hyperlink ref="G75" r:id="rId290" display="http://pbs.twimg.com/profile_images/2681030773/c0d1bbf4095c15ae7e130b19bcb57934_normal.jpeg"/>
    <hyperlink ref="G76" r:id="rId291" display="http://pbs.twimg.com/profile_images/898262004166782981/oh5dDfw5_normal.jpg"/>
    <hyperlink ref="G77" r:id="rId292" display="http://pbs.twimg.com/profile_images/914858677055770625/Cz4qit0U_normal.jpg"/>
    <hyperlink ref="G78" r:id="rId293" display="http://pbs.twimg.com/profile_images/999347766672289793/JhbZTHZX_normal.jpg"/>
    <hyperlink ref="G79" r:id="rId294" display="http://pbs.twimg.com/profile_images/856581943806365696/QUE07Mzp_normal.jpg"/>
    <hyperlink ref="G80" r:id="rId295" display="http://pbs.twimg.com/profile_images/1006893718098665472/Mh3fEzCO_normal.jpg"/>
    <hyperlink ref="G81" r:id="rId296" display="http://pbs.twimg.com/profile_images/1000090864243433472/nFgHMY77_normal.jpg"/>
    <hyperlink ref="G82" r:id="rId297" display="http://pbs.twimg.com/profile_images/851849919627395073/7hLLtpIU_normal.jpg"/>
    <hyperlink ref="AY3" r:id="rId298" display="https://twitter.com/ajaysha67582208"/>
    <hyperlink ref="AY4" r:id="rId299" display="https://twitter.com/hudgov"/>
    <hyperlink ref="AY5" r:id="rId300" display="https://twitter.com/mwcog"/>
    <hyperlink ref="AY6" r:id="rId301" display="https://twitter.com/ahc_housing"/>
    <hyperlink ref="AY7" r:id="rId302" display="https://twitter.com/naahldc"/>
    <hyperlink ref="AY8" r:id="rId303" display="https://twitter.com/ahfmag"/>
    <hyperlink ref="AY9" r:id="rId304" display="https://twitter.com/lopez4va"/>
    <hyperlink ref="AY10" r:id="rId305" display="https://twitter.com/marcussimon"/>
    <hyperlink ref="AY11" r:id="rId306" display="https://twitter.com/patherrity"/>
    <hyperlink ref="AY12" r:id="rId307" display="https://twitter.com/fairfaxnewswire"/>
    <hyperlink ref="AY13" r:id="rId308" display="https://twitter.com/sharonbulova"/>
    <hyperlink ref="AY14" r:id="rId309" display="https://twitter.com/fairfaxeda"/>
    <hyperlink ref="AY15" r:id="rId310" display="https://twitter.com/fairfaxcounty"/>
    <hyperlink ref="AY16" r:id="rId311" display="https://twitter.com/megtross"/>
    <hyperlink ref="AY17" r:id="rId312" display="https://twitter.com/gordon_us"/>
    <hyperlink ref="AY18" r:id="rId313" display="https://twitter.com/capitalonejobs"/>
    <hyperlink ref="AY19" r:id="rId314" display="https://twitter.com/naiopva"/>
    <hyperlink ref="AY20" r:id="rId315" display="https://twitter.com/1mcfairfax"/>
    <hyperlink ref="AY21" r:id="rId316" display="https://twitter.com/fairfaxkorea"/>
    <hyperlink ref="AY22" r:id="rId317" display="https://twitter.com/stephenmoret"/>
    <hyperlink ref="AY23" r:id="rId318" display="https://twitter.com/gw_partnership"/>
    <hyperlink ref="AY24" r:id="rId319" display="https://twitter.com/virginiaeda"/>
    <hyperlink ref="AY25" r:id="rId320" display="https://twitter.com/tysonspartners"/>
    <hyperlink ref="AY26" r:id="rId321" display="https://twitter.com/sm1else"/>
    <hyperlink ref="AY27" r:id="rId322" display="https://twitter.com/ncc_comm"/>
    <hyperlink ref="AY28" r:id="rId323" display="https://twitter.com/1901group"/>
    <hyperlink ref="AY29" r:id="rId324" display="https://twitter.com/virginiasbdc"/>
    <hyperlink ref="AY30" r:id="rId325" display="https://twitter.com/thesiliconhill"/>
    <hyperlink ref="AY31" r:id="rId326" display="https://twitter.com/embark_fund"/>
    <hyperlink ref="AY32" r:id="rId327" display="https://twitter.com/jeffreycmckay"/>
    <hyperlink ref="AY33" r:id="rId328" display="https://twitter.com/ssurovell"/>
    <hyperlink ref="AY34" r:id="rId329" display="https://twitter.com/johnsnowmtainer"/>
    <hyperlink ref="AY35" r:id="rId330" display="https://twitter.com/washingtonpost"/>
    <hyperlink ref="AY36" r:id="rId331" display="https://twitter.com/route1corridor"/>
    <hyperlink ref="AY37" r:id="rId332" display="https://twitter.com/fairfaxtimes"/>
    <hyperlink ref="AY38" r:id="rId333" display="https://twitter.com/fairfaxdems"/>
    <hyperlink ref="AY39" r:id="rId334" display="https://twitter.com/governorva"/>
    <hyperlink ref="AY40" r:id="rId335" display="https://twitter.com/vastatecorpcomm"/>
    <hyperlink ref="AY41" r:id="rId336" display="https://twitter.com/energyreferralx"/>
    <hyperlink ref="AY42" r:id="rId337" display="https://twitter.com/koonsauto"/>
    <hyperlink ref="AY43" r:id="rId338" display="https://twitter.com/technicallydc"/>
    <hyperlink ref="AY44" r:id="rId339" display="https://twitter.com/usda"/>
    <hyperlink ref="AY45" r:id="rId340" display="https://twitter.com/fcpsenergyzone"/>
    <hyperlink ref="AY46" r:id="rId341" display="https://twitter.com/dcairports"/>
    <hyperlink ref="AY47" r:id="rId342" display="https://twitter.com/dulles_airport"/>
    <hyperlink ref="AY48" r:id="rId343" display="https://twitter.com/ggwash"/>
    <hyperlink ref="AY49" r:id="rId344" display="https://twitter.com/gannett"/>
    <hyperlink ref="AY50" r:id="rId345" display="https://twitter.com/gatehouse_media"/>
    <hyperlink ref="AY51" r:id="rId346" display="https://twitter.com/knightpoint"/>
    <hyperlink ref="AY52" r:id="rId347" display="https://twitter.com/perspecta"/>
    <hyperlink ref="AY53" r:id="rId348" display="https://twitter.com/alionscience"/>
    <hyperlink ref="AY54" r:id="rId349" display="https://twitter.com/serco_inc"/>
    <hyperlink ref="AY55" r:id="rId350" display="https://twitter.com/vw"/>
    <hyperlink ref="AY56" r:id="rId351" display="https://twitter.com/electrifyam"/>
    <hyperlink ref="AY57" r:id="rId352" display="https://twitter.com/cnbc"/>
    <hyperlink ref="AY58" r:id="rId353" display="https://twitter.com/tysonsreporter"/>
    <hyperlink ref="AY59" r:id="rId354" display="https://twitter.com/firstlinetech"/>
    <hyperlink ref="AY60" r:id="rId355" display="https://twitter.com/hawkeye360"/>
    <hyperlink ref="AY61" r:id="rId356" display="https://twitter.com/aeenet"/>
    <hyperlink ref="AY62" r:id="rId357" display="https://twitter.com/postlocal"/>
    <hyperlink ref="AY63" r:id="rId358" display="https://twitter.com/nga_geoint"/>
    <hyperlink ref="AY64" r:id="rId359" display="https://twitter.com/mantech"/>
    <hyperlink ref="AY65" r:id="rId360" display="https://twitter.com/judycostello"/>
    <hyperlink ref="AY66" r:id="rId361" display="https://twitter.com/moterumtech"/>
    <hyperlink ref="AY67" r:id="rId362" display="https://twitter.com/fzata1"/>
    <hyperlink ref="AY68" r:id="rId363" display="https://twitter.com/cohnreznick"/>
    <hyperlink ref="AY69" r:id="rId364" display="https://twitter.com/georgemasonu"/>
    <hyperlink ref="AY70" r:id="rId365" display="https://twitter.com/shulmanrogers"/>
    <hyperlink ref="AY71" r:id="rId366" display="https://twitter.com/novachamber"/>
    <hyperlink ref="AY72" r:id="rId367" display="https://twitter.com/brazenhq"/>
    <hyperlink ref="AY73" r:id="rId368" display="https://twitter.com/americangene"/>
    <hyperlink ref="AY74" r:id="rId369" display="https://twitter.com/geturgently"/>
    <hyperlink ref="AY75" r:id="rId370" display="https://twitter.com/aurp"/>
    <hyperlink ref="AY76" r:id="rId371" display="https://twitter.com/nelsonmullins"/>
    <hyperlink ref="AY77" r:id="rId372" display="https://twitter.com/think_moco"/>
    <hyperlink ref="AY78" r:id="rId373" display="https://twitter.com/fairfaxeda_nm"/>
    <hyperlink ref="AY79" r:id="rId374" display="https://twitter.com/cytimmune"/>
    <hyperlink ref="AY80" r:id="rId375" display="https://twitter.com/capitalone"/>
    <hyperlink ref="AY81" r:id="rId376" display="https://twitter.com/connectpreneur"/>
    <hyperlink ref="AY82" r:id="rId377" display="https://twitter.com/biohealthcr"/>
  </hyperlinks>
  <printOptions/>
  <pageMargins left="0.7" right="0.7" top="0.75" bottom="0.75" header="0.3" footer="0.3"/>
  <pageSetup horizontalDpi="600" verticalDpi="600" orientation="portrait" r:id="rId382"/>
  <drawing r:id="rId381"/>
  <legacyDrawing r:id="rId379"/>
  <tableParts>
    <tablePart r:id="rId38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1238</v>
      </c>
      <c r="Z2" s="13" t="s">
        <v>1249</v>
      </c>
      <c r="AA2" s="13" t="s">
        <v>1276</v>
      </c>
      <c r="AB2" s="13" t="s">
        <v>1317</v>
      </c>
      <c r="AC2" s="13" t="s">
        <v>1369</v>
      </c>
      <c r="AD2" s="13" t="s">
        <v>1388</v>
      </c>
      <c r="AE2" s="13" t="s">
        <v>1389</v>
      </c>
      <c r="AF2" s="13" t="s">
        <v>1401</v>
      </c>
      <c r="AG2" s="122" t="s">
        <v>1589</v>
      </c>
      <c r="AH2" s="122" t="s">
        <v>1590</v>
      </c>
      <c r="AI2" s="122" t="s">
        <v>1591</v>
      </c>
      <c r="AJ2" s="122" t="s">
        <v>1592</v>
      </c>
      <c r="AK2" s="122" t="s">
        <v>1593</v>
      </c>
      <c r="AL2" s="122" t="s">
        <v>1594</v>
      </c>
      <c r="AM2" s="122" t="s">
        <v>1595</v>
      </c>
      <c r="AN2" s="122" t="s">
        <v>1596</v>
      </c>
      <c r="AO2" s="122" t="s">
        <v>1599</v>
      </c>
    </row>
    <row r="3" spans="1:41" ht="15">
      <c r="A3" s="89" t="s">
        <v>1208</v>
      </c>
      <c r="B3" s="65" t="s">
        <v>1214</v>
      </c>
      <c r="C3" s="65" t="s">
        <v>56</v>
      </c>
      <c r="D3" s="106"/>
      <c r="E3" s="105"/>
      <c r="F3" s="107" t="s">
        <v>1624</v>
      </c>
      <c r="G3" s="108"/>
      <c r="H3" s="108"/>
      <c r="I3" s="109">
        <v>3</v>
      </c>
      <c r="J3" s="110"/>
      <c r="K3" s="48">
        <v>36</v>
      </c>
      <c r="L3" s="48">
        <v>54</v>
      </c>
      <c r="M3" s="48">
        <v>3</v>
      </c>
      <c r="N3" s="48">
        <v>57</v>
      </c>
      <c r="O3" s="48">
        <v>5</v>
      </c>
      <c r="P3" s="49">
        <v>0.02040816326530612</v>
      </c>
      <c r="Q3" s="49">
        <v>0.04</v>
      </c>
      <c r="R3" s="48">
        <v>1</v>
      </c>
      <c r="S3" s="48">
        <v>0</v>
      </c>
      <c r="T3" s="48">
        <v>36</v>
      </c>
      <c r="U3" s="48">
        <v>57</v>
      </c>
      <c r="V3" s="48">
        <v>3</v>
      </c>
      <c r="W3" s="49">
        <v>1.949074</v>
      </c>
      <c r="X3" s="49">
        <v>0.03968253968253968</v>
      </c>
      <c r="Y3" s="78" t="s">
        <v>1239</v>
      </c>
      <c r="Z3" s="78" t="s">
        <v>1250</v>
      </c>
      <c r="AA3" s="78" t="s">
        <v>1277</v>
      </c>
      <c r="AB3" s="86" t="s">
        <v>1318</v>
      </c>
      <c r="AC3" s="86" t="s">
        <v>1370</v>
      </c>
      <c r="AD3" s="86"/>
      <c r="AE3" s="86" t="s">
        <v>1390</v>
      </c>
      <c r="AF3" s="86" t="s">
        <v>1402</v>
      </c>
      <c r="AG3" s="119">
        <v>30</v>
      </c>
      <c r="AH3" s="123">
        <v>3.8119440914866582</v>
      </c>
      <c r="AI3" s="119">
        <v>2</v>
      </c>
      <c r="AJ3" s="123">
        <v>0.25412960609911056</v>
      </c>
      <c r="AK3" s="119">
        <v>0</v>
      </c>
      <c r="AL3" s="123">
        <v>0</v>
      </c>
      <c r="AM3" s="119">
        <v>755</v>
      </c>
      <c r="AN3" s="123">
        <v>95.93392630241424</v>
      </c>
      <c r="AO3" s="119">
        <v>787</v>
      </c>
    </row>
    <row r="4" spans="1:41" ht="15">
      <c r="A4" s="89" t="s">
        <v>1209</v>
      </c>
      <c r="B4" s="65" t="s">
        <v>1215</v>
      </c>
      <c r="C4" s="65" t="s">
        <v>56</v>
      </c>
      <c r="D4" s="112"/>
      <c r="E4" s="111"/>
      <c r="F4" s="113" t="s">
        <v>1625</v>
      </c>
      <c r="G4" s="114"/>
      <c r="H4" s="114"/>
      <c r="I4" s="115">
        <v>4</v>
      </c>
      <c r="J4" s="116"/>
      <c r="K4" s="48">
        <v>18</v>
      </c>
      <c r="L4" s="48">
        <v>34</v>
      </c>
      <c r="M4" s="48">
        <v>0</v>
      </c>
      <c r="N4" s="48">
        <v>34</v>
      </c>
      <c r="O4" s="48">
        <v>0</v>
      </c>
      <c r="P4" s="49">
        <v>0.030303030303030304</v>
      </c>
      <c r="Q4" s="49">
        <v>0.058823529411764705</v>
      </c>
      <c r="R4" s="48">
        <v>1</v>
      </c>
      <c r="S4" s="48">
        <v>0</v>
      </c>
      <c r="T4" s="48">
        <v>18</v>
      </c>
      <c r="U4" s="48">
        <v>34</v>
      </c>
      <c r="V4" s="48">
        <v>2</v>
      </c>
      <c r="W4" s="49">
        <v>1.685185</v>
      </c>
      <c r="X4" s="49">
        <v>0.1111111111111111</v>
      </c>
      <c r="Y4" s="78"/>
      <c r="Z4" s="78"/>
      <c r="AA4" s="78" t="s">
        <v>394</v>
      </c>
      <c r="AB4" s="86" t="s">
        <v>1319</v>
      </c>
      <c r="AC4" s="86" t="s">
        <v>1371</v>
      </c>
      <c r="AD4" s="86"/>
      <c r="AE4" s="86" t="s">
        <v>1391</v>
      </c>
      <c r="AF4" s="86" t="s">
        <v>1403</v>
      </c>
      <c r="AG4" s="119">
        <v>0</v>
      </c>
      <c r="AH4" s="123">
        <v>0</v>
      </c>
      <c r="AI4" s="119">
        <v>0</v>
      </c>
      <c r="AJ4" s="123">
        <v>0</v>
      </c>
      <c r="AK4" s="119">
        <v>0</v>
      </c>
      <c r="AL4" s="123">
        <v>0</v>
      </c>
      <c r="AM4" s="119">
        <v>56</v>
      </c>
      <c r="AN4" s="123">
        <v>100</v>
      </c>
      <c r="AO4" s="119">
        <v>56</v>
      </c>
    </row>
    <row r="5" spans="1:41" ht="15">
      <c r="A5" s="89" t="s">
        <v>1210</v>
      </c>
      <c r="B5" s="65" t="s">
        <v>1216</v>
      </c>
      <c r="C5" s="65" t="s">
        <v>56</v>
      </c>
      <c r="D5" s="112"/>
      <c r="E5" s="111"/>
      <c r="F5" s="113" t="s">
        <v>1626</v>
      </c>
      <c r="G5" s="114"/>
      <c r="H5" s="114"/>
      <c r="I5" s="115">
        <v>5</v>
      </c>
      <c r="J5" s="116"/>
      <c r="K5" s="48">
        <v>12</v>
      </c>
      <c r="L5" s="48">
        <v>20</v>
      </c>
      <c r="M5" s="48">
        <v>12</v>
      </c>
      <c r="N5" s="48">
        <v>32</v>
      </c>
      <c r="O5" s="48">
        <v>1</v>
      </c>
      <c r="P5" s="49">
        <v>0</v>
      </c>
      <c r="Q5" s="49">
        <v>0</v>
      </c>
      <c r="R5" s="48">
        <v>1</v>
      </c>
      <c r="S5" s="48">
        <v>0</v>
      </c>
      <c r="T5" s="48">
        <v>12</v>
      </c>
      <c r="U5" s="48">
        <v>32</v>
      </c>
      <c r="V5" s="48">
        <v>2</v>
      </c>
      <c r="W5" s="49">
        <v>1.486111</v>
      </c>
      <c r="X5" s="49">
        <v>0.1893939393939394</v>
      </c>
      <c r="Y5" s="78" t="s">
        <v>1240</v>
      </c>
      <c r="Z5" s="78" t="s">
        <v>1251</v>
      </c>
      <c r="AA5" s="78" t="s">
        <v>1278</v>
      </c>
      <c r="AB5" s="86" t="s">
        <v>1320</v>
      </c>
      <c r="AC5" s="86" t="s">
        <v>1372</v>
      </c>
      <c r="AD5" s="86"/>
      <c r="AE5" s="86" t="s">
        <v>1392</v>
      </c>
      <c r="AF5" s="86" t="s">
        <v>1404</v>
      </c>
      <c r="AG5" s="119">
        <v>7</v>
      </c>
      <c r="AH5" s="123">
        <v>6.1946902654867255</v>
      </c>
      <c r="AI5" s="119">
        <v>1</v>
      </c>
      <c r="AJ5" s="123">
        <v>0.8849557522123894</v>
      </c>
      <c r="AK5" s="119">
        <v>0</v>
      </c>
      <c r="AL5" s="123">
        <v>0</v>
      </c>
      <c r="AM5" s="119">
        <v>105</v>
      </c>
      <c r="AN5" s="123">
        <v>92.92035398230088</v>
      </c>
      <c r="AO5" s="119">
        <v>113</v>
      </c>
    </row>
    <row r="6" spans="1:41" ht="15">
      <c r="A6" s="89" t="s">
        <v>1211</v>
      </c>
      <c r="B6" s="65" t="s">
        <v>1217</v>
      </c>
      <c r="C6" s="65" t="s">
        <v>56</v>
      </c>
      <c r="D6" s="112"/>
      <c r="E6" s="111"/>
      <c r="F6" s="113" t="s">
        <v>1211</v>
      </c>
      <c r="G6" s="114"/>
      <c r="H6" s="114"/>
      <c r="I6" s="115">
        <v>6</v>
      </c>
      <c r="J6" s="116"/>
      <c r="K6" s="48">
        <v>11</v>
      </c>
      <c r="L6" s="48">
        <v>10</v>
      </c>
      <c r="M6" s="48">
        <v>0</v>
      </c>
      <c r="N6" s="48">
        <v>10</v>
      </c>
      <c r="O6" s="48">
        <v>0</v>
      </c>
      <c r="P6" s="49">
        <v>0</v>
      </c>
      <c r="Q6" s="49">
        <v>0</v>
      </c>
      <c r="R6" s="48">
        <v>1</v>
      </c>
      <c r="S6" s="48">
        <v>0</v>
      </c>
      <c r="T6" s="48">
        <v>11</v>
      </c>
      <c r="U6" s="48">
        <v>10</v>
      </c>
      <c r="V6" s="48">
        <v>2</v>
      </c>
      <c r="W6" s="49">
        <v>1.652893</v>
      </c>
      <c r="X6" s="49">
        <v>0.09090909090909091</v>
      </c>
      <c r="Y6" s="78"/>
      <c r="Z6" s="78"/>
      <c r="AA6" s="78"/>
      <c r="AB6" s="86" t="s">
        <v>556</v>
      </c>
      <c r="AC6" s="86" t="s">
        <v>556</v>
      </c>
      <c r="AD6" s="86" t="s">
        <v>231</v>
      </c>
      <c r="AE6" s="86" t="s">
        <v>1393</v>
      </c>
      <c r="AF6" s="86" t="s">
        <v>1405</v>
      </c>
      <c r="AG6" s="119">
        <v>1</v>
      </c>
      <c r="AH6" s="123">
        <v>2.7027027027027026</v>
      </c>
      <c r="AI6" s="119">
        <v>1</v>
      </c>
      <c r="AJ6" s="123">
        <v>2.7027027027027026</v>
      </c>
      <c r="AK6" s="119">
        <v>0</v>
      </c>
      <c r="AL6" s="123">
        <v>0</v>
      </c>
      <c r="AM6" s="119">
        <v>35</v>
      </c>
      <c r="AN6" s="123">
        <v>94.5945945945946</v>
      </c>
      <c r="AO6" s="119">
        <v>37</v>
      </c>
    </row>
    <row r="7" spans="1:41" ht="15">
      <c r="A7" s="89" t="s">
        <v>1212</v>
      </c>
      <c r="B7" s="65" t="s">
        <v>1218</v>
      </c>
      <c r="C7" s="65" t="s">
        <v>56</v>
      </c>
      <c r="D7" s="112"/>
      <c r="E7" s="111"/>
      <c r="F7" s="113" t="s">
        <v>1627</v>
      </c>
      <c r="G7" s="114"/>
      <c r="H7" s="114"/>
      <c r="I7" s="115">
        <v>7</v>
      </c>
      <c r="J7" s="116"/>
      <c r="K7" s="48">
        <v>2</v>
      </c>
      <c r="L7" s="48">
        <v>0</v>
      </c>
      <c r="M7" s="48">
        <v>6</v>
      </c>
      <c r="N7" s="48">
        <v>6</v>
      </c>
      <c r="O7" s="48">
        <v>4</v>
      </c>
      <c r="P7" s="49">
        <v>0</v>
      </c>
      <c r="Q7" s="49">
        <v>0</v>
      </c>
      <c r="R7" s="48">
        <v>1</v>
      </c>
      <c r="S7" s="48">
        <v>0</v>
      </c>
      <c r="T7" s="48">
        <v>2</v>
      </c>
      <c r="U7" s="48">
        <v>6</v>
      </c>
      <c r="V7" s="48">
        <v>1</v>
      </c>
      <c r="W7" s="49">
        <v>0.5</v>
      </c>
      <c r="X7" s="49">
        <v>0.5</v>
      </c>
      <c r="Y7" s="78" t="s">
        <v>1241</v>
      </c>
      <c r="Z7" s="78" t="s">
        <v>359</v>
      </c>
      <c r="AA7" s="78" t="s">
        <v>1279</v>
      </c>
      <c r="AB7" s="86" t="s">
        <v>1321</v>
      </c>
      <c r="AC7" s="86" t="s">
        <v>1373</v>
      </c>
      <c r="AD7" s="86"/>
      <c r="AE7" s="86"/>
      <c r="AF7" s="86" t="s">
        <v>1406</v>
      </c>
      <c r="AG7" s="119">
        <v>0</v>
      </c>
      <c r="AH7" s="123">
        <v>0</v>
      </c>
      <c r="AI7" s="119">
        <v>0</v>
      </c>
      <c r="AJ7" s="123">
        <v>0</v>
      </c>
      <c r="AK7" s="119">
        <v>0</v>
      </c>
      <c r="AL7" s="123">
        <v>0</v>
      </c>
      <c r="AM7" s="119">
        <v>61</v>
      </c>
      <c r="AN7" s="123">
        <v>100</v>
      </c>
      <c r="AO7" s="119">
        <v>61</v>
      </c>
    </row>
    <row r="8" spans="1:41" ht="15">
      <c r="A8" s="89" t="s">
        <v>1213</v>
      </c>
      <c r="B8" s="65" t="s">
        <v>1219</v>
      </c>
      <c r="C8" s="65" t="s">
        <v>56</v>
      </c>
      <c r="D8" s="112"/>
      <c r="E8" s="111"/>
      <c r="F8" s="113" t="s">
        <v>1213</v>
      </c>
      <c r="G8" s="114"/>
      <c r="H8" s="114"/>
      <c r="I8" s="115">
        <v>8</v>
      </c>
      <c r="J8" s="116"/>
      <c r="K8" s="48">
        <v>1</v>
      </c>
      <c r="L8" s="48">
        <v>1</v>
      </c>
      <c r="M8" s="48">
        <v>0</v>
      </c>
      <c r="N8" s="48">
        <v>1</v>
      </c>
      <c r="O8" s="48">
        <v>1</v>
      </c>
      <c r="P8" s="49" t="s">
        <v>1223</v>
      </c>
      <c r="Q8" s="49" t="s">
        <v>1223</v>
      </c>
      <c r="R8" s="48">
        <v>1</v>
      </c>
      <c r="S8" s="48">
        <v>1</v>
      </c>
      <c r="T8" s="48">
        <v>1</v>
      </c>
      <c r="U8" s="48">
        <v>1</v>
      </c>
      <c r="V8" s="48">
        <v>0</v>
      </c>
      <c r="W8" s="49">
        <v>0</v>
      </c>
      <c r="X8" s="49" t="s">
        <v>1223</v>
      </c>
      <c r="Y8" s="78" t="s">
        <v>331</v>
      </c>
      <c r="Z8" s="78" t="s">
        <v>359</v>
      </c>
      <c r="AA8" s="78"/>
      <c r="AB8" s="86" t="s">
        <v>556</v>
      </c>
      <c r="AC8" s="86" t="s">
        <v>556</v>
      </c>
      <c r="AD8" s="86"/>
      <c r="AE8" s="86"/>
      <c r="AF8" s="86" t="s">
        <v>219</v>
      </c>
      <c r="AG8" s="119">
        <v>0</v>
      </c>
      <c r="AH8" s="123">
        <v>0</v>
      </c>
      <c r="AI8" s="119">
        <v>0</v>
      </c>
      <c r="AJ8" s="123">
        <v>0</v>
      </c>
      <c r="AK8" s="119">
        <v>0</v>
      </c>
      <c r="AL8" s="123">
        <v>0</v>
      </c>
      <c r="AM8" s="119">
        <v>12</v>
      </c>
      <c r="AN8" s="123">
        <v>100</v>
      </c>
      <c r="AO8" s="119">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1208</v>
      </c>
      <c r="B2" s="86" t="s">
        <v>228</v>
      </c>
      <c r="C2" s="78">
        <f>VLOOKUP(GroupVertices[[#This Row],[Vertex]],Vertices[],MATCH("ID",Vertices[[#Headers],[Vertex]:[Vertex Content Word Count]],0),FALSE)</f>
        <v>14</v>
      </c>
    </row>
    <row r="3" spans="1:3" ht="15">
      <c r="A3" s="78" t="s">
        <v>1208</v>
      </c>
      <c r="B3" s="86" t="s">
        <v>277</v>
      </c>
      <c r="C3" s="78">
        <f>VLOOKUP(GroupVertices[[#This Row],[Vertex]],Vertices[],MATCH("ID",Vertices[[#Headers],[Vertex]:[Vertex Content Word Count]],0),FALSE)</f>
        <v>64</v>
      </c>
    </row>
    <row r="4" spans="1:3" ht="15">
      <c r="A4" s="78" t="s">
        <v>1208</v>
      </c>
      <c r="B4" s="86" t="s">
        <v>276</v>
      </c>
      <c r="C4" s="78">
        <f>VLOOKUP(GroupVertices[[#This Row],[Vertex]],Vertices[],MATCH("ID",Vertices[[#Headers],[Vertex]:[Vertex Content Word Count]],0),FALSE)</f>
        <v>63</v>
      </c>
    </row>
    <row r="5" spans="1:3" ht="15">
      <c r="A5" s="78" t="s">
        <v>1208</v>
      </c>
      <c r="B5" s="86" t="s">
        <v>233</v>
      </c>
      <c r="C5" s="78">
        <f>VLOOKUP(GroupVertices[[#This Row],[Vertex]],Vertices[],MATCH("ID",Vertices[[#Headers],[Vertex]:[Vertex Content Word Count]],0),FALSE)</f>
        <v>62</v>
      </c>
    </row>
    <row r="6" spans="1:3" ht="15">
      <c r="A6" s="78" t="s">
        <v>1208</v>
      </c>
      <c r="B6" s="86" t="s">
        <v>275</v>
      </c>
      <c r="C6" s="78">
        <f>VLOOKUP(GroupVertices[[#This Row],[Vertex]],Vertices[],MATCH("ID",Vertices[[#Headers],[Vertex]:[Vertex Content Word Count]],0),FALSE)</f>
        <v>61</v>
      </c>
    </row>
    <row r="7" spans="1:3" ht="15">
      <c r="A7" s="78" t="s">
        <v>1208</v>
      </c>
      <c r="B7" s="86" t="s">
        <v>274</v>
      </c>
      <c r="C7" s="78">
        <f>VLOOKUP(GroupVertices[[#This Row],[Vertex]],Vertices[],MATCH("ID",Vertices[[#Headers],[Vertex]:[Vertex Content Word Count]],0),FALSE)</f>
        <v>60</v>
      </c>
    </row>
    <row r="8" spans="1:3" ht="15">
      <c r="A8" s="78" t="s">
        <v>1208</v>
      </c>
      <c r="B8" s="86" t="s">
        <v>273</v>
      </c>
      <c r="C8" s="78">
        <f>VLOOKUP(GroupVertices[[#This Row],[Vertex]],Vertices[],MATCH("ID",Vertices[[#Headers],[Vertex]:[Vertex Content Word Count]],0),FALSE)</f>
        <v>59</v>
      </c>
    </row>
    <row r="9" spans="1:3" ht="15">
      <c r="A9" s="78" t="s">
        <v>1208</v>
      </c>
      <c r="B9" s="86" t="s">
        <v>232</v>
      </c>
      <c r="C9" s="78">
        <f>VLOOKUP(GroupVertices[[#This Row],[Vertex]],Vertices[],MATCH("ID",Vertices[[#Headers],[Vertex]:[Vertex Content Word Count]],0),FALSE)</f>
        <v>58</v>
      </c>
    </row>
    <row r="10" spans="1:3" ht="15">
      <c r="A10" s="78" t="s">
        <v>1208</v>
      </c>
      <c r="B10" s="86" t="s">
        <v>272</v>
      </c>
      <c r="C10" s="78">
        <f>VLOOKUP(GroupVertices[[#This Row],[Vertex]],Vertices[],MATCH("ID",Vertices[[#Headers],[Vertex]:[Vertex Content Word Count]],0),FALSE)</f>
        <v>57</v>
      </c>
    </row>
    <row r="11" spans="1:3" ht="15">
      <c r="A11" s="78" t="s">
        <v>1208</v>
      </c>
      <c r="B11" s="86" t="s">
        <v>271</v>
      </c>
      <c r="C11" s="78">
        <f>VLOOKUP(GroupVertices[[#This Row],[Vertex]],Vertices[],MATCH("ID",Vertices[[#Headers],[Vertex]:[Vertex Content Word Count]],0),FALSE)</f>
        <v>56</v>
      </c>
    </row>
    <row r="12" spans="1:3" ht="15">
      <c r="A12" s="78" t="s">
        <v>1208</v>
      </c>
      <c r="B12" s="86" t="s">
        <v>270</v>
      </c>
      <c r="C12" s="78">
        <f>VLOOKUP(GroupVertices[[#This Row],[Vertex]],Vertices[],MATCH("ID",Vertices[[#Headers],[Vertex]:[Vertex Content Word Count]],0),FALSE)</f>
        <v>55</v>
      </c>
    </row>
    <row r="13" spans="1:3" ht="15">
      <c r="A13" s="78" t="s">
        <v>1208</v>
      </c>
      <c r="B13" s="86" t="s">
        <v>269</v>
      </c>
      <c r="C13" s="78">
        <f>VLOOKUP(GroupVertices[[#This Row],[Vertex]],Vertices[],MATCH("ID",Vertices[[#Headers],[Vertex]:[Vertex Content Word Count]],0),FALSE)</f>
        <v>54</v>
      </c>
    </row>
    <row r="14" spans="1:3" ht="15">
      <c r="A14" s="78" t="s">
        <v>1208</v>
      </c>
      <c r="B14" s="86" t="s">
        <v>268</v>
      </c>
      <c r="C14" s="78">
        <f>VLOOKUP(GroupVertices[[#This Row],[Vertex]],Vertices[],MATCH("ID",Vertices[[#Headers],[Vertex]:[Vertex Content Word Count]],0),FALSE)</f>
        <v>53</v>
      </c>
    </row>
    <row r="15" spans="1:3" ht="15">
      <c r="A15" s="78" t="s">
        <v>1208</v>
      </c>
      <c r="B15" s="86" t="s">
        <v>267</v>
      </c>
      <c r="C15" s="78">
        <f>VLOOKUP(GroupVertices[[#This Row],[Vertex]],Vertices[],MATCH("ID",Vertices[[#Headers],[Vertex]:[Vertex Content Word Count]],0),FALSE)</f>
        <v>52</v>
      </c>
    </row>
    <row r="16" spans="1:3" ht="15">
      <c r="A16" s="78" t="s">
        <v>1208</v>
      </c>
      <c r="B16" s="86" t="s">
        <v>266</v>
      </c>
      <c r="C16" s="78">
        <f>VLOOKUP(GroupVertices[[#This Row],[Vertex]],Vertices[],MATCH("ID",Vertices[[#Headers],[Vertex]:[Vertex Content Word Count]],0),FALSE)</f>
        <v>51</v>
      </c>
    </row>
    <row r="17" spans="1:3" ht="15">
      <c r="A17" s="78" t="s">
        <v>1208</v>
      </c>
      <c r="B17" s="86" t="s">
        <v>265</v>
      </c>
      <c r="C17" s="78">
        <f>VLOOKUP(GroupVertices[[#This Row],[Vertex]],Vertices[],MATCH("ID",Vertices[[#Headers],[Vertex]:[Vertex Content Word Count]],0),FALSE)</f>
        <v>50</v>
      </c>
    </row>
    <row r="18" spans="1:3" ht="15">
      <c r="A18" s="78" t="s">
        <v>1208</v>
      </c>
      <c r="B18" s="86" t="s">
        <v>264</v>
      </c>
      <c r="C18" s="78">
        <f>VLOOKUP(GroupVertices[[#This Row],[Vertex]],Vertices[],MATCH("ID",Vertices[[#Headers],[Vertex]:[Vertex Content Word Count]],0),FALSE)</f>
        <v>49</v>
      </c>
    </row>
    <row r="19" spans="1:3" ht="15">
      <c r="A19" s="78" t="s">
        <v>1208</v>
      </c>
      <c r="B19" s="86" t="s">
        <v>230</v>
      </c>
      <c r="C19" s="78">
        <f>VLOOKUP(GroupVertices[[#This Row],[Vertex]],Vertices[],MATCH("ID",Vertices[[#Headers],[Vertex]:[Vertex Content Word Count]],0),FALSE)</f>
        <v>48</v>
      </c>
    </row>
    <row r="20" spans="1:3" ht="15">
      <c r="A20" s="78" t="s">
        <v>1208</v>
      </c>
      <c r="B20" s="86" t="s">
        <v>263</v>
      </c>
      <c r="C20" s="78">
        <f>VLOOKUP(GroupVertices[[#This Row],[Vertex]],Vertices[],MATCH("ID",Vertices[[#Headers],[Vertex]:[Vertex Content Word Count]],0),FALSE)</f>
        <v>47</v>
      </c>
    </row>
    <row r="21" spans="1:3" ht="15">
      <c r="A21" s="78" t="s">
        <v>1208</v>
      </c>
      <c r="B21" s="86" t="s">
        <v>262</v>
      </c>
      <c r="C21" s="78">
        <f>VLOOKUP(GroupVertices[[#This Row],[Vertex]],Vertices[],MATCH("ID",Vertices[[#Headers],[Vertex]:[Vertex Content Word Count]],0),FALSE)</f>
        <v>46</v>
      </c>
    </row>
    <row r="22" spans="1:3" ht="15">
      <c r="A22" s="78" t="s">
        <v>1208</v>
      </c>
      <c r="B22" s="86" t="s">
        <v>261</v>
      </c>
      <c r="C22" s="78">
        <f>VLOOKUP(GroupVertices[[#This Row],[Vertex]],Vertices[],MATCH("ID",Vertices[[#Headers],[Vertex]:[Vertex Content Word Count]],0),FALSE)</f>
        <v>45</v>
      </c>
    </row>
    <row r="23" spans="1:3" ht="15">
      <c r="A23" s="78" t="s">
        <v>1208</v>
      </c>
      <c r="B23" s="86" t="s">
        <v>260</v>
      </c>
      <c r="C23" s="78">
        <f>VLOOKUP(GroupVertices[[#This Row],[Vertex]],Vertices[],MATCH("ID",Vertices[[#Headers],[Vertex]:[Vertex Content Word Count]],0),FALSE)</f>
        <v>44</v>
      </c>
    </row>
    <row r="24" spans="1:3" ht="15">
      <c r="A24" s="78" t="s">
        <v>1208</v>
      </c>
      <c r="B24" s="86" t="s">
        <v>229</v>
      </c>
      <c r="C24" s="78">
        <f>VLOOKUP(GroupVertices[[#This Row],[Vertex]],Vertices[],MATCH("ID",Vertices[[#Headers],[Vertex]:[Vertex Content Word Count]],0),FALSE)</f>
        <v>43</v>
      </c>
    </row>
    <row r="25" spans="1:3" ht="15">
      <c r="A25" s="78" t="s">
        <v>1208</v>
      </c>
      <c r="B25" s="86" t="s">
        <v>259</v>
      </c>
      <c r="C25" s="78">
        <f>VLOOKUP(GroupVertices[[#This Row],[Vertex]],Vertices[],MATCH("ID",Vertices[[#Headers],[Vertex]:[Vertex Content Word Count]],0),FALSE)</f>
        <v>42</v>
      </c>
    </row>
    <row r="26" spans="1:3" ht="15">
      <c r="A26" s="78" t="s">
        <v>1208</v>
      </c>
      <c r="B26" s="86" t="s">
        <v>221</v>
      </c>
      <c r="C26" s="78">
        <f>VLOOKUP(GroupVertices[[#This Row],[Vertex]],Vertices[],MATCH("ID",Vertices[[#Headers],[Vertex]:[Vertex Content Word Count]],0),FALSE)</f>
        <v>28</v>
      </c>
    </row>
    <row r="27" spans="1:3" ht="15">
      <c r="A27" s="78" t="s">
        <v>1208</v>
      </c>
      <c r="B27" s="86" t="s">
        <v>220</v>
      </c>
      <c r="C27" s="78">
        <f>VLOOKUP(GroupVertices[[#This Row],[Vertex]],Vertices[],MATCH("ID",Vertices[[#Headers],[Vertex]:[Vertex Content Word Count]],0),FALSE)</f>
        <v>27</v>
      </c>
    </row>
    <row r="28" spans="1:3" ht="15">
      <c r="A28" s="78" t="s">
        <v>1208</v>
      </c>
      <c r="B28" s="86" t="s">
        <v>227</v>
      </c>
      <c r="C28" s="78">
        <f>VLOOKUP(GroupVertices[[#This Row],[Vertex]],Vertices[],MATCH("ID",Vertices[[#Headers],[Vertex]:[Vertex Content Word Count]],0),FALSE)</f>
        <v>25</v>
      </c>
    </row>
    <row r="29" spans="1:3" ht="15">
      <c r="A29" s="78" t="s">
        <v>1208</v>
      </c>
      <c r="B29" s="86" t="s">
        <v>248</v>
      </c>
      <c r="C29" s="78">
        <f>VLOOKUP(GroupVertices[[#This Row],[Vertex]],Vertices[],MATCH("ID",Vertices[[#Headers],[Vertex]:[Vertex Content Word Count]],0),FALSE)</f>
        <v>19</v>
      </c>
    </row>
    <row r="30" spans="1:3" ht="15">
      <c r="A30" s="78" t="s">
        <v>1208</v>
      </c>
      <c r="B30" s="86" t="s">
        <v>247</v>
      </c>
      <c r="C30" s="78">
        <f>VLOOKUP(GroupVertices[[#This Row],[Vertex]],Vertices[],MATCH("ID",Vertices[[#Headers],[Vertex]:[Vertex Content Word Count]],0),FALSE)</f>
        <v>18</v>
      </c>
    </row>
    <row r="31" spans="1:3" ht="15">
      <c r="A31" s="78" t="s">
        <v>1208</v>
      </c>
      <c r="B31" s="86" t="s">
        <v>246</v>
      </c>
      <c r="C31" s="78">
        <f>VLOOKUP(GroupVertices[[#This Row],[Vertex]],Vertices[],MATCH("ID",Vertices[[#Headers],[Vertex]:[Vertex Content Word Count]],0),FALSE)</f>
        <v>17</v>
      </c>
    </row>
    <row r="32" spans="1:3" ht="15">
      <c r="A32" s="78" t="s">
        <v>1208</v>
      </c>
      <c r="B32" s="86" t="s">
        <v>217</v>
      </c>
      <c r="C32" s="78">
        <f>VLOOKUP(GroupVertices[[#This Row],[Vertex]],Vertices[],MATCH("ID",Vertices[[#Headers],[Vertex]:[Vertex Content Word Count]],0),FALSE)</f>
        <v>21</v>
      </c>
    </row>
    <row r="33" spans="1:3" ht="15">
      <c r="A33" s="78" t="s">
        <v>1208</v>
      </c>
      <c r="B33" s="86" t="s">
        <v>250</v>
      </c>
      <c r="C33" s="78">
        <f>VLOOKUP(GroupVertices[[#This Row],[Vertex]],Vertices[],MATCH("ID",Vertices[[#Headers],[Vertex]:[Vertex Content Word Count]],0),FALSE)</f>
        <v>24</v>
      </c>
    </row>
    <row r="34" spans="1:3" ht="15">
      <c r="A34" s="78" t="s">
        <v>1208</v>
      </c>
      <c r="B34" s="86" t="s">
        <v>218</v>
      </c>
      <c r="C34" s="78">
        <f>VLOOKUP(GroupVertices[[#This Row],[Vertex]],Vertices[],MATCH("ID",Vertices[[#Headers],[Vertex]:[Vertex Content Word Count]],0),FALSE)</f>
        <v>22</v>
      </c>
    </row>
    <row r="35" spans="1:3" ht="15">
      <c r="A35" s="78" t="s">
        <v>1208</v>
      </c>
      <c r="B35" s="86" t="s">
        <v>249</v>
      </c>
      <c r="C35" s="78">
        <f>VLOOKUP(GroupVertices[[#This Row],[Vertex]],Vertices[],MATCH("ID",Vertices[[#Headers],[Vertex]:[Vertex Content Word Count]],0),FALSE)</f>
        <v>23</v>
      </c>
    </row>
    <row r="36" spans="1:3" ht="15">
      <c r="A36" s="78" t="s">
        <v>1208</v>
      </c>
      <c r="B36" s="86" t="s">
        <v>216</v>
      </c>
      <c r="C36" s="78">
        <f>VLOOKUP(GroupVertices[[#This Row],[Vertex]],Vertices[],MATCH("ID",Vertices[[#Headers],[Vertex]:[Vertex Content Word Count]],0),FALSE)</f>
        <v>20</v>
      </c>
    </row>
    <row r="37" spans="1:3" ht="15">
      <c r="A37" s="78" t="s">
        <v>1208</v>
      </c>
      <c r="B37" s="86" t="s">
        <v>215</v>
      </c>
      <c r="C37" s="78">
        <f>VLOOKUP(GroupVertices[[#This Row],[Vertex]],Vertices[],MATCH("ID",Vertices[[#Headers],[Vertex]:[Vertex Content Word Count]],0),FALSE)</f>
        <v>16</v>
      </c>
    </row>
    <row r="38" spans="1:3" ht="15">
      <c r="A38" s="78" t="s">
        <v>1209</v>
      </c>
      <c r="B38" s="86" t="s">
        <v>235</v>
      </c>
      <c r="C38" s="78">
        <f>VLOOKUP(GroupVertices[[#This Row],[Vertex]],Vertices[],MATCH("ID",Vertices[[#Headers],[Vertex]:[Vertex Content Word Count]],0),FALSE)</f>
        <v>71</v>
      </c>
    </row>
    <row r="39" spans="1:3" ht="15">
      <c r="A39" s="78" t="s">
        <v>1209</v>
      </c>
      <c r="B39" s="86" t="s">
        <v>293</v>
      </c>
      <c r="C39" s="78">
        <f>VLOOKUP(GroupVertices[[#This Row],[Vertex]],Vertices[],MATCH("ID",Vertices[[#Headers],[Vertex]:[Vertex Content Word Count]],0),FALSE)</f>
        <v>82</v>
      </c>
    </row>
    <row r="40" spans="1:3" ht="15">
      <c r="A40" s="78" t="s">
        <v>1209</v>
      </c>
      <c r="B40" s="86" t="s">
        <v>234</v>
      </c>
      <c r="C40" s="78">
        <f>VLOOKUP(GroupVertices[[#This Row],[Vertex]],Vertices[],MATCH("ID",Vertices[[#Headers],[Vertex]:[Vertex Content Word Count]],0),FALSE)</f>
        <v>65</v>
      </c>
    </row>
    <row r="41" spans="1:3" ht="15">
      <c r="A41" s="78" t="s">
        <v>1209</v>
      </c>
      <c r="B41" s="86" t="s">
        <v>292</v>
      </c>
      <c r="C41" s="78">
        <f>VLOOKUP(GroupVertices[[#This Row],[Vertex]],Vertices[],MATCH("ID",Vertices[[#Headers],[Vertex]:[Vertex Content Word Count]],0),FALSE)</f>
        <v>81</v>
      </c>
    </row>
    <row r="42" spans="1:3" ht="15">
      <c r="A42" s="78" t="s">
        <v>1209</v>
      </c>
      <c r="B42" s="86" t="s">
        <v>291</v>
      </c>
      <c r="C42" s="78">
        <f>VLOOKUP(GroupVertices[[#This Row],[Vertex]],Vertices[],MATCH("ID",Vertices[[#Headers],[Vertex]:[Vertex Content Word Count]],0),FALSE)</f>
        <v>80</v>
      </c>
    </row>
    <row r="43" spans="1:3" ht="15">
      <c r="A43" s="78" t="s">
        <v>1209</v>
      </c>
      <c r="B43" s="86" t="s">
        <v>290</v>
      </c>
      <c r="C43" s="78">
        <f>VLOOKUP(GroupVertices[[#This Row],[Vertex]],Vertices[],MATCH("ID",Vertices[[#Headers],[Vertex]:[Vertex Content Word Count]],0),FALSE)</f>
        <v>79</v>
      </c>
    </row>
    <row r="44" spans="1:3" ht="15">
      <c r="A44" s="78" t="s">
        <v>1209</v>
      </c>
      <c r="B44" s="86" t="s">
        <v>289</v>
      </c>
      <c r="C44" s="78">
        <f>VLOOKUP(GroupVertices[[#This Row],[Vertex]],Vertices[],MATCH("ID",Vertices[[#Headers],[Vertex]:[Vertex Content Word Count]],0),FALSE)</f>
        <v>78</v>
      </c>
    </row>
    <row r="45" spans="1:3" ht="15">
      <c r="A45" s="78" t="s">
        <v>1209</v>
      </c>
      <c r="B45" s="86" t="s">
        <v>288</v>
      </c>
      <c r="C45" s="78">
        <f>VLOOKUP(GroupVertices[[#This Row],[Vertex]],Vertices[],MATCH("ID",Vertices[[#Headers],[Vertex]:[Vertex Content Word Count]],0),FALSE)</f>
        <v>77</v>
      </c>
    </row>
    <row r="46" spans="1:3" ht="15">
      <c r="A46" s="78" t="s">
        <v>1209</v>
      </c>
      <c r="B46" s="86" t="s">
        <v>287</v>
      </c>
      <c r="C46" s="78">
        <f>VLOOKUP(GroupVertices[[#This Row],[Vertex]],Vertices[],MATCH("ID",Vertices[[#Headers],[Vertex]:[Vertex Content Word Count]],0),FALSE)</f>
        <v>76</v>
      </c>
    </row>
    <row r="47" spans="1:3" ht="15">
      <c r="A47" s="78" t="s">
        <v>1209</v>
      </c>
      <c r="B47" s="86" t="s">
        <v>286</v>
      </c>
      <c r="C47" s="78">
        <f>VLOOKUP(GroupVertices[[#This Row],[Vertex]],Vertices[],MATCH("ID",Vertices[[#Headers],[Vertex]:[Vertex Content Word Count]],0),FALSE)</f>
        <v>75</v>
      </c>
    </row>
    <row r="48" spans="1:3" ht="15">
      <c r="A48" s="78" t="s">
        <v>1209</v>
      </c>
      <c r="B48" s="86" t="s">
        <v>285</v>
      </c>
      <c r="C48" s="78">
        <f>VLOOKUP(GroupVertices[[#This Row],[Vertex]],Vertices[],MATCH("ID",Vertices[[#Headers],[Vertex]:[Vertex Content Word Count]],0),FALSE)</f>
        <v>74</v>
      </c>
    </row>
    <row r="49" spans="1:3" ht="15">
      <c r="A49" s="78" t="s">
        <v>1209</v>
      </c>
      <c r="B49" s="86" t="s">
        <v>284</v>
      </c>
      <c r="C49" s="78">
        <f>VLOOKUP(GroupVertices[[#This Row],[Vertex]],Vertices[],MATCH("ID",Vertices[[#Headers],[Vertex]:[Vertex Content Word Count]],0),FALSE)</f>
        <v>73</v>
      </c>
    </row>
    <row r="50" spans="1:3" ht="15">
      <c r="A50" s="78" t="s">
        <v>1209</v>
      </c>
      <c r="B50" s="86" t="s">
        <v>283</v>
      </c>
      <c r="C50" s="78">
        <f>VLOOKUP(GroupVertices[[#This Row],[Vertex]],Vertices[],MATCH("ID",Vertices[[#Headers],[Vertex]:[Vertex Content Word Count]],0),FALSE)</f>
        <v>72</v>
      </c>
    </row>
    <row r="51" spans="1:3" ht="15">
      <c r="A51" s="78" t="s">
        <v>1209</v>
      </c>
      <c r="B51" s="86" t="s">
        <v>282</v>
      </c>
      <c r="C51" s="78">
        <f>VLOOKUP(GroupVertices[[#This Row],[Vertex]],Vertices[],MATCH("ID",Vertices[[#Headers],[Vertex]:[Vertex Content Word Count]],0),FALSE)</f>
        <v>70</v>
      </c>
    </row>
    <row r="52" spans="1:3" ht="15">
      <c r="A52" s="78" t="s">
        <v>1209</v>
      </c>
      <c r="B52" s="86" t="s">
        <v>281</v>
      </c>
      <c r="C52" s="78">
        <f>VLOOKUP(GroupVertices[[#This Row],[Vertex]],Vertices[],MATCH("ID",Vertices[[#Headers],[Vertex]:[Vertex Content Word Count]],0),FALSE)</f>
        <v>69</v>
      </c>
    </row>
    <row r="53" spans="1:3" ht="15">
      <c r="A53" s="78" t="s">
        <v>1209</v>
      </c>
      <c r="B53" s="86" t="s">
        <v>280</v>
      </c>
      <c r="C53" s="78">
        <f>VLOOKUP(GroupVertices[[#This Row],[Vertex]],Vertices[],MATCH("ID",Vertices[[#Headers],[Vertex]:[Vertex Content Word Count]],0),FALSE)</f>
        <v>68</v>
      </c>
    </row>
    <row r="54" spans="1:3" ht="15">
      <c r="A54" s="78" t="s">
        <v>1209</v>
      </c>
      <c r="B54" s="86" t="s">
        <v>279</v>
      </c>
      <c r="C54" s="78">
        <f>VLOOKUP(GroupVertices[[#This Row],[Vertex]],Vertices[],MATCH("ID",Vertices[[#Headers],[Vertex]:[Vertex Content Word Count]],0),FALSE)</f>
        <v>67</v>
      </c>
    </row>
    <row r="55" spans="1:3" ht="15">
      <c r="A55" s="78" t="s">
        <v>1209</v>
      </c>
      <c r="B55" s="86" t="s">
        <v>278</v>
      </c>
      <c r="C55" s="78">
        <f>VLOOKUP(GroupVertices[[#This Row],[Vertex]],Vertices[],MATCH("ID",Vertices[[#Headers],[Vertex]:[Vertex Content Word Count]],0),FALSE)</f>
        <v>66</v>
      </c>
    </row>
    <row r="56" spans="1:3" ht="15">
      <c r="A56" s="78" t="s">
        <v>1210</v>
      </c>
      <c r="B56" s="86" t="s">
        <v>226</v>
      </c>
      <c r="C56" s="78">
        <f>VLOOKUP(GroupVertices[[#This Row],[Vertex]],Vertices[],MATCH("ID",Vertices[[#Headers],[Vertex]:[Vertex Content Word Count]],0),FALSE)</f>
        <v>41</v>
      </c>
    </row>
    <row r="57" spans="1:3" ht="15">
      <c r="A57" s="78" t="s">
        <v>1210</v>
      </c>
      <c r="B57" s="86" t="s">
        <v>231</v>
      </c>
      <c r="C57" s="78">
        <f>VLOOKUP(GroupVertices[[#This Row],[Vertex]],Vertices[],MATCH("ID",Vertices[[#Headers],[Vertex]:[Vertex Content Word Count]],0),FALSE)</f>
        <v>15</v>
      </c>
    </row>
    <row r="58" spans="1:3" ht="15">
      <c r="A58" s="78" t="s">
        <v>1210</v>
      </c>
      <c r="B58" s="86" t="s">
        <v>258</v>
      </c>
      <c r="C58" s="78">
        <f>VLOOKUP(GroupVertices[[#This Row],[Vertex]],Vertices[],MATCH("ID",Vertices[[#Headers],[Vertex]:[Vertex Content Word Count]],0),FALSE)</f>
        <v>40</v>
      </c>
    </row>
    <row r="59" spans="1:3" ht="15">
      <c r="A59" s="78" t="s">
        <v>1210</v>
      </c>
      <c r="B59" s="86" t="s">
        <v>257</v>
      </c>
      <c r="C59" s="78">
        <f>VLOOKUP(GroupVertices[[#This Row],[Vertex]],Vertices[],MATCH("ID",Vertices[[#Headers],[Vertex]:[Vertex Content Word Count]],0),FALSE)</f>
        <v>39</v>
      </c>
    </row>
    <row r="60" spans="1:3" ht="15">
      <c r="A60" s="78" t="s">
        <v>1210</v>
      </c>
      <c r="B60" s="86" t="s">
        <v>256</v>
      </c>
      <c r="C60" s="78">
        <f>VLOOKUP(GroupVertices[[#This Row],[Vertex]],Vertices[],MATCH("ID",Vertices[[#Headers],[Vertex]:[Vertex Content Word Count]],0),FALSE)</f>
        <v>38</v>
      </c>
    </row>
    <row r="61" spans="1:3" ht="15">
      <c r="A61" s="78" t="s">
        <v>1210</v>
      </c>
      <c r="B61" s="86" t="s">
        <v>255</v>
      </c>
      <c r="C61" s="78">
        <f>VLOOKUP(GroupVertices[[#This Row],[Vertex]],Vertices[],MATCH("ID",Vertices[[#Headers],[Vertex]:[Vertex Content Word Count]],0),FALSE)</f>
        <v>37</v>
      </c>
    </row>
    <row r="62" spans="1:3" ht="15">
      <c r="A62" s="78" t="s">
        <v>1210</v>
      </c>
      <c r="B62" s="86" t="s">
        <v>254</v>
      </c>
      <c r="C62" s="78">
        <f>VLOOKUP(GroupVertices[[#This Row],[Vertex]],Vertices[],MATCH("ID",Vertices[[#Headers],[Vertex]:[Vertex Content Word Count]],0),FALSE)</f>
        <v>36</v>
      </c>
    </row>
    <row r="63" spans="1:3" ht="15">
      <c r="A63" s="78" t="s">
        <v>1210</v>
      </c>
      <c r="B63" s="86" t="s">
        <v>253</v>
      </c>
      <c r="C63" s="78">
        <f>VLOOKUP(GroupVertices[[#This Row],[Vertex]],Vertices[],MATCH("ID",Vertices[[#Headers],[Vertex]:[Vertex Content Word Count]],0),FALSE)</f>
        <v>35</v>
      </c>
    </row>
    <row r="64" spans="1:3" ht="15">
      <c r="A64" s="78" t="s">
        <v>1210</v>
      </c>
      <c r="B64" s="86" t="s">
        <v>224</v>
      </c>
      <c r="C64" s="78">
        <f>VLOOKUP(GroupVertices[[#This Row],[Vertex]],Vertices[],MATCH("ID",Vertices[[#Headers],[Vertex]:[Vertex Content Word Count]],0),FALSE)</f>
        <v>31</v>
      </c>
    </row>
    <row r="65" spans="1:3" ht="15">
      <c r="A65" s="78" t="s">
        <v>1210</v>
      </c>
      <c r="B65" s="86" t="s">
        <v>225</v>
      </c>
      <c r="C65" s="78">
        <f>VLOOKUP(GroupVertices[[#This Row],[Vertex]],Vertices[],MATCH("ID",Vertices[[#Headers],[Vertex]:[Vertex Content Word Count]],0),FALSE)</f>
        <v>34</v>
      </c>
    </row>
    <row r="66" spans="1:3" ht="15">
      <c r="A66" s="78" t="s">
        <v>1210</v>
      </c>
      <c r="B66" s="86" t="s">
        <v>252</v>
      </c>
      <c r="C66" s="78">
        <f>VLOOKUP(GroupVertices[[#This Row],[Vertex]],Vertices[],MATCH("ID",Vertices[[#Headers],[Vertex]:[Vertex Content Word Count]],0),FALSE)</f>
        <v>33</v>
      </c>
    </row>
    <row r="67" spans="1:3" ht="15">
      <c r="A67" s="78" t="s">
        <v>1210</v>
      </c>
      <c r="B67" s="86" t="s">
        <v>251</v>
      </c>
      <c r="C67" s="78">
        <f>VLOOKUP(GroupVertices[[#This Row],[Vertex]],Vertices[],MATCH("ID",Vertices[[#Headers],[Vertex]:[Vertex Content Word Count]],0),FALSE)</f>
        <v>32</v>
      </c>
    </row>
    <row r="68" spans="1:3" ht="15">
      <c r="A68" s="78" t="s">
        <v>1211</v>
      </c>
      <c r="B68" s="86" t="s">
        <v>214</v>
      </c>
      <c r="C68" s="78">
        <f>VLOOKUP(GroupVertices[[#This Row],[Vertex]],Vertices[],MATCH("ID",Vertices[[#Headers],[Vertex]:[Vertex Content Word Count]],0),FALSE)</f>
        <v>3</v>
      </c>
    </row>
    <row r="69" spans="1:3" ht="15">
      <c r="A69" s="78" t="s">
        <v>1211</v>
      </c>
      <c r="B69" s="86" t="s">
        <v>245</v>
      </c>
      <c r="C69" s="78">
        <f>VLOOKUP(GroupVertices[[#This Row],[Vertex]],Vertices[],MATCH("ID",Vertices[[#Headers],[Vertex]:[Vertex Content Word Count]],0),FALSE)</f>
        <v>13</v>
      </c>
    </row>
    <row r="70" spans="1:3" ht="15">
      <c r="A70" s="78" t="s">
        <v>1211</v>
      </c>
      <c r="B70" s="86" t="s">
        <v>244</v>
      </c>
      <c r="C70" s="78">
        <f>VLOOKUP(GroupVertices[[#This Row],[Vertex]],Vertices[],MATCH("ID",Vertices[[#Headers],[Vertex]:[Vertex Content Word Count]],0),FALSE)</f>
        <v>12</v>
      </c>
    </row>
    <row r="71" spans="1:3" ht="15">
      <c r="A71" s="78" t="s">
        <v>1211</v>
      </c>
      <c r="B71" s="86" t="s">
        <v>243</v>
      </c>
      <c r="C71" s="78">
        <f>VLOOKUP(GroupVertices[[#This Row],[Vertex]],Vertices[],MATCH("ID",Vertices[[#Headers],[Vertex]:[Vertex Content Word Count]],0),FALSE)</f>
        <v>11</v>
      </c>
    </row>
    <row r="72" spans="1:3" ht="15">
      <c r="A72" s="78" t="s">
        <v>1211</v>
      </c>
      <c r="B72" s="86" t="s">
        <v>242</v>
      </c>
      <c r="C72" s="78">
        <f>VLOOKUP(GroupVertices[[#This Row],[Vertex]],Vertices[],MATCH("ID",Vertices[[#Headers],[Vertex]:[Vertex Content Word Count]],0),FALSE)</f>
        <v>10</v>
      </c>
    </row>
    <row r="73" spans="1:3" ht="15">
      <c r="A73" s="78" t="s">
        <v>1211</v>
      </c>
      <c r="B73" s="86" t="s">
        <v>241</v>
      </c>
      <c r="C73" s="78">
        <f>VLOOKUP(GroupVertices[[#This Row],[Vertex]],Vertices[],MATCH("ID",Vertices[[#Headers],[Vertex]:[Vertex Content Word Count]],0),FALSE)</f>
        <v>9</v>
      </c>
    </row>
    <row r="74" spans="1:3" ht="15">
      <c r="A74" s="78" t="s">
        <v>1211</v>
      </c>
      <c r="B74" s="86" t="s">
        <v>240</v>
      </c>
      <c r="C74" s="78">
        <f>VLOOKUP(GroupVertices[[#This Row],[Vertex]],Vertices[],MATCH("ID",Vertices[[#Headers],[Vertex]:[Vertex Content Word Count]],0),FALSE)</f>
        <v>8</v>
      </c>
    </row>
    <row r="75" spans="1:3" ht="15">
      <c r="A75" s="78" t="s">
        <v>1211</v>
      </c>
      <c r="B75" s="86" t="s">
        <v>239</v>
      </c>
      <c r="C75" s="78">
        <f>VLOOKUP(GroupVertices[[#This Row],[Vertex]],Vertices[],MATCH("ID",Vertices[[#Headers],[Vertex]:[Vertex Content Word Count]],0),FALSE)</f>
        <v>7</v>
      </c>
    </row>
    <row r="76" spans="1:3" ht="15">
      <c r="A76" s="78" t="s">
        <v>1211</v>
      </c>
      <c r="B76" s="86" t="s">
        <v>238</v>
      </c>
      <c r="C76" s="78">
        <f>VLOOKUP(GroupVertices[[#This Row],[Vertex]],Vertices[],MATCH("ID",Vertices[[#Headers],[Vertex]:[Vertex Content Word Count]],0),FALSE)</f>
        <v>6</v>
      </c>
    </row>
    <row r="77" spans="1:3" ht="15">
      <c r="A77" s="78" t="s">
        <v>1211</v>
      </c>
      <c r="B77" s="86" t="s">
        <v>237</v>
      </c>
      <c r="C77" s="78">
        <f>VLOOKUP(GroupVertices[[#This Row],[Vertex]],Vertices[],MATCH("ID",Vertices[[#Headers],[Vertex]:[Vertex Content Word Count]],0),FALSE)</f>
        <v>5</v>
      </c>
    </row>
    <row r="78" spans="1:3" ht="15">
      <c r="A78" s="78" t="s">
        <v>1211</v>
      </c>
      <c r="B78" s="86" t="s">
        <v>236</v>
      </c>
      <c r="C78" s="78">
        <f>VLOOKUP(GroupVertices[[#This Row],[Vertex]],Vertices[],MATCH("ID",Vertices[[#Headers],[Vertex]:[Vertex Content Word Count]],0),FALSE)</f>
        <v>4</v>
      </c>
    </row>
    <row r="79" spans="1:3" ht="15">
      <c r="A79" s="78" t="s">
        <v>1212</v>
      </c>
      <c r="B79" s="86" t="s">
        <v>223</v>
      </c>
      <c r="C79" s="78">
        <f>VLOOKUP(GroupVertices[[#This Row],[Vertex]],Vertices[],MATCH("ID",Vertices[[#Headers],[Vertex]:[Vertex Content Word Count]],0),FALSE)</f>
        <v>30</v>
      </c>
    </row>
    <row r="80" spans="1:3" ht="15">
      <c r="A80" s="78" t="s">
        <v>1212</v>
      </c>
      <c r="B80" s="86" t="s">
        <v>222</v>
      </c>
      <c r="C80" s="78">
        <f>VLOOKUP(GroupVertices[[#This Row],[Vertex]],Vertices[],MATCH("ID",Vertices[[#Headers],[Vertex]:[Vertex Content Word Count]],0),FALSE)</f>
        <v>29</v>
      </c>
    </row>
    <row r="81" spans="1:3" ht="15">
      <c r="A81" s="78" t="s">
        <v>1213</v>
      </c>
      <c r="B81" s="86" t="s">
        <v>219</v>
      </c>
      <c r="C81" s="78">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1603</v>
      </c>
      <c r="B2" s="34" t="s">
        <v>1169</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58</v>
      </c>
      <c r="J2" s="37">
        <f>MIN(Vertices[Betweenness Centrality])</f>
        <v>0</v>
      </c>
      <c r="K2" s="38">
        <f>COUNTIF(Vertices[Betweenness Centrality],"&gt;= "&amp;J2)-COUNTIF(Vertices[Betweenness Centrality],"&gt;="&amp;J3)</f>
        <v>70</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21</v>
      </c>
      <c r="P2" s="37">
        <f>MIN(Vertices[PageRank])</f>
        <v>0.360107</v>
      </c>
      <c r="Q2" s="38">
        <f>COUNTIF(Vertices[PageRank],"&gt;= "&amp;P2)-COUNTIF(Vertices[PageRank],"&gt;="&amp;P3)</f>
        <v>33</v>
      </c>
      <c r="R2" s="37">
        <f>MIN(Vertices[Clustering Coefficient])</f>
        <v>0</v>
      </c>
      <c r="S2" s="43">
        <f>COUNTIF(Vertices[Clustering Coefficient],"&gt;= "&amp;R2)-COUNTIF(Vertices[Clustering Coefficient],"&gt;="&amp;R3)</f>
        <v>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0.5272727272727272</v>
      </c>
      <c r="I3" s="40">
        <f>COUNTIF(Vertices[Out-Degree],"&gt;= "&amp;H3)-COUNTIF(Vertices[Out-Degree],"&gt;="&amp;H4)</f>
        <v>11</v>
      </c>
      <c r="J3" s="39">
        <f aca="true" t="shared" si="4" ref="J3:J26">J2+($J$57-$J$2)/BinDivisor</f>
        <v>51.78767676363636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16</v>
      </c>
      <c r="N3" s="39">
        <f aca="true" t="shared" si="6" ref="N3:N26">N2+($N$57-$N$2)/BinDivisor</f>
        <v>0.0020185999999999997</v>
      </c>
      <c r="O3" s="40">
        <f>COUNTIF(Vertices[Eigenvector Centrality],"&gt;= "&amp;N3)-COUNTIF(Vertices[Eigenvector Centrality],"&gt;="&amp;N4)</f>
        <v>10</v>
      </c>
      <c r="P3" s="39">
        <f aca="true" t="shared" si="7" ref="P3:P26">P2+($P$57-$P$2)/BinDivisor</f>
        <v>0.5747622363636364</v>
      </c>
      <c r="Q3" s="40">
        <f>COUNTIF(Vertices[PageRank],"&gt;= "&amp;P3)-COUNTIF(Vertices[PageRank],"&gt;="&amp;P4)</f>
        <v>30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80</v>
      </c>
      <c r="D4" s="32">
        <f t="shared" si="1"/>
        <v>0</v>
      </c>
      <c r="E4" s="3">
        <f>COUNTIF(Vertices[Degree],"&gt;= "&amp;D4)-COUNTIF(Vertices[Degree],"&gt;="&amp;D5)</f>
        <v>0</v>
      </c>
      <c r="F4" s="37">
        <f t="shared" si="2"/>
        <v>0.43636363636363634</v>
      </c>
      <c r="G4" s="38">
        <f>COUNTIF(Vertices[In-Degree],"&gt;= "&amp;F4)-COUNTIF(Vertices[In-Degree],"&gt;="&amp;F5)</f>
        <v>0</v>
      </c>
      <c r="H4" s="37">
        <f t="shared" si="3"/>
        <v>1.0545454545454545</v>
      </c>
      <c r="I4" s="38">
        <f>COUNTIF(Vertices[Out-Degree],"&gt;= "&amp;H4)-COUNTIF(Vertices[Out-Degree],"&gt;="&amp;H5)</f>
        <v>0</v>
      </c>
      <c r="J4" s="37">
        <f t="shared" si="4"/>
        <v>103.57535352727272</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0.0040371999999999995</v>
      </c>
      <c r="O4" s="38">
        <f>COUNTIF(Vertices[Eigenvector Centrality],"&gt;= "&amp;N4)-COUNTIF(Vertices[Eigenvector Centrality],"&gt;="&amp;N5)</f>
        <v>2</v>
      </c>
      <c r="P4" s="37">
        <f t="shared" si="7"/>
        <v>0.7894174727272728</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0.6545454545454545</v>
      </c>
      <c r="G5" s="40">
        <f>COUNTIF(Vertices[In-Degree],"&gt;= "&amp;F5)-COUNTIF(Vertices[In-Degree],"&gt;="&amp;F6)</f>
        <v>0</v>
      </c>
      <c r="H5" s="39">
        <f t="shared" si="3"/>
        <v>1.5818181818181816</v>
      </c>
      <c r="I5" s="40">
        <f>COUNTIF(Vertices[Out-Degree],"&gt;= "&amp;H5)-COUNTIF(Vertices[Out-Degree],"&gt;="&amp;H6)</f>
        <v>0</v>
      </c>
      <c r="J5" s="39">
        <f t="shared" si="4"/>
        <v>155.36303029090908</v>
      </c>
      <c r="K5" s="40">
        <f>COUNTIF(Vertices[Betweenness Centrality],"&gt;= "&amp;J5)-COUNTIF(Vertices[Betweenness Centrality],"&gt;="&amp;J6)</f>
        <v>2</v>
      </c>
      <c r="L5" s="39">
        <f t="shared" si="5"/>
        <v>0.05454545454545454</v>
      </c>
      <c r="M5" s="40">
        <f>COUNTIF(Vertices[Closeness Centrality],"&gt;= "&amp;L5)-COUNTIF(Vertices[Closeness Centrality],"&gt;="&amp;L6)</f>
        <v>2</v>
      </c>
      <c r="N5" s="39">
        <f t="shared" si="6"/>
        <v>0.006055799999999999</v>
      </c>
      <c r="O5" s="40">
        <f>COUNTIF(Vertices[Eigenvector Centrality],"&gt;= "&amp;N5)-COUNTIF(Vertices[Eigenvector Centrality],"&gt;="&amp;N6)</f>
        <v>2</v>
      </c>
      <c r="P5" s="39">
        <f t="shared" si="7"/>
        <v>1.0040727090909092</v>
      </c>
      <c r="Q5" s="40">
        <f>COUNTIF(Vertices[PageRank],"&gt;= "&amp;P5)-COUNTIF(Vertices[PageRank],"&gt;="&amp;P6)</f>
        <v>5</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124</v>
      </c>
      <c r="D6" s="32">
        <f t="shared" si="1"/>
        <v>0</v>
      </c>
      <c r="E6" s="3">
        <f>COUNTIF(Vertices[Degree],"&gt;= "&amp;D6)-COUNTIF(Vertices[Degree],"&gt;="&amp;D7)</f>
        <v>0</v>
      </c>
      <c r="F6" s="37">
        <f t="shared" si="2"/>
        <v>0.8727272727272727</v>
      </c>
      <c r="G6" s="38">
        <f>COUNTIF(Vertices[In-Degree],"&gt;= "&amp;F6)-COUNTIF(Vertices[In-Degree],"&gt;="&amp;F7)</f>
        <v>36</v>
      </c>
      <c r="H6" s="37">
        <f t="shared" si="3"/>
        <v>2.109090909090909</v>
      </c>
      <c r="I6" s="38">
        <f>COUNTIF(Vertices[Out-Degree],"&gt;= "&amp;H6)-COUNTIF(Vertices[Out-Degree],"&gt;="&amp;H7)</f>
        <v>0</v>
      </c>
      <c r="J6" s="37">
        <f t="shared" si="4"/>
        <v>207.15070705454545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0.008074399999999999</v>
      </c>
      <c r="O6" s="38">
        <f>COUNTIF(Vertices[Eigenvector Centrality],"&gt;= "&amp;N6)-COUNTIF(Vertices[Eigenvector Centrality],"&gt;="&amp;N7)</f>
        <v>0</v>
      </c>
      <c r="P6" s="37">
        <f t="shared" si="7"/>
        <v>1.2187279454545457</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23</v>
      </c>
      <c r="D7" s="32">
        <f t="shared" si="1"/>
        <v>0</v>
      </c>
      <c r="E7" s="3">
        <f>COUNTIF(Vertices[Degree],"&gt;= "&amp;D7)-COUNTIF(Vertices[Degree],"&gt;="&amp;D8)</f>
        <v>0</v>
      </c>
      <c r="F7" s="39">
        <f t="shared" si="2"/>
        <v>1.0909090909090908</v>
      </c>
      <c r="G7" s="40">
        <f>COUNTIF(Vertices[In-Degree],"&gt;= "&amp;F7)-COUNTIF(Vertices[In-Degree],"&gt;="&amp;F8)</f>
        <v>0</v>
      </c>
      <c r="H7" s="39">
        <f t="shared" si="3"/>
        <v>2.6363636363636362</v>
      </c>
      <c r="I7" s="40">
        <f>COUNTIF(Vertices[Out-Degree],"&gt;= "&amp;H7)-COUNTIF(Vertices[Out-Degree],"&gt;="&amp;H8)</f>
        <v>1</v>
      </c>
      <c r="J7" s="39">
        <f t="shared" si="4"/>
        <v>258.9383838181818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0.010092999999999998</v>
      </c>
      <c r="O7" s="40">
        <f>COUNTIF(Vertices[Eigenvector Centrality],"&gt;= "&amp;N7)-COUNTIF(Vertices[Eigenvector Centrality],"&gt;="&amp;N8)</f>
        <v>0</v>
      </c>
      <c r="P7" s="39">
        <f t="shared" si="7"/>
        <v>1.433383181818182</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147</v>
      </c>
      <c r="D8" s="32">
        <f t="shared" si="1"/>
        <v>0</v>
      </c>
      <c r="E8" s="3">
        <f>COUNTIF(Vertices[Degree],"&gt;= "&amp;D8)-COUNTIF(Vertices[Degree],"&gt;="&amp;D9)</f>
        <v>0</v>
      </c>
      <c r="F8" s="37">
        <f t="shared" si="2"/>
        <v>1.309090909090909</v>
      </c>
      <c r="G8" s="38">
        <f>COUNTIF(Vertices[In-Degree],"&gt;= "&amp;F8)-COUNTIF(Vertices[In-Degree],"&gt;="&amp;F9)</f>
        <v>0</v>
      </c>
      <c r="H8" s="37">
        <f t="shared" si="3"/>
        <v>3.1636363636363636</v>
      </c>
      <c r="I8" s="38">
        <f>COUNTIF(Vertices[Out-Degree],"&gt;= "&amp;H8)-COUNTIF(Vertices[Out-Degree],"&gt;="&amp;H9)</f>
        <v>0</v>
      </c>
      <c r="J8" s="37">
        <f t="shared" si="4"/>
        <v>310.72606058181816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0.012111599999999997</v>
      </c>
      <c r="O8" s="38">
        <f>COUNTIF(Vertices[Eigenvector Centrality],"&gt;= "&amp;N8)-COUNTIF(Vertices[Eigenvector Centrality],"&gt;="&amp;N9)</f>
        <v>0</v>
      </c>
      <c r="P8" s="37">
        <f t="shared" si="7"/>
        <v>1.6480384181818182</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1.5272727272727273</v>
      </c>
      <c r="G9" s="40">
        <f>COUNTIF(Vertices[In-Degree],"&gt;= "&amp;F9)-COUNTIF(Vertices[In-Degree],"&gt;="&amp;F10)</f>
        <v>0</v>
      </c>
      <c r="H9" s="39">
        <f t="shared" si="3"/>
        <v>3.690909090909091</v>
      </c>
      <c r="I9" s="40">
        <f>COUNTIF(Vertices[Out-Degree],"&gt;= "&amp;H9)-COUNTIF(Vertices[Out-Degree],"&gt;="&amp;H10)</f>
        <v>2</v>
      </c>
      <c r="J9" s="39">
        <f t="shared" si="4"/>
        <v>362.5137373454545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0.014130199999999996</v>
      </c>
      <c r="O9" s="40">
        <f>COUNTIF(Vertices[Eigenvector Centrality],"&gt;= "&amp;N9)-COUNTIF(Vertices[Eigenvector Centrality],"&gt;="&amp;N10)</f>
        <v>27</v>
      </c>
      <c r="P9" s="39">
        <f t="shared" si="7"/>
        <v>1.8626936545454544</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1.7454545454545456</v>
      </c>
      <c r="G10" s="38">
        <f>COUNTIF(Vertices[In-Degree],"&gt;= "&amp;F10)-COUNTIF(Vertices[In-Degree],"&gt;="&amp;F11)</f>
        <v>0</v>
      </c>
      <c r="H10" s="37">
        <f t="shared" si="3"/>
        <v>4.218181818181818</v>
      </c>
      <c r="I10" s="38">
        <f>COUNTIF(Vertices[Out-Degree],"&gt;= "&amp;H10)-COUNTIF(Vertices[Out-Degree],"&gt;="&amp;H11)</f>
        <v>0</v>
      </c>
      <c r="J10" s="37">
        <f t="shared" si="4"/>
        <v>414.30141410909084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0.016148799999999994</v>
      </c>
      <c r="O10" s="38">
        <f>COUNTIF(Vertices[Eigenvector Centrality],"&gt;= "&amp;N10)-COUNTIF(Vertices[Eigenvector Centrality],"&gt;="&amp;N11)</f>
        <v>4</v>
      </c>
      <c r="P10" s="37">
        <f t="shared" si="7"/>
        <v>2.0773488909090907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1.9636363636363638</v>
      </c>
      <c r="G11" s="40">
        <f>COUNTIF(Vertices[In-Degree],"&gt;= "&amp;F11)-COUNTIF(Vertices[In-Degree],"&gt;="&amp;F12)</f>
        <v>25</v>
      </c>
      <c r="H11" s="39">
        <f t="shared" si="3"/>
        <v>4.745454545454545</v>
      </c>
      <c r="I11" s="40">
        <f>COUNTIF(Vertices[Out-Degree],"&gt;= "&amp;H11)-COUNTIF(Vertices[Out-Degree],"&gt;="&amp;H12)</f>
        <v>0</v>
      </c>
      <c r="J11" s="39">
        <f t="shared" si="4"/>
        <v>466.0890908727272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0.018167399999999993</v>
      </c>
      <c r="O11" s="40">
        <f>COUNTIF(Vertices[Eigenvector Centrality],"&gt;= "&amp;N11)-COUNTIF(Vertices[Eigenvector Centrality],"&gt;="&amp;N12)</f>
        <v>1</v>
      </c>
      <c r="P11" s="39">
        <f t="shared" si="7"/>
        <v>2.292004127272727</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0.016129032258064516</v>
      </c>
      <c r="D12" s="32">
        <f t="shared" si="1"/>
        <v>0</v>
      </c>
      <c r="E12" s="3">
        <f>COUNTIF(Vertices[Degree],"&gt;= "&amp;D12)-COUNTIF(Vertices[Degree],"&gt;="&amp;D13)</f>
        <v>0</v>
      </c>
      <c r="F12" s="37">
        <f t="shared" si="2"/>
        <v>2.181818181818182</v>
      </c>
      <c r="G12" s="38">
        <f>COUNTIF(Vertices[In-Degree],"&gt;= "&amp;F12)-COUNTIF(Vertices[In-Degree],"&gt;="&amp;F13)</f>
        <v>0</v>
      </c>
      <c r="H12" s="37">
        <f t="shared" si="3"/>
        <v>5.2727272727272725</v>
      </c>
      <c r="I12" s="38">
        <f>COUNTIF(Vertices[Out-Degree],"&gt;= "&amp;H12)-COUNTIF(Vertices[Out-Degree],"&gt;="&amp;H13)</f>
        <v>0</v>
      </c>
      <c r="J12" s="37">
        <f t="shared" si="4"/>
        <v>517.8767676363635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0.020185999999999992</v>
      </c>
      <c r="O12" s="38">
        <f>COUNTIF(Vertices[Eigenvector Centrality],"&gt;= "&amp;N12)-COUNTIF(Vertices[Eigenvector Centrality],"&gt;="&amp;N13)</f>
        <v>1</v>
      </c>
      <c r="P12" s="37">
        <f t="shared" si="7"/>
        <v>2.506659363636363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0.031746031746031744</v>
      </c>
      <c r="D13" s="32">
        <f t="shared" si="1"/>
        <v>0</v>
      </c>
      <c r="E13" s="3">
        <f>COUNTIF(Vertices[Degree],"&gt;= "&amp;D13)-COUNTIF(Vertices[Degree],"&gt;="&amp;D14)</f>
        <v>0</v>
      </c>
      <c r="F13" s="39">
        <f t="shared" si="2"/>
        <v>2.4000000000000004</v>
      </c>
      <c r="G13" s="40">
        <f>COUNTIF(Vertices[In-Degree],"&gt;= "&amp;F13)-COUNTIF(Vertices[In-Degree],"&gt;="&amp;F14)</f>
        <v>0</v>
      </c>
      <c r="H13" s="39">
        <f t="shared" si="3"/>
        <v>5.8</v>
      </c>
      <c r="I13" s="40">
        <f>COUNTIF(Vertices[Out-Degree],"&gt;= "&amp;H13)-COUNTIF(Vertices[Out-Degree],"&gt;="&amp;H14)</f>
        <v>0</v>
      </c>
      <c r="J13" s="39">
        <f t="shared" si="4"/>
        <v>569.6644443999999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0.02220459999999999</v>
      </c>
      <c r="O13" s="40">
        <f>COUNTIF(Vertices[Eigenvector Centrality],"&gt;= "&amp;N13)-COUNTIF(Vertices[Eigenvector Centrality],"&gt;="&amp;N14)</f>
        <v>1</v>
      </c>
      <c r="P13" s="39">
        <f t="shared" si="7"/>
        <v>2.7213145999999995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2.6181818181818186</v>
      </c>
      <c r="G14" s="38">
        <f>COUNTIF(Vertices[In-Degree],"&gt;= "&amp;F14)-COUNTIF(Vertices[In-Degree],"&gt;="&amp;F15)</f>
        <v>0</v>
      </c>
      <c r="H14" s="37">
        <f t="shared" si="3"/>
        <v>6.327272727272727</v>
      </c>
      <c r="I14" s="38">
        <f>COUNTIF(Vertices[Out-Degree],"&gt;= "&amp;H14)-COUNTIF(Vertices[Out-Degree],"&gt;="&amp;H15)</f>
        <v>0</v>
      </c>
      <c r="J14" s="37">
        <f t="shared" si="4"/>
        <v>621.4521211636362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0.02422319999999999</v>
      </c>
      <c r="O14" s="38">
        <f>COUNTIF(Vertices[Eigenvector Centrality],"&gt;= "&amp;N14)-COUNTIF(Vertices[Eigenvector Centrality],"&gt;="&amp;N15)</f>
        <v>4</v>
      </c>
      <c r="P14" s="37">
        <f t="shared" si="7"/>
        <v>2.9359698363636357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2.836363636363637</v>
      </c>
      <c r="G15" s="40">
        <f>COUNTIF(Vertices[In-Degree],"&gt;= "&amp;F15)-COUNTIF(Vertices[In-Degree],"&gt;="&amp;F16)</f>
        <v>6</v>
      </c>
      <c r="H15" s="39">
        <f t="shared" si="3"/>
        <v>6.8545454545454545</v>
      </c>
      <c r="I15" s="40">
        <f>COUNTIF(Vertices[Out-Degree],"&gt;= "&amp;H15)-COUNTIF(Vertices[Out-Degree],"&gt;="&amp;H16)</f>
        <v>0</v>
      </c>
      <c r="J15" s="39">
        <f t="shared" si="4"/>
        <v>673.2397979272725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0.02624179999999999</v>
      </c>
      <c r="O15" s="40">
        <f>COUNTIF(Vertices[Eigenvector Centrality],"&gt;= "&amp;N15)-COUNTIF(Vertices[Eigenvector Centrality],"&gt;="&amp;N16)</f>
        <v>0</v>
      </c>
      <c r="P15" s="39">
        <f t="shared" si="7"/>
        <v>3.150625072727272</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3.054545454545455</v>
      </c>
      <c r="G16" s="38">
        <f>COUNTIF(Vertices[In-Degree],"&gt;= "&amp;F16)-COUNTIF(Vertices[In-Degree],"&gt;="&amp;F17)</f>
        <v>0</v>
      </c>
      <c r="H16" s="37">
        <f t="shared" si="3"/>
        <v>7.381818181818182</v>
      </c>
      <c r="I16" s="38">
        <f>COUNTIF(Vertices[Out-Degree],"&gt;= "&amp;H16)-COUNTIF(Vertices[Out-Degree],"&gt;="&amp;H17)</f>
        <v>0</v>
      </c>
      <c r="J16" s="37">
        <f t="shared" si="4"/>
        <v>725.0274746909089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0.028260399999999988</v>
      </c>
      <c r="O16" s="38">
        <f>COUNTIF(Vertices[Eigenvector Centrality],"&gt;= "&amp;N16)-COUNTIF(Vertices[Eigenvector Centrality],"&gt;="&amp;N17)</f>
        <v>1</v>
      </c>
      <c r="P16" s="37">
        <f t="shared" si="7"/>
        <v>3.3652803090909083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59</v>
      </c>
      <c r="D17" s="32">
        <f t="shared" si="1"/>
        <v>0</v>
      </c>
      <c r="E17" s="3">
        <f>COUNTIF(Vertices[Degree],"&gt;= "&amp;D17)-COUNTIF(Vertices[Degree],"&gt;="&amp;D18)</f>
        <v>0</v>
      </c>
      <c r="F17" s="39">
        <f t="shared" si="2"/>
        <v>3.2727272727272734</v>
      </c>
      <c r="G17" s="40">
        <f>COUNTIF(Vertices[In-Degree],"&gt;= "&amp;F17)-COUNTIF(Vertices[In-Degree],"&gt;="&amp;F18)</f>
        <v>0</v>
      </c>
      <c r="H17" s="39">
        <f t="shared" si="3"/>
        <v>7.909090909090909</v>
      </c>
      <c r="I17" s="40">
        <f>COUNTIF(Vertices[Out-Degree],"&gt;= "&amp;H17)-COUNTIF(Vertices[Out-Degree],"&gt;="&amp;H18)</f>
        <v>0</v>
      </c>
      <c r="J17" s="39">
        <f t="shared" si="4"/>
        <v>776.8151514545452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0.030278999999999986</v>
      </c>
      <c r="O17" s="40">
        <f>COUNTIF(Vertices[Eigenvector Centrality],"&gt;= "&amp;N17)-COUNTIF(Vertices[Eigenvector Centrality],"&gt;="&amp;N18)</f>
        <v>0</v>
      </c>
      <c r="P17" s="39">
        <f t="shared" si="7"/>
        <v>3.5799355454545445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106</v>
      </c>
      <c r="D18" s="32">
        <f t="shared" si="1"/>
        <v>0</v>
      </c>
      <c r="E18" s="3">
        <f>COUNTIF(Vertices[Degree],"&gt;= "&amp;D18)-COUNTIF(Vertices[Degree],"&gt;="&amp;D19)</f>
        <v>0</v>
      </c>
      <c r="F18" s="37">
        <f t="shared" si="2"/>
        <v>3.4909090909090916</v>
      </c>
      <c r="G18" s="38">
        <f>COUNTIF(Vertices[In-Degree],"&gt;= "&amp;F18)-COUNTIF(Vertices[In-Degree],"&gt;="&amp;F19)</f>
        <v>0</v>
      </c>
      <c r="H18" s="37">
        <f t="shared" si="3"/>
        <v>8.436363636363636</v>
      </c>
      <c r="I18" s="38">
        <f>COUNTIF(Vertices[Out-Degree],"&gt;= "&amp;H18)-COUNTIF(Vertices[Out-Degree],"&gt;="&amp;H19)</f>
        <v>0</v>
      </c>
      <c r="J18" s="37">
        <f t="shared" si="4"/>
        <v>828.6028282181816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0.03229759999999999</v>
      </c>
      <c r="O18" s="38">
        <f>COUNTIF(Vertices[Eigenvector Centrality],"&gt;= "&amp;N18)-COUNTIF(Vertices[Eigenvector Centrality],"&gt;="&amp;N19)</f>
        <v>0</v>
      </c>
      <c r="P18" s="37">
        <f t="shared" si="7"/>
        <v>3.7945907818181808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3.70909090909091</v>
      </c>
      <c r="G19" s="40">
        <f>COUNTIF(Vertices[In-Degree],"&gt;= "&amp;F19)-COUNTIF(Vertices[In-Degree],"&gt;="&amp;F20)</f>
        <v>0</v>
      </c>
      <c r="H19" s="39">
        <f t="shared" si="3"/>
        <v>8.963636363636363</v>
      </c>
      <c r="I19" s="40">
        <f>COUNTIF(Vertices[Out-Degree],"&gt;= "&amp;H19)-COUNTIF(Vertices[Out-Degree],"&gt;="&amp;H20)</f>
        <v>3</v>
      </c>
      <c r="J19" s="39">
        <f t="shared" si="4"/>
        <v>880.3905049818179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0.03431619999999999</v>
      </c>
      <c r="O19" s="40">
        <f>COUNTIF(Vertices[Eigenvector Centrality],"&gt;= "&amp;N19)-COUNTIF(Vertices[Eigenvector Centrality],"&gt;="&amp;N20)</f>
        <v>3</v>
      </c>
      <c r="P19" s="39">
        <f t="shared" si="7"/>
        <v>4.009246018181817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3.927272727272728</v>
      </c>
      <c r="G20" s="38">
        <f>COUNTIF(Vertices[In-Degree],"&gt;= "&amp;F20)-COUNTIF(Vertices[In-Degree],"&gt;="&amp;F21)</f>
        <v>3</v>
      </c>
      <c r="H20" s="37">
        <f t="shared" si="3"/>
        <v>9.49090909090909</v>
      </c>
      <c r="I20" s="38">
        <f>COUNTIF(Vertices[Out-Degree],"&gt;= "&amp;H20)-COUNTIF(Vertices[Out-Degree],"&gt;="&amp;H21)</f>
        <v>1</v>
      </c>
      <c r="J20" s="37">
        <f t="shared" si="4"/>
        <v>932.1781817454543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0.036334799999999993</v>
      </c>
      <c r="O20" s="38">
        <f>COUNTIF(Vertices[Eigenvector Centrality],"&gt;= "&amp;N20)-COUNTIF(Vertices[Eigenvector Centrality],"&gt;="&amp;N21)</f>
        <v>1</v>
      </c>
      <c r="P20" s="37">
        <f t="shared" si="7"/>
        <v>4.223901254545454</v>
      </c>
      <c r="Q20" s="38">
        <f>COUNTIF(Vertices[PageRank],"&gt;= "&amp;P20)-COUNTIF(Vertices[PageRank],"&gt;="&amp;P21)</f>
        <v>2</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2.379003</v>
      </c>
      <c r="D21" s="32">
        <f t="shared" si="1"/>
        <v>0</v>
      </c>
      <c r="E21" s="3">
        <f>COUNTIF(Vertices[Degree],"&gt;= "&amp;D21)-COUNTIF(Vertices[Degree],"&gt;="&amp;D22)</f>
        <v>0</v>
      </c>
      <c r="F21" s="39">
        <f t="shared" si="2"/>
        <v>4.145454545454546</v>
      </c>
      <c r="G21" s="40">
        <f>COUNTIF(Vertices[In-Degree],"&gt;= "&amp;F21)-COUNTIF(Vertices[In-Degree],"&gt;="&amp;F22)</f>
        <v>0</v>
      </c>
      <c r="H21" s="39">
        <f t="shared" si="3"/>
        <v>10.018181818181818</v>
      </c>
      <c r="I21" s="40">
        <f>COUNTIF(Vertices[Out-Degree],"&gt;= "&amp;H21)-COUNTIF(Vertices[Out-Degree],"&gt;="&amp;H22)</f>
        <v>0</v>
      </c>
      <c r="J21" s="39">
        <f t="shared" si="4"/>
        <v>983.9658585090906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0.038353399999999996</v>
      </c>
      <c r="O21" s="40">
        <f>COUNTIF(Vertices[Eigenvector Centrality],"&gt;= "&amp;N21)-COUNTIF(Vertices[Eigenvector Centrality],"&gt;="&amp;N22)</f>
        <v>0</v>
      </c>
      <c r="P21" s="39">
        <f t="shared" si="7"/>
        <v>4.43855649090909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4.363636363636364</v>
      </c>
      <c r="G22" s="38">
        <f>COUNTIF(Vertices[In-Degree],"&gt;= "&amp;F22)-COUNTIF(Vertices[In-Degree],"&gt;="&amp;F23)</f>
        <v>0</v>
      </c>
      <c r="H22" s="37">
        <f t="shared" si="3"/>
        <v>10.545454545454545</v>
      </c>
      <c r="I22" s="38">
        <f>COUNTIF(Vertices[Out-Degree],"&gt;= "&amp;H22)-COUNTIF(Vertices[Out-Degree],"&gt;="&amp;H23)</f>
        <v>0</v>
      </c>
      <c r="J22" s="37">
        <f t="shared" si="4"/>
        <v>1035.753535272727</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0.040372</v>
      </c>
      <c r="O22" s="38">
        <f>COUNTIF(Vertices[Eigenvector Centrality],"&gt;= "&amp;N22)-COUNTIF(Vertices[Eigenvector Centrality],"&gt;="&amp;N23)</f>
        <v>1</v>
      </c>
      <c r="P22" s="37">
        <f t="shared" si="7"/>
        <v>4.653211727272727</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0.019936708860759492</v>
      </c>
      <c r="D23" s="32">
        <f t="shared" si="1"/>
        <v>0</v>
      </c>
      <c r="E23" s="3">
        <f>COUNTIF(Vertices[Degree],"&gt;= "&amp;D23)-COUNTIF(Vertices[Degree],"&gt;="&amp;D24)</f>
        <v>0</v>
      </c>
      <c r="F23" s="39">
        <f t="shared" si="2"/>
        <v>4.581818181818182</v>
      </c>
      <c r="G23" s="40">
        <f>COUNTIF(Vertices[In-Degree],"&gt;= "&amp;F23)-COUNTIF(Vertices[In-Degree],"&gt;="&amp;F24)</f>
        <v>0</v>
      </c>
      <c r="H23" s="39">
        <f t="shared" si="3"/>
        <v>11.072727272727272</v>
      </c>
      <c r="I23" s="40">
        <f>COUNTIF(Vertices[Out-Degree],"&gt;= "&amp;H23)-COUNTIF(Vertices[Out-Degree],"&gt;="&amp;H24)</f>
        <v>0</v>
      </c>
      <c r="J23" s="39">
        <f t="shared" si="4"/>
        <v>1087.5412120363635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0.0423906</v>
      </c>
      <c r="O23" s="40">
        <f>COUNTIF(Vertices[Eigenvector Centrality],"&gt;= "&amp;N23)-COUNTIF(Vertices[Eigenvector Centrality],"&gt;="&amp;N24)</f>
        <v>0</v>
      </c>
      <c r="P23" s="39">
        <f t="shared" si="7"/>
        <v>4.867866963636364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1604</v>
      </c>
      <c r="B24" s="34">
        <v>0.602596</v>
      </c>
      <c r="D24" s="32">
        <f t="shared" si="1"/>
        <v>0</v>
      </c>
      <c r="E24" s="3">
        <f>COUNTIF(Vertices[Degree],"&gt;= "&amp;D24)-COUNTIF(Vertices[Degree],"&gt;="&amp;D25)</f>
        <v>0</v>
      </c>
      <c r="F24" s="37">
        <f t="shared" si="2"/>
        <v>4.8</v>
      </c>
      <c r="G24" s="38">
        <f>COUNTIF(Vertices[In-Degree],"&gt;= "&amp;F24)-COUNTIF(Vertices[In-Degree],"&gt;="&amp;F25)</f>
        <v>0</v>
      </c>
      <c r="H24" s="37">
        <f t="shared" si="3"/>
        <v>11.6</v>
      </c>
      <c r="I24" s="38">
        <f>COUNTIF(Vertices[Out-Degree],"&gt;= "&amp;H24)-COUNTIF(Vertices[Out-Degree],"&gt;="&amp;H25)</f>
        <v>1</v>
      </c>
      <c r="J24" s="37">
        <f t="shared" si="4"/>
        <v>1139.3288888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0.0444092</v>
      </c>
      <c r="O24" s="38">
        <f>COUNTIF(Vertices[Eigenvector Centrality],"&gt;= "&amp;N24)-COUNTIF(Vertices[Eigenvector Centrality],"&gt;="&amp;N25)</f>
        <v>0</v>
      </c>
      <c r="P24" s="37">
        <f t="shared" si="7"/>
        <v>5.0825222000000005</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6"/>
      <c r="B25" s="126"/>
      <c r="D25" s="32">
        <f t="shared" si="1"/>
        <v>0</v>
      </c>
      <c r="E25" s="3">
        <f>COUNTIF(Vertices[Degree],"&gt;= "&amp;D25)-COUNTIF(Vertices[Degree],"&gt;="&amp;D26)</f>
        <v>0</v>
      </c>
      <c r="F25" s="39">
        <f t="shared" si="2"/>
        <v>5.018181818181818</v>
      </c>
      <c r="G25" s="40">
        <f>COUNTIF(Vertices[In-Degree],"&gt;= "&amp;F25)-COUNTIF(Vertices[In-Degree],"&gt;="&amp;F26)</f>
        <v>0</v>
      </c>
      <c r="H25" s="39">
        <f t="shared" si="3"/>
        <v>12.127272727272727</v>
      </c>
      <c r="I25" s="40">
        <f>COUNTIF(Vertices[Out-Degree],"&gt;= "&amp;H25)-COUNTIF(Vertices[Out-Degree],"&gt;="&amp;H26)</f>
        <v>0</v>
      </c>
      <c r="J25" s="39">
        <f t="shared" si="4"/>
        <v>1191.1165655636364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0.046427800000000005</v>
      </c>
      <c r="O25" s="40">
        <f>COUNTIF(Vertices[Eigenvector Centrality],"&gt;= "&amp;N25)-COUNTIF(Vertices[Eigenvector Centrality],"&gt;="&amp;N26)</f>
        <v>0</v>
      </c>
      <c r="P25" s="39">
        <f t="shared" si="7"/>
        <v>5.297177436363637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1605</v>
      </c>
      <c r="B26" s="34" t="s">
        <v>1606</v>
      </c>
      <c r="D26" s="32">
        <f t="shared" si="1"/>
        <v>0</v>
      </c>
      <c r="E26" s="3">
        <f>COUNTIF(Vertices[Degree],"&gt;= "&amp;D26)-COUNTIF(Vertices[Degree],"&gt;="&amp;D28)</f>
        <v>0</v>
      </c>
      <c r="F26" s="37">
        <f t="shared" si="2"/>
        <v>5.236363636363635</v>
      </c>
      <c r="G26" s="38">
        <f>COUNTIF(Vertices[In-Degree],"&gt;= "&amp;F26)-COUNTIF(Vertices[In-Degree],"&gt;="&amp;F28)</f>
        <v>0</v>
      </c>
      <c r="H26" s="37">
        <f t="shared" si="3"/>
        <v>12.654545454545454</v>
      </c>
      <c r="I26" s="38">
        <f>COUNTIF(Vertices[Out-Degree],"&gt;= "&amp;H26)-COUNTIF(Vertices[Out-Degree],"&gt;="&amp;H28)</f>
        <v>0</v>
      </c>
      <c r="J26" s="37">
        <f t="shared" si="4"/>
        <v>1242.9042423272729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0.04844640000000001</v>
      </c>
      <c r="O26" s="38">
        <f>COUNTIF(Vertices[Eigenvector Centrality],"&gt;= "&amp;N26)-COUNTIF(Vertices[Eigenvector Centrality],"&gt;="&amp;N28)</f>
        <v>0</v>
      </c>
      <c r="P26" s="37">
        <f t="shared" si="7"/>
        <v>5.511832672727274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13.181818181818182</v>
      </c>
      <c r="I28" s="40">
        <f>COUNTIF(Vertices[Out-Degree],"&gt;= "&amp;H28)-COUNTIF(Vertices[Out-Degree],"&gt;="&amp;H40)</f>
        <v>0</v>
      </c>
      <c r="J28" s="39">
        <f>J26+($J$57-$J$2)/BinDivisor</f>
        <v>1294.6919190909093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0.05046500000000001</v>
      </c>
      <c r="O28" s="40">
        <f>COUNTIF(Vertices[Eigenvector Centrality],"&gt;= "&amp;N28)-COUNTIF(Vertices[Eigenvector Centrality],"&gt;="&amp;N40)</f>
        <v>0</v>
      </c>
      <c r="P28" s="39">
        <f>P26+($P$57-$P$2)/BinDivisor</f>
        <v>5.726487909090911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13.709090909090909</v>
      </c>
      <c r="I40" s="38">
        <f>COUNTIF(Vertices[Out-Degree],"&gt;= "&amp;H40)-COUNTIF(Vertices[Out-Degree],"&gt;="&amp;H41)</f>
        <v>0</v>
      </c>
      <c r="J40" s="37">
        <f>J28+($J$57-$J$2)/BinDivisor</f>
        <v>1346.4795958545458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0.05248360000000001</v>
      </c>
      <c r="O40" s="38">
        <f>COUNTIF(Vertices[Eigenvector Centrality],"&gt;= "&amp;N40)-COUNTIF(Vertices[Eigenvector Centrality],"&gt;="&amp;N41)</f>
        <v>0</v>
      </c>
      <c r="P40" s="37">
        <f>P28+($P$57-$P$2)/BinDivisor</f>
        <v>5.941143145454547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1</v>
      </c>
      <c r="H41" s="39">
        <f aca="true" t="shared" si="12" ref="H41:H56">H40+($H$57-$H$2)/BinDivisor</f>
        <v>14.236363636363636</v>
      </c>
      <c r="I41" s="40">
        <f>COUNTIF(Vertices[Out-Degree],"&gt;= "&amp;H41)-COUNTIF(Vertices[Out-Degree],"&gt;="&amp;H42)</f>
        <v>0</v>
      </c>
      <c r="J41" s="39">
        <f aca="true" t="shared" si="13" ref="J41:J56">J40+($J$57-$J$2)/BinDivisor</f>
        <v>1398.2672726181822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0.054502200000000015</v>
      </c>
      <c r="O41" s="40">
        <f>COUNTIF(Vertices[Eigenvector Centrality],"&gt;= "&amp;N41)-COUNTIF(Vertices[Eigenvector Centrality],"&gt;="&amp;N42)</f>
        <v>0</v>
      </c>
      <c r="P41" s="39">
        <f aca="true" t="shared" si="16" ref="P41:P56">P40+($P$57-$P$2)/BinDivisor</f>
        <v>6.155798381818184</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14.763636363636364</v>
      </c>
      <c r="I42" s="38">
        <f>COUNTIF(Vertices[Out-Degree],"&gt;= "&amp;H42)-COUNTIF(Vertices[Out-Degree],"&gt;="&amp;H43)</f>
        <v>0</v>
      </c>
      <c r="J42" s="37">
        <f t="shared" si="13"/>
        <v>1450.0549493818187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0.05652080000000002</v>
      </c>
      <c r="O42" s="38">
        <f>COUNTIF(Vertices[Eigenvector Centrality],"&gt;= "&amp;N42)-COUNTIF(Vertices[Eigenvector Centrality],"&gt;="&amp;N43)</f>
        <v>0</v>
      </c>
      <c r="P42" s="37">
        <f t="shared" si="16"/>
        <v>6.370453618181821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6.3272727272727245</v>
      </c>
      <c r="G43" s="40">
        <f>COUNTIF(Vertices[In-Degree],"&gt;= "&amp;F43)-COUNTIF(Vertices[In-Degree],"&gt;="&amp;F44)</f>
        <v>0</v>
      </c>
      <c r="H43" s="39">
        <f t="shared" si="12"/>
        <v>15.290909090909091</v>
      </c>
      <c r="I43" s="40">
        <f>COUNTIF(Vertices[Out-Degree],"&gt;= "&amp;H43)-COUNTIF(Vertices[Out-Degree],"&gt;="&amp;H44)</f>
        <v>0</v>
      </c>
      <c r="J43" s="39">
        <f t="shared" si="13"/>
        <v>1501.8426261454551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0.05853940000000002</v>
      </c>
      <c r="O43" s="40">
        <f>COUNTIF(Vertices[Eigenvector Centrality],"&gt;= "&amp;N43)-COUNTIF(Vertices[Eigenvector Centrality],"&gt;="&amp;N44)</f>
        <v>0</v>
      </c>
      <c r="P43" s="39">
        <f t="shared" si="16"/>
        <v>6.5851088545454575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6.545454545454542</v>
      </c>
      <c r="G44" s="38">
        <f>COUNTIF(Vertices[In-Degree],"&gt;= "&amp;F44)-COUNTIF(Vertices[In-Degree],"&gt;="&amp;F45)</f>
        <v>0</v>
      </c>
      <c r="H44" s="37">
        <f t="shared" si="12"/>
        <v>15.818181818181818</v>
      </c>
      <c r="I44" s="38">
        <f>COUNTIF(Vertices[Out-Degree],"&gt;= "&amp;H44)-COUNTIF(Vertices[Out-Degree],"&gt;="&amp;H45)</f>
        <v>0</v>
      </c>
      <c r="J44" s="37">
        <f t="shared" si="13"/>
        <v>1553.6303029090916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0.06055800000000002</v>
      </c>
      <c r="O44" s="38">
        <f>COUNTIF(Vertices[Eigenvector Centrality],"&gt;= "&amp;N44)-COUNTIF(Vertices[Eigenvector Centrality],"&gt;="&amp;N45)</f>
        <v>0</v>
      </c>
      <c r="P44" s="37">
        <f t="shared" si="16"/>
        <v>6.799764090909094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16.345454545454544</v>
      </c>
      <c r="I45" s="40">
        <f>COUNTIF(Vertices[Out-Degree],"&gt;= "&amp;H45)-COUNTIF(Vertices[Out-Degree],"&gt;="&amp;H46)</f>
        <v>0</v>
      </c>
      <c r="J45" s="39">
        <f t="shared" si="13"/>
        <v>1605.417979672728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0.06257660000000002</v>
      </c>
      <c r="O45" s="40">
        <f>COUNTIF(Vertices[Eigenvector Centrality],"&gt;= "&amp;N45)-COUNTIF(Vertices[Eigenvector Centrality],"&gt;="&amp;N46)</f>
        <v>0</v>
      </c>
      <c r="P45" s="39">
        <f t="shared" si="16"/>
        <v>7.014419327272731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16.87272727272727</v>
      </c>
      <c r="I46" s="38">
        <f>COUNTIF(Vertices[Out-Degree],"&gt;= "&amp;H46)-COUNTIF(Vertices[Out-Degree],"&gt;="&amp;H47)</f>
        <v>2</v>
      </c>
      <c r="J46" s="37">
        <f t="shared" si="13"/>
        <v>1657.2056564363645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0.06459520000000002</v>
      </c>
      <c r="O46" s="38">
        <f>COUNTIF(Vertices[Eigenvector Centrality],"&gt;= "&amp;N46)-COUNTIF(Vertices[Eigenvector Centrality],"&gt;="&amp;N47)</f>
        <v>0</v>
      </c>
      <c r="P46" s="37">
        <f t="shared" si="16"/>
        <v>7.229074563636368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17.4</v>
      </c>
      <c r="I47" s="40">
        <f>COUNTIF(Vertices[Out-Degree],"&gt;= "&amp;H47)-COUNTIF(Vertices[Out-Degree],"&gt;="&amp;H48)</f>
        <v>0</v>
      </c>
      <c r="J47" s="39">
        <f t="shared" si="13"/>
        <v>1708.993333200001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0.06661380000000001</v>
      </c>
      <c r="O47" s="40">
        <f>COUNTIF(Vertices[Eigenvector Centrality],"&gt;= "&amp;N47)-COUNTIF(Vertices[Eigenvector Centrality],"&gt;="&amp;N48)</f>
        <v>0</v>
      </c>
      <c r="P47" s="39">
        <f t="shared" si="16"/>
        <v>7.443729800000004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17.927272727272726</v>
      </c>
      <c r="I48" s="38">
        <f>COUNTIF(Vertices[Out-Degree],"&gt;= "&amp;H48)-COUNTIF(Vertices[Out-Degree],"&gt;="&amp;H49)</f>
        <v>0</v>
      </c>
      <c r="J48" s="37">
        <f t="shared" si="13"/>
        <v>1760.7810099636374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0.06863240000000001</v>
      </c>
      <c r="O48" s="38">
        <f>COUNTIF(Vertices[Eigenvector Centrality],"&gt;= "&amp;N48)-COUNTIF(Vertices[Eigenvector Centrality],"&gt;="&amp;N49)</f>
        <v>0</v>
      </c>
      <c r="P48" s="37">
        <f t="shared" si="16"/>
        <v>7.658385036363641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18.454545454545453</v>
      </c>
      <c r="I49" s="40">
        <f>COUNTIF(Vertices[Out-Degree],"&gt;= "&amp;H49)-COUNTIF(Vertices[Out-Degree],"&gt;="&amp;H50)</f>
        <v>0</v>
      </c>
      <c r="J49" s="39">
        <f t="shared" si="13"/>
        <v>1812.5686867272739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0.070651</v>
      </c>
      <c r="O49" s="40">
        <f>COUNTIF(Vertices[Eigenvector Centrality],"&gt;= "&amp;N49)-COUNTIF(Vertices[Eigenvector Centrality],"&gt;="&amp;N50)</f>
        <v>0</v>
      </c>
      <c r="P49" s="39">
        <f t="shared" si="16"/>
        <v>7.873040272727278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0</v>
      </c>
      <c r="H50" s="37">
        <f t="shared" si="12"/>
        <v>18.98181818181818</v>
      </c>
      <c r="I50" s="38">
        <f>COUNTIF(Vertices[Out-Degree],"&gt;= "&amp;H50)-COUNTIF(Vertices[Out-Degree],"&gt;="&amp;H51)</f>
        <v>0</v>
      </c>
      <c r="J50" s="37">
        <f t="shared" si="13"/>
        <v>1864.3563634909103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0.0726696</v>
      </c>
      <c r="O50" s="38">
        <f>COUNTIF(Vertices[Eigenvector Centrality],"&gt;= "&amp;N50)-COUNTIF(Vertices[Eigenvector Centrality],"&gt;="&amp;N51)</f>
        <v>0</v>
      </c>
      <c r="P50" s="37">
        <f t="shared" si="16"/>
        <v>8.087695509090914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19.509090909090908</v>
      </c>
      <c r="I51" s="40">
        <f>COUNTIF(Vertices[Out-Degree],"&gt;= "&amp;H51)-COUNTIF(Vertices[Out-Degree],"&gt;="&amp;H52)</f>
        <v>0</v>
      </c>
      <c r="J51" s="39">
        <f t="shared" si="13"/>
        <v>1916.1440402545468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0.0746882</v>
      </c>
      <c r="O51" s="40">
        <f>COUNTIF(Vertices[Eigenvector Centrality],"&gt;= "&amp;N51)-COUNTIF(Vertices[Eigenvector Centrality],"&gt;="&amp;N52)</f>
        <v>0</v>
      </c>
      <c r="P51" s="39">
        <f t="shared" si="16"/>
        <v>8.30235074545455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20.036363636363635</v>
      </c>
      <c r="I52" s="38">
        <f>COUNTIF(Vertices[Out-Degree],"&gt;= "&amp;H52)-COUNTIF(Vertices[Out-Degree],"&gt;="&amp;H53)</f>
        <v>0</v>
      </c>
      <c r="J52" s="37">
        <f t="shared" si="13"/>
        <v>1967.9317170181832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0.07670679999999999</v>
      </c>
      <c r="O52" s="38">
        <f>COUNTIF(Vertices[Eigenvector Centrality],"&gt;= "&amp;N52)-COUNTIF(Vertices[Eigenvector Centrality],"&gt;="&amp;N53)</f>
        <v>0</v>
      </c>
      <c r="P52" s="37">
        <f t="shared" si="16"/>
        <v>8.517005981818187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20.563636363636363</v>
      </c>
      <c r="I53" s="40">
        <f>COUNTIF(Vertices[Out-Degree],"&gt;= "&amp;H53)-COUNTIF(Vertices[Out-Degree],"&gt;="&amp;H54)</f>
        <v>0</v>
      </c>
      <c r="J53" s="39">
        <f t="shared" si="13"/>
        <v>2019.7193937818197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0.07872539999999999</v>
      </c>
      <c r="O53" s="40">
        <f>COUNTIF(Vertices[Eigenvector Centrality],"&gt;= "&amp;N53)-COUNTIF(Vertices[Eigenvector Centrality],"&gt;="&amp;N54)</f>
        <v>0</v>
      </c>
      <c r="P53" s="39">
        <f t="shared" si="16"/>
        <v>8.731661218181824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21.09090909090909</v>
      </c>
      <c r="I54" s="38">
        <f>COUNTIF(Vertices[Out-Degree],"&gt;= "&amp;H54)-COUNTIF(Vertices[Out-Degree],"&gt;="&amp;H55)</f>
        <v>0</v>
      </c>
      <c r="J54" s="37">
        <f t="shared" si="13"/>
        <v>2071.507070545456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0.08074399999999998</v>
      </c>
      <c r="O54" s="38">
        <f>COUNTIF(Vertices[Eigenvector Centrality],"&gt;= "&amp;N54)-COUNTIF(Vertices[Eigenvector Centrality],"&gt;="&amp;N55)</f>
        <v>0</v>
      </c>
      <c r="P54" s="37">
        <f t="shared" si="16"/>
        <v>8.94631645454546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0</v>
      </c>
      <c r="H55" s="39">
        <f t="shared" si="12"/>
        <v>21.618181818181817</v>
      </c>
      <c r="I55" s="40">
        <f>COUNTIF(Vertices[Out-Degree],"&gt;= "&amp;H55)-COUNTIF(Vertices[Out-Degree],"&gt;="&amp;H56)</f>
        <v>0</v>
      </c>
      <c r="J55" s="39">
        <f t="shared" si="13"/>
        <v>2123.294747309092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0.08276259999999998</v>
      </c>
      <c r="O55" s="40">
        <f>COUNTIF(Vertices[Eigenvector Centrality],"&gt;= "&amp;N55)-COUNTIF(Vertices[Eigenvector Centrality],"&gt;="&amp;N56)</f>
        <v>0</v>
      </c>
      <c r="P55" s="39">
        <f t="shared" si="16"/>
        <v>9.160971690909097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0</v>
      </c>
      <c r="H56" s="37">
        <f t="shared" si="12"/>
        <v>22.145454545454545</v>
      </c>
      <c r="I56" s="38">
        <f>COUNTIF(Vertices[Out-Degree],"&gt;= "&amp;H56)-COUNTIF(Vertices[Out-Degree],"&gt;="&amp;H57)</f>
        <v>0</v>
      </c>
      <c r="J56" s="37">
        <f t="shared" si="13"/>
        <v>2175.0824240727284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0.08478119999999997</v>
      </c>
      <c r="O56" s="38">
        <f>COUNTIF(Vertices[Eigenvector Centrality],"&gt;= "&amp;N56)-COUNTIF(Vertices[Eigenvector Centrality],"&gt;="&amp;N57)</f>
        <v>0</v>
      </c>
      <c r="P56" s="37">
        <f t="shared" si="16"/>
        <v>9.375626927272734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29</v>
      </c>
      <c r="I57" s="42">
        <f>COUNTIF(Vertices[Out-Degree],"&gt;= "&amp;H57)-COUNTIF(Vertices[Out-Degree],"&gt;="&amp;H58)</f>
        <v>1</v>
      </c>
      <c r="J57" s="41">
        <f>MAX(Vertices[Betweenness Centrality])</f>
        <v>2848.322222</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0.111023</v>
      </c>
      <c r="O57" s="42">
        <f>COUNTIF(Vertices[Eigenvector Centrality],"&gt;= "&amp;N57)-COUNTIF(Vertices[Eigenvector Centrality],"&gt;="&amp;N58)</f>
        <v>1</v>
      </c>
      <c r="P57" s="41">
        <f>MAX(Vertices[PageRank])</f>
        <v>12.166145</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1.675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1.675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2848.322222</v>
      </c>
    </row>
    <row r="99" spans="1:2" ht="15">
      <c r="A99" s="33" t="s">
        <v>102</v>
      </c>
      <c r="B99" s="47">
        <f>_xlfn.IFERROR(AVERAGE(Vertices[Betweenness Centrality]),NoMetricMessage)</f>
        <v>66.67499997500003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0.03795678750000004</v>
      </c>
    </row>
    <row r="114" spans="1:2" ht="15">
      <c r="A114" s="33" t="s">
        <v>109</v>
      </c>
      <c r="B114" s="47">
        <f>_xlfn.IFERROR(MEDIAN(Vertices[Closeness Centrality]),NoMetricMessage)</f>
        <v>0.007407</v>
      </c>
    </row>
    <row r="125" spans="1:2" ht="15">
      <c r="A125" s="33" t="s">
        <v>112</v>
      </c>
      <c r="B125" s="47">
        <f>IF(COUNT(Vertices[Eigenvector Centrality])&gt;0,N2,NoMetricMessage)</f>
        <v>0</v>
      </c>
    </row>
    <row r="126" spans="1:2" ht="15">
      <c r="A126" s="33" t="s">
        <v>113</v>
      </c>
      <c r="B126" s="47">
        <f>IF(COUNT(Vertices[Eigenvector Centrality])&gt;0,N57,NoMetricMessage)</f>
        <v>0.111023</v>
      </c>
    </row>
    <row r="127" spans="1:2" ht="15">
      <c r="A127" s="33" t="s">
        <v>114</v>
      </c>
      <c r="B127" s="47">
        <f>_xlfn.IFERROR(AVERAGE(Vertices[Eigenvector Centrality]),NoMetricMessage)</f>
        <v>0.01250001249999999</v>
      </c>
    </row>
    <row r="128" spans="1:2" ht="15">
      <c r="A128" s="33" t="s">
        <v>115</v>
      </c>
      <c r="B128" s="47">
        <f>_xlfn.IFERROR(MEDIAN(Vertices[Eigenvector Centrality]),NoMetricMessage)</f>
        <v>0.014377</v>
      </c>
    </row>
    <row r="139" spans="1:2" ht="15">
      <c r="A139" s="33" t="s">
        <v>140</v>
      </c>
      <c r="B139" s="47">
        <f>IF(COUNT(Vertices[PageRank])&gt;0,P2,NoMetricMessage)</f>
        <v>0.360107</v>
      </c>
    </row>
    <row r="140" spans="1:2" ht="15">
      <c r="A140" s="33" t="s">
        <v>141</v>
      </c>
      <c r="B140" s="47">
        <f>IF(COUNT(Vertices[PageRank])&gt;0,P57,NoMetricMessage)</f>
        <v>12.166145</v>
      </c>
    </row>
    <row r="141" spans="1:2" ht="15">
      <c r="A141" s="33" t="s">
        <v>142</v>
      </c>
      <c r="B141" s="47">
        <f>_xlfn.IFERROR(AVERAGE(Vertices[PageRank]),NoMetricMessage)</f>
        <v>0.9999931250000016</v>
      </c>
    </row>
    <row r="142" spans="1:2" ht="15">
      <c r="A142" s="33" t="s">
        <v>143</v>
      </c>
      <c r="B142" s="47">
        <f>_xlfn.IFERROR(MEDIAN(Vertices[PageRank]),NoMetricMessage)</f>
        <v>0.58333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0.282293495472675</v>
      </c>
    </row>
    <row r="156" spans="1:2" ht="15">
      <c r="A156" s="33" t="s">
        <v>121</v>
      </c>
      <c r="B156" s="47">
        <f>_xlfn.IFERROR(MEDIAN(Vertices[Clustering Coefficient]),NoMetricMessage)</f>
        <v>0.003787878787878788</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1171</v>
      </c>
      <c r="K7" s="13" t="s">
        <v>1172</v>
      </c>
    </row>
    <row r="8" spans="1:11" ht="409.5">
      <c r="A8"/>
      <c r="B8">
        <v>2</v>
      </c>
      <c r="C8">
        <v>2</v>
      </c>
      <c r="D8" t="s">
        <v>61</v>
      </c>
      <c r="E8" t="s">
        <v>61</v>
      </c>
      <c r="H8" t="s">
        <v>73</v>
      </c>
      <c r="J8" t="s">
        <v>1173</v>
      </c>
      <c r="K8" s="13" t="s">
        <v>1174</v>
      </c>
    </row>
    <row r="9" spans="1:11" ht="409.5">
      <c r="A9"/>
      <c r="B9">
        <v>3</v>
      </c>
      <c r="C9">
        <v>4</v>
      </c>
      <c r="D9" t="s">
        <v>62</v>
      </c>
      <c r="E9" t="s">
        <v>62</v>
      </c>
      <c r="H9" t="s">
        <v>74</v>
      </c>
      <c r="J9" t="s">
        <v>1175</v>
      </c>
      <c r="K9" s="104" t="s">
        <v>1176</v>
      </c>
    </row>
    <row r="10" spans="1:11" ht="409.5">
      <c r="A10"/>
      <c r="B10">
        <v>4</v>
      </c>
      <c r="D10" t="s">
        <v>63</v>
      </c>
      <c r="E10" t="s">
        <v>63</v>
      </c>
      <c r="H10" t="s">
        <v>75</v>
      </c>
      <c r="J10" t="s">
        <v>1177</v>
      </c>
      <c r="K10" s="13" t="s">
        <v>1178</v>
      </c>
    </row>
    <row r="11" spans="1:11" ht="15">
      <c r="A11"/>
      <c r="B11">
        <v>5</v>
      </c>
      <c r="D11" t="s">
        <v>46</v>
      </c>
      <c r="E11">
        <v>1</v>
      </c>
      <c r="H11" t="s">
        <v>76</v>
      </c>
      <c r="J11" t="s">
        <v>1179</v>
      </c>
      <c r="K11" t="s">
        <v>1180</v>
      </c>
    </row>
    <row r="12" spans="1:11" ht="15">
      <c r="A12"/>
      <c r="B12"/>
      <c r="D12" t="s">
        <v>64</v>
      </c>
      <c r="E12">
        <v>2</v>
      </c>
      <c r="H12">
        <v>0</v>
      </c>
      <c r="J12" t="s">
        <v>1181</v>
      </c>
      <c r="K12" t="s">
        <v>1182</v>
      </c>
    </row>
    <row r="13" spans="1:11" ht="15">
      <c r="A13"/>
      <c r="B13"/>
      <c r="D13">
        <v>1</v>
      </c>
      <c r="E13">
        <v>3</v>
      </c>
      <c r="H13">
        <v>1</v>
      </c>
      <c r="J13" t="s">
        <v>1183</v>
      </c>
      <c r="K13" t="s">
        <v>1184</v>
      </c>
    </row>
    <row r="14" spans="4:11" ht="15">
      <c r="D14">
        <v>2</v>
      </c>
      <c r="E14">
        <v>4</v>
      </c>
      <c r="H14">
        <v>2</v>
      </c>
      <c r="J14" t="s">
        <v>1185</v>
      </c>
      <c r="K14" t="s">
        <v>1186</v>
      </c>
    </row>
    <row r="15" spans="4:11" ht="15">
      <c r="D15">
        <v>3</v>
      </c>
      <c r="E15">
        <v>5</v>
      </c>
      <c r="H15">
        <v>3</v>
      </c>
      <c r="J15" t="s">
        <v>1187</v>
      </c>
      <c r="K15" t="s">
        <v>1188</v>
      </c>
    </row>
    <row r="16" spans="4:11" ht="15">
      <c r="D16">
        <v>4</v>
      </c>
      <c r="E16">
        <v>6</v>
      </c>
      <c r="H16">
        <v>4</v>
      </c>
      <c r="J16" t="s">
        <v>1189</v>
      </c>
      <c r="K16" t="s">
        <v>1190</v>
      </c>
    </row>
    <row r="17" spans="4:11" ht="15">
      <c r="D17">
        <v>5</v>
      </c>
      <c r="E17">
        <v>7</v>
      </c>
      <c r="H17">
        <v>5</v>
      </c>
      <c r="J17" t="s">
        <v>1191</v>
      </c>
      <c r="K17" t="s">
        <v>1192</v>
      </c>
    </row>
    <row r="18" spans="4:11" ht="15">
      <c r="D18">
        <v>6</v>
      </c>
      <c r="E18">
        <v>8</v>
      </c>
      <c r="H18">
        <v>6</v>
      </c>
      <c r="J18" t="s">
        <v>1193</v>
      </c>
      <c r="K18" t="s">
        <v>1194</v>
      </c>
    </row>
    <row r="19" spans="4:11" ht="15">
      <c r="D19">
        <v>7</v>
      </c>
      <c r="E19">
        <v>9</v>
      </c>
      <c r="H19">
        <v>7</v>
      </c>
      <c r="J19" t="s">
        <v>1195</v>
      </c>
      <c r="K19" t="s">
        <v>1196</v>
      </c>
    </row>
    <row r="20" spans="4:11" ht="15">
      <c r="D20">
        <v>8</v>
      </c>
      <c r="H20">
        <v>8</v>
      </c>
      <c r="J20" t="s">
        <v>1197</v>
      </c>
      <c r="K20" t="s">
        <v>1198</v>
      </c>
    </row>
    <row r="21" spans="4:11" ht="409.5">
      <c r="D21">
        <v>9</v>
      </c>
      <c r="H21">
        <v>9</v>
      </c>
      <c r="J21" t="s">
        <v>1199</v>
      </c>
      <c r="K21" s="13" t="s">
        <v>1200</v>
      </c>
    </row>
    <row r="22" spans="4:11" ht="409.5">
      <c r="D22">
        <v>10</v>
      </c>
      <c r="J22" t="s">
        <v>1201</v>
      </c>
      <c r="K22" s="13" t="s">
        <v>1202</v>
      </c>
    </row>
    <row r="23" spans="4:11" ht="409.5">
      <c r="D23">
        <v>11</v>
      </c>
      <c r="J23" t="s">
        <v>1203</v>
      </c>
      <c r="K23" s="13" t="s">
        <v>1204</v>
      </c>
    </row>
    <row r="24" spans="10:11" ht="409.5">
      <c r="J24" t="s">
        <v>1205</v>
      </c>
      <c r="K24" s="13" t="s">
        <v>1631</v>
      </c>
    </row>
    <row r="25" spans="10:11" ht="15">
      <c r="J25" t="s">
        <v>1206</v>
      </c>
      <c r="K25" t="b">
        <v>0</v>
      </c>
    </row>
    <row r="26" spans="10:11" ht="15">
      <c r="J26" t="s">
        <v>1628</v>
      </c>
      <c r="K26" t="s">
        <v>1629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1224</v>
      </c>
      <c r="B1" s="13" t="s">
        <v>1225</v>
      </c>
      <c r="C1" s="13" t="s">
        <v>1226</v>
      </c>
      <c r="D1" s="13" t="s">
        <v>1228</v>
      </c>
      <c r="E1" s="78" t="s">
        <v>1227</v>
      </c>
      <c r="F1" s="78" t="s">
        <v>1230</v>
      </c>
      <c r="G1" s="13" t="s">
        <v>1229</v>
      </c>
      <c r="H1" s="13" t="s">
        <v>1232</v>
      </c>
      <c r="I1" s="78" t="s">
        <v>1231</v>
      </c>
      <c r="J1" s="78" t="s">
        <v>1234</v>
      </c>
      <c r="K1" s="13" t="s">
        <v>1233</v>
      </c>
      <c r="L1" s="13" t="s">
        <v>1236</v>
      </c>
      <c r="M1" s="13" t="s">
        <v>1235</v>
      </c>
      <c r="N1" s="13" t="s">
        <v>1237</v>
      </c>
    </row>
    <row r="2" spans="1:14" ht="15">
      <c r="A2" s="83" t="s">
        <v>354</v>
      </c>
      <c r="B2" s="78">
        <v>2</v>
      </c>
      <c r="C2" s="83" t="s">
        <v>341</v>
      </c>
      <c r="D2" s="78">
        <v>2</v>
      </c>
      <c r="E2" s="78"/>
      <c r="F2" s="78"/>
      <c r="G2" s="83" t="s">
        <v>347</v>
      </c>
      <c r="H2" s="78">
        <v>1</v>
      </c>
      <c r="I2" s="78"/>
      <c r="J2" s="78"/>
      <c r="K2" s="83" t="s">
        <v>337</v>
      </c>
      <c r="L2" s="78">
        <v>1</v>
      </c>
      <c r="M2" s="83" t="s">
        <v>331</v>
      </c>
      <c r="N2" s="78">
        <v>1</v>
      </c>
    </row>
    <row r="3" spans="1:14" ht="15">
      <c r="A3" s="83" t="s">
        <v>344</v>
      </c>
      <c r="B3" s="78">
        <v>2</v>
      </c>
      <c r="C3" s="83" t="s">
        <v>344</v>
      </c>
      <c r="D3" s="78">
        <v>2</v>
      </c>
      <c r="E3" s="78"/>
      <c r="F3" s="78"/>
      <c r="G3" s="83" t="s">
        <v>339</v>
      </c>
      <c r="H3" s="78">
        <v>1</v>
      </c>
      <c r="I3" s="78"/>
      <c r="J3" s="78"/>
      <c r="K3" s="83" t="s">
        <v>334</v>
      </c>
      <c r="L3" s="78">
        <v>1</v>
      </c>
      <c r="M3" s="78"/>
      <c r="N3" s="78"/>
    </row>
    <row r="4" spans="1:14" ht="15">
      <c r="A4" s="83" t="s">
        <v>341</v>
      </c>
      <c r="B4" s="78">
        <v>2</v>
      </c>
      <c r="C4" s="83" t="s">
        <v>354</v>
      </c>
      <c r="D4" s="78">
        <v>2</v>
      </c>
      <c r="E4" s="78"/>
      <c r="F4" s="78"/>
      <c r="G4" s="83" t="s">
        <v>338</v>
      </c>
      <c r="H4" s="78">
        <v>1</v>
      </c>
      <c r="I4" s="78"/>
      <c r="J4" s="78"/>
      <c r="K4" s="83" t="s">
        <v>335</v>
      </c>
      <c r="L4" s="78">
        <v>1</v>
      </c>
      <c r="M4" s="78"/>
      <c r="N4" s="78"/>
    </row>
    <row r="5" spans="1:14" ht="15">
      <c r="A5" s="83" t="s">
        <v>329</v>
      </c>
      <c r="B5" s="78">
        <v>2</v>
      </c>
      <c r="C5" s="83" t="s">
        <v>329</v>
      </c>
      <c r="D5" s="78">
        <v>2</v>
      </c>
      <c r="E5" s="78"/>
      <c r="F5" s="78"/>
      <c r="G5" s="78"/>
      <c r="H5" s="78"/>
      <c r="I5" s="78"/>
      <c r="J5" s="78"/>
      <c r="K5" s="83" t="s">
        <v>336</v>
      </c>
      <c r="L5" s="78">
        <v>1</v>
      </c>
      <c r="M5" s="78"/>
      <c r="N5" s="78"/>
    </row>
    <row r="6" spans="1:14" ht="15">
      <c r="A6" s="83" t="s">
        <v>347</v>
      </c>
      <c r="B6" s="78">
        <v>2</v>
      </c>
      <c r="C6" s="83" t="s">
        <v>355</v>
      </c>
      <c r="D6" s="78">
        <v>1</v>
      </c>
      <c r="E6" s="78"/>
      <c r="F6" s="78"/>
      <c r="G6" s="78"/>
      <c r="H6" s="78"/>
      <c r="I6" s="78"/>
      <c r="J6" s="78"/>
      <c r="K6" s="78"/>
      <c r="L6" s="78"/>
      <c r="M6" s="78"/>
      <c r="N6" s="78"/>
    </row>
    <row r="7" spans="1:14" ht="15">
      <c r="A7" s="83" t="s">
        <v>355</v>
      </c>
      <c r="B7" s="78">
        <v>1</v>
      </c>
      <c r="C7" s="83" t="s">
        <v>356</v>
      </c>
      <c r="D7" s="78">
        <v>1</v>
      </c>
      <c r="E7" s="78"/>
      <c r="F7" s="78"/>
      <c r="G7" s="78"/>
      <c r="H7" s="78"/>
      <c r="I7" s="78"/>
      <c r="J7" s="78"/>
      <c r="K7" s="78"/>
      <c r="L7" s="78"/>
      <c r="M7" s="78"/>
      <c r="N7" s="78"/>
    </row>
    <row r="8" spans="1:14" ht="15">
      <c r="A8" s="83" t="s">
        <v>353</v>
      </c>
      <c r="B8" s="78">
        <v>1</v>
      </c>
      <c r="C8" s="83" t="s">
        <v>347</v>
      </c>
      <c r="D8" s="78">
        <v>1</v>
      </c>
      <c r="E8" s="78"/>
      <c r="F8" s="78"/>
      <c r="G8" s="78"/>
      <c r="H8" s="78"/>
      <c r="I8" s="78"/>
      <c r="J8" s="78"/>
      <c r="K8" s="78"/>
      <c r="L8" s="78"/>
      <c r="M8" s="78"/>
      <c r="N8" s="78"/>
    </row>
    <row r="9" spans="1:14" ht="15">
      <c r="A9" s="83" t="s">
        <v>352</v>
      </c>
      <c r="B9" s="78">
        <v>1</v>
      </c>
      <c r="C9" s="83" t="s">
        <v>340</v>
      </c>
      <c r="D9" s="78">
        <v>1</v>
      </c>
      <c r="E9" s="78"/>
      <c r="F9" s="78"/>
      <c r="G9" s="78"/>
      <c r="H9" s="78"/>
      <c r="I9" s="78"/>
      <c r="J9" s="78"/>
      <c r="K9" s="78"/>
      <c r="L9" s="78"/>
      <c r="M9" s="78"/>
      <c r="N9" s="78"/>
    </row>
    <row r="10" spans="1:14" ht="15">
      <c r="A10" s="83" t="s">
        <v>351</v>
      </c>
      <c r="B10" s="78">
        <v>1</v>
      </c>
      <c r="C10" s="83" t="s">
        <v>342</v>
      </c>
      <c r="D10" s="78">
        <v>1</v>
      </c>
      <c r="E10" s="78"/>
      <c r="F10" s="78"/>
      <c r="G10" s="78"/>
      <c r="H10" s="78"/>
      <c r="I10" s="78"/>
      <c r="J10" s="78"/>
      <c r="K10" s="78"/>
      <c r="L10" s="78"/>
      <c r="M10" s="78"/>
      <c r="N10" s="78"/>
    </row>
    <row r="11" spans="1:14" ht="15">
      <c r="A11" s="83" t="s">
        <v>350</v>
      </c>
      <c r="B11" s="78">
        <v>1</v>
      </c>
      <c r="C11" s="83" t="s">
        <v>343</v>
      </c>
      <c r="D11" s="78">
        <v>1</v>
      </c>
      <c r="E11" s="78"/>
      <c r="F11" s="78"/>
      <c r="G11" s="78"/>
      <c r="H11" s="78"/>
      <c r="I11" s="78"/>
      <c r="J11" s="78"/>
      <c r="K11" s="78"/>
      <c r="L11" s="78"/>
      <c r="M11" s="78"/>
      <c r="N11" s="78"/>
    </row>
    <row r="14" spans="1:14" ht="15" customHeight="1">
      <c r="A14" s="13" t="s">
        <v>1242</v>
      </c>
      <c r="B14" s="13" t="s">
        <v>1225</v>
      </c>
      <c r="C14" s="13" t="s">
        <v>1243</v>
      </c>
      <c r="D14" s="13" t="s">
        <v>1228</v>
      </c>
      <c r="E14" s="78" t="s">
        <v>1244</v>
      </c>
      <c r="F14" s="78" t="s">
        <v>1230</v>
      </c>
      <c r="G14" s="13" t="s">
        <v>1245</v>
      </c>
      <c r="H14" s="13" t="s">
        <v>1232</v>
      </c>
      <c r="I14" s="78" t="s">
        <v>1246</v>
      </c>
      <c r="J14" s="78" t="s">
        <v>1234</v>
      </c>
      <c r="K14" s="13" t="s">
        <v>1247</v>
      </c>
      <c r="L14" s="13" t="s">
        <v>1236</v>
      </c>
      <c r="M14" s="13" t="s">
        <v>1248</v>
      </c>
      <c r="N14" s="13" t="s">
        <v>1237</v>
      </c>
    </row>
    <row r="15" spans="1:14" ht="15">
      <c r="A15" s="78" t="s">
        <v>359</v>
      </c>
      <c r="B15" s="78">
        <v>5</v>
      </c>
      <c r="C15" s="78" t="s">
        <v>365</v>
      </c>
      <c r="D15" s="78">
        <v>3</v>
      </c>
      <c r="E15" s="78"/>
      <c r="F15" s="78"/>
      <c r="G15" s="78" t="s">
        <v>370</v>
      </c>
      <c r="H15" s="78">
        <v>1</v>
      </c>
      <c r="I15" s="78"/>
      <c r="J15" s="78"/>
      <c r="K15" s="78" t="s">
        <v>359</v>
      </c>
      <c r="L15" s="78">
        <v>4</v>
      </c>
      <c r="M15" s="78" t="s">
        <v>359</v>
      </c>
      <c r="N15" s="78">
        <v>1</v>
      </c>
    </row>
    <row r="16" spans="1:14" ht="15">
      <c r="A16" s="78" t="s">
        <v>365</v>
      </c>
      <c r="B16" s="78">
        <v>3</v>
      </c>
      <c r="C16" s="78" t="s">
        <v>364</v>
      </c>
      <c r="D16" s="78">
        <v>2</v>
      </c>
      <c r="E16" s="78"/>
      <c r="F16" s="78"/>
      <c r="G16" s="78" t="s">
        <v>363</v>
      </c>
      <c r="H16" s="78">
        <v>1</v>
      </c>
      <c r="I16" s="78"/>
      <c r="J16" s="78"/>
      <c r="K16" s="78"/>
      <c r="L16" s="78"/>
      <c r="M16" s="78"/>
      <c r="N16" s="78"/>
    </row>
    <row r="17" spans="1:14" ht="15">
      <c r="A17" s="78" t="s">
        <v>376</v>
      </c>
      <c r="B17" s="78">
        <v>2</v>
      </c>
      <c r="C17" s="78" t="s">
        <v>368</v>
      </c>
      <c r="D17" s="78">
        <v>2</v>
      </c>
      <c r="E17" s="78"/>
      <c r="F17" s="78"/>
      <c r="G17" s="78" t="s">
        <v>362</v>
      </c>
      <c r="H17" s="78">
        <v>1</v>
      </c>
      <c r="I17" s="78"/>
      <c r="J17" s="78"/>
      <c r="K17" s="78"/>
      <c r="L17" s="78"/>
      <c r="M17" s="78"/>
      <c r="N17" s="78"/>
    </row>
    <row r="18" spans="1:14" ht="15">
      <c r="A18" s="78" t="s">
        <v>364</v>
      </c>
      <c r="B18" s="78">
        <v>2</v>
      </c>
      <c r="C18" s="78" t="s">
        <v>376</v>
      </c>
      <c r="D18" s="78">
        <v>2</v>
      </c>
      <c r="E18" s="78"/>
      <c r="F18" s="78"/>
      <c r="G18" s="78"/>
      <c r="H18" s="78"/>
      <c r="I18" s="78"/>
      <c r="J18" s="78"/>
      <c r="K18" s="78"/>
      <c r="L18" s="78"/>
      <c r="M18" s="78"/>
      <c r="N18" s="78"/>
    </row>
    <row r="19" spans="1:14" ht="15">
      <c r="A19" s="78" t="s">
        <v>368</v>
      </c>
      <c r="B19" s="78">
        <v>2</v>
      </c>
      <c r="C19" s="78" t="s">
        <v>357</v>
      </c>
      <c r="D19" s="78">
        <v>2</v>
      </c>
      <c r="E19" s="78"/>
      <c r="F19" s="78"/>
      <c r="G19" s="78"/>
      <c r="H19" s="78"/>
      <c r="I19" s="78"/>
      <c r="J19" s="78"/>
      <c r="K19" s="78"/>
      <c r="L19" s="78"/>
      <c r="M19" s="78"/>
      <c r="N19" s="78"/>
    </row>
    <row r="20" spans="1:14" ht="15">
      <c r="A20" s="78" t="s">
        <v>357</v>
      </c>
      <c r="B20" s="78">
        <v>2</v>
      </c>
      <c r="C20" s="78" t="s">
        <v>377</v>
      </c>
      <c r="D20" s="78">
        <v>1</v>
      </c>
      <c r="E20" s="78"/>
      <c r="F20" s="78"/>
      <c r="G20" s="78"/>
      <c r="H20" s="78"/>
      <c r="I20" s="78"/>
      <c r="J20" s="78"/>
      <c r="K20" s="78"/>
      <c r="L20" s="78"/>
      <c r="M20" s="78"/>
      <c r="N20" s="78"/>
    </row>
    <row r="21" spans="1:14" ht="15">
      <c r="A21" s="78" t="s">
        <v>370</v>
      </c>
      <c r="B21" s="78">
        <v>2</v>
      </c>
      <c r="C21" s="78" t="s">
        <v>378</v>
      </c>
      <c r="D21" s="78">
        <v>1</v>
      </c>
      <c r="E21" s="78"/>
      <c r="F21" s="78"/>
      <c r="G21" s="78"/>
      <c r="H21" s="78"/>
      <c r="I21" s="78"/>
      <c r="J21" s="78"/>
      <c r="K21" s="78"/>
      <c r="L21" s="78"/>
      <c r="M21" s="78"/>
      <c r="N21" s="78"/>
    </row>
    <row r="22" spans="1:14" ht="15">
      <c r="A22" s="78" t="s">
        <v>377</v>
      </c>
      <c r="B22" s="78">
        <v>1</v>
      </c>
      <c r="C22" s="78" t="s">
        <v>370</v>
      </c>
      <c r="D22" s="78">
        <v>1</v>
      </c>
      <c r="E22" s="78"/>
      <c r="F22" s="78"/>
      <c r="G22" s="78"/>
      <c r="H22" s="78"/>
      <c r="I22" s="78"/>
      <c r="J22" s="78"/>
      <c r="K22" s="78"/>
      <c r="L22" s="78"/>
      <c r="M22" s="78"/>
      <c r="N22" s="78"/>
    </row>
    <row r="23" spans="1:14" ht="15">
      <c r="A23" s="78" t="s">
        <v>375</v>
      </c>
      <c r="B23" s="78">
        <v>1</v>
      </c>
      <c r="C23" s="78" t="s">
        <v>366</v>
      </c>
      <c r="D23" s="78">
        <v>1</v>
      </c>
      <c r="E23" s="78"/>
      <c r="F23" s="78"/>
      <c r="G23" s="78"/>
      <c r="H23" s="78"/>
      <c r="I23" s="78"/>
      <c r="J23" s="78"/>
      <c r="K23" s="78"/>
      <c r="L23" s="78"/>
      <c r="M23" s="78"/>
      <c r="N23" s="78"/>
    </row>
    <row r="24" spans="1:14" ht="15">
      <c r="A24" s="78" t="s">
        <v>374</v>
      </c>
      <c r="B24" s="78">
        <v>1</v>
      </c>
      <c r="C24" s="78" t="s">
        <v>367</v>
      </c>
      <c r="D24" s="78">
        <v>1</v>
      </c>
      <c r="E24" s="78"/>
      <c r="F24" s="78"/>
      <c r="G24" s="78"/>
      <c r="H24" s="78"/>
      <c r="I24" s="78"/>
      <c r="J24" s="78"/>
      <c r="K24" s="78"/>
      <c r="L24" s="78"/>
      <c r="M24" s="78"/>
      <c r="N24" s="78"/>
    </row>
    <row r="27" spans="1:14" ht="15" customHeight="1">
      <c r="A27" s="13" t="s">
        <v>1252</v>
      </c>
      <c r="B27" s="13" t="s">
        <v>1225</v>
      </c>
      <c r="C27" s="13" t="s">
        <v>1258</v>
      </c>
      <c r="D27" s="13" t="s">
        <v>1228</v>
      </c>
      <c r="E27" s="13" t="s">
        <v>1261</v>
      </c>
      <c r="F27" s="13" t="s">
        <v>1230</v>
      </c>
      <c r="G27" s="13" t="s">
        <v>1262</v>
      </c>
      <c r="H27" s="13" t="s">
        <v>1232</v>
      </c>
      <c r="I27" s="78" t="s">
        <v>1268</v>
      </c>
      <c r="J27" s="78" t="s">
        <v>1234</v>
      </c>
      <c r="K27" s="13" t="s">
        <v>1269</v>
      </c>
      <c r="L27" s="13" t="s">
        <v>1236</v>
      </c>
      <c r="M27" s="78" t="s">
        <v>1275</v>
      </c>
      <c r="N27" s="78" t="s">
        <v>1237</v>
      </c>
    </row>
    <row r="28" spans="1:14" ht="15">
      <c r="A28" s="78" t="s">
        <v>379</v>
      </c>
      <c r="B28" s="78">
        <v>5</v>
      </c>
      <c r="C28" s="78" t="s">
        <v>379</v>
      </c>
      <c r="D28" s="78">
        <v>5</v>
      </c>
      <c r="E28" s="78" t="s">
        <v>394</v>
      </c>
      <c r="F28" s="78">
        <v>2</v>
      </c>
      <c r="G28" s="78" t="s">
        <v>1263</v>
      </c>
      <c r="H28" s="78">
        <v>1</v>
      </c>
      <c r="I28" s="78"/>
      <c r="J28" s="78"/>
      <c r="K28" s="78" t="s">
        <v>1253</v>
      </c>
      <c r="L28" s="78">
        <v>5</v>
      </c>
      <c r="M28" s="78"/>
      <c r="N28" s="78"/>
    </row>
    <row r="29" spans="1:14" ht="15">
      <c r="A29" s="78" t="s">
        <v>1253</v>
      </c>
      <c r="B29" s="78">
        <v>5</v>
      </c>
      <c r="C29" s="78" t="s">
        <v>392</v>
      </c>
      <c r="D29" s="78">
        <v>4</v>
      </c>
      <c r="E29" s="78"/>
      <c r="F29" s="78"/>
      <c r="G29" s="78" t="s">
        <v>1264</v>
      </c>
      <c r="H29" s="78">
        <v>1</v>
      </c>
      <c r="I29" s="78"/>
      <c r="J29" s="78"/>
      <c r="K29" s="78" t="s">
        <v>1254</v>
      </c>
      <c r="L29" s="78">
        <v>4</v>
      </c>
      <c r="M29" s="78"/>
      <c r="N29" s="78"/>
    </row>
    <row r="30" spans="1:14" ht="15">
      <c r="A30" s="78" t="s">
        <v>392</v>
      </c>
      <c r="B30" s="78">
        <v>4</v>
      </c>
      <c r="C30" s="78" t="s">
        <v>393</v>
      </c>
      <c r="D30" s="78">
        <v>3</v>
      </c>
      <c r="E30" s="78"/>
      <c r="F30" s="78"/>
      <c r="G30" s="78" t="s">
        <v>1265</v>
      </c>
      <c r="H30" s="78">
        <v>1</v>
      </c>
      <c r="I30" s="78"/>
      <c r="J30" s="78"/>
      <c r="K30" s="78" t="s">
        <v>1255</v>
      </c>
      <c r="L30" s="78">
        <v>4</v>
      </c>
      <c r="M30" s="78"/>
      <c r="N30" s="78"/>
    </row>
    <row r="31" spans="1:14" ht="15">
      <c r="A31" s="78" t="s">
        <v>1254</v>
      </c>
      <c r="B31" s="78">
        <v>4</v>
      </c>
      <c r="C31" s="78" t="s">
        <v>389</v>
      </c>
      <c r="D31" s="78">
        <v>2</v>
      </c>
      <c r="E31" s="78"/>
      <c r="F31" s="78"/>
      <c r="G31" s="78" t="s">
        <v>1266</v>
      </c>
      <c r="H31" s="78">
        <v>1</v>
      </c>
      <c r="I31" s="78"/>
      <c r="J31" s="78"/>
      <c r="K31" s="78" t="s">
        <v>1256</v>
      </c>
      <c r="L31" s="78">
        <v>2</v>
      </c>
      <c r="M31" s="78"/>
      <c r="N31" s="78"/>
    </row>
    <row r="32" spans="1:14" ht="15">
      <c r="A32" s="78" t="s">
        <v>1255</v>
      </c>
      <c r="B32" s="78">
        <v>4</v>
      </c>
      <c r="C32" s="78" t="s">
        <v>381</v>
      </c>
      <c r="D32" s="78">
        <v>2</v>
      </c>
      <c r="E32" s="78"/>
      <c r="F32" s="78"/>
      <c r="G32" s="78" t="s">
        <v>1267</v>
      </c>
      <c r="H32" s="78">
        <v>1</v>
      </c>
      <c r="I32" s="78"/>
      <c r="J32" s="78"/>
      <c r="K32" s="78" t="s">
        <v>1257</v>
      </c>
      <c r="L32" s="78">
        <v>2</v>
      </c>
      <c r="M32" s="78"/>
      <c r="N32" s="78"/>
    </row>
    <row r="33" spans="1:14" ht="15">
      <c r="A33" s="78" t="s">
        <v>393</v>
      </c>
      <c r="B33" s="78">
        <v>3</v>
      </c>
      <c r="C33" s="78" t="s">
        <v>231</v>
      </c>
      <c r="D33" s="78">
        <v>1</v>
      </c>
      <c r="E33" s="78"/>
      <c r="F33" s="78"/>
      <c r="G33" s="78"/>
      <c r="H33" s="78"/>
      <c r="I33" s="78"/>
      <c r="J33" s="78"/>
      <c r="K33" s="78" t="s">
        <v>1270</v>
      </c>
      <c r="L33" s="78">
        <v>2</v>
      </c>
      <c r="M33" s="78"/>
      <c r="N33" s="78"/>
    </row>
    <row r="34" spans="1:14" ht="15">
      <c r="A34" s="78" t="s">
        <v>394</v>
      </c>
      <c r="B34" s="78">
        <v>2</v>
      </c>
      <c r="C34" s="78" t="s">
        <v>382</v>
      </c>
      <c r="D34" s="78">
        <v>1</v>
      </c>
      <c r="E34" s="78"/>
      <c r="F34" s="78"/>
      <c r="G34" s="78"/>
      <c r="H34" s="78"/>
      <c r="I34" s="78"/>
      <c r="J34" s="78"/>
      <c r="K34" s="78" t="s">
        <v>1271</v>
      </c>
      <c r="L34" s="78">
        <v>2</v>
      </c>
      <c r="M34" s="78"/>
      <c r="N34" s="78"/>
    </row>
    <row r="35" spans="1:14" ht="15">
      <c r="A35" s="78" t="s">
        <v>389</v>
      </c>
      <c r="B35" s="78">
        <v>2</v>
      </c>
      <c r="C35" s="78" t="s">
        <v>1259</v>
      </c>
      <c r="D35" s="78">
        <v>1</v>
      </c>
      <c r="E35" s="78"/>
      <c r="F35" s="78"/>
      <c r="G35" s="78"/>
      <c r="H35" s="78"/>
      <c r="I35" s="78"/>
      <c r="J35" s="78"/>
      <c r="K35" s="78" t="s">
        <v>1272</v>
      </c>
      <c r="L35" s="78">
        <v>2</v>
      </c>
      <c r="M35" s="78"/>
      <c r="N35" s="78"/>
    </row>
    <row r="36" spans="1:14" ht="15">
      <c r="A36" s="78" t="s">
        <v>1256</v>
      </c>
      <c r="B36" s="78">
        <v>2</v>
      </c>
      <c r="C36" s="78" t="s">
        <v>1260</v>
      </c>
      <c r="D36" s="78">
        <v>1</v>
      </c>
      <c r="E36" s="78"/>
      <c r="F36" s="78"/>
      <c r="G36" s="78"/>
      <c r="H36" s="78"/>
      <c r="I36" s="78"/>
      <c r="J36" s="78"/>
      <c r="K36" s="78" t="s">
        <v>1273</v>
      </c>
      <c r="L36" s="78">
        <v>2</v>
      </c>
      <c r="M36" s="78"/>
      <c r="N36" s="78"/>
    </row>
    <row r="37" spans="1:14" ht="15">
      <c r="A37" s="78" t="s">
        <v>1257</v>
      </c>
      <c r="B37" s="78">
        <v>2</v>
      </c>
      <c r="C37" s="78"/>
      <c r="D37" s="78"/>
      <c r="E37" s="78"/>
      <c r="F37" s="78"/>
      <c r="G37" s="78"/>
      <c r="H37" s="78"/>
      <c r="I37" s="78"/>
      <c r="J37" s="78"/>
      <c r="K37" s="78" t="s">
        <v>1274</v>
      </c>
      <c r="L37" s="78">
        <v>1</v>
      </c>
      <c r="M37" s="78"/>
      <c r="N37" s="78"/>
    </row>
    <row r="40" spans="1:14" ht="15" customHeight="1">
      <c r="A40" s="13" t="s">
        <v>1280</v>
      </c>
      <c r="B40" s="13" t="s">
        <v>1225</v>
      </c>
      <c r="C40" s="13" t="s">
        <v>1289</v>
      </c>
      <c r="D40" s="13" t="s">
        <v>1228</v>
      </c>
      <c r="E40" s="13" t="s">
        <v>1294</v>
      </c>
      <c r="F40" s="13" t="s">
        <v>1230</v>
      </c>
      <c r="G40" s="13" t="s">
        <v>1301</v>
      </c>
      <c r="H40" s="13" t="s">
        <v>1232</v>
      </c>
      <c r="I40" s="78" t="s">
        <v>1305</v>
      </c>
      <c r="J40" s="78" t="s">
        <v>1234</v>
      </c>
      <c r="K40" s="13" t="s">
        <v>1306</v>
      </c>
      <c r="L40" s="13" t="s">
        <v>1236</v>
      </c>
      <c r="M40" s="78" t="s">
        <v>1316</v>
      </c>
      <c r="N40" s="78" t="s">
        <v>1237</v>
      </c>
    </row>
    <row r="41" spans="1:14" ht="15">
      <c r="A41" s="86" t="s">
        <v>1281</v>
      </c>
      <c r="B41" s="86">
        <v>38</v>
      </c>
      <c r="C41" s="86" t="s">
        <v>228</v>
      </c>
      <c r="D41" s="86">
        <v>10</v>
      </c>
      <c r="E41" s="86" t="s">
        <v>1295</v>
      </c>
      <c r="F41" s="86">
        <v>2</v>
      </c>
      <c r="G41" s="86" t="s">
        <v>258</v>
      </c>
      <c r="H41" s="86">
        <v>4</v>
      </c>
      <c r="I41" s="86"/>
      <c r="J41" s="86"/>
      <c r="K41" s="86" t="s">
        <v>1307</v>
      </c>
      <c r="L41" s="86">
        <v>5</v>
      </c>
      <c r="M41" s="86"/>
      <c r="N41" s="86"/>
    </row>
    <row r="42" spans="1:14" ht="15">
      <c r="A42" s="86" t="s">
        <v>1282</v>
      </c>
      <c r="B42" s="86">
        <v>4</v>
      </c>
      <c r="C42" s="86" t="s">
        <v>1286</v>
      </c>
      <c r="D42" s="86">
        <v>9</v>
      </c>
      <c r="E42" s="86" t="s">
        <v>1296</v>
      </c>
      <c r="F42" s="86">
        <v>2</v>
      </c>
      <c r="G42" s="86" t="s">
        <v>257</v>
      </c>
      <c r="H42" s="86">
        <v>4</v>
      </c>
      <c r="I42" s="86"/>
      <c r="J42" s="86"/>
      <c r="K42" s="86" t="s">
        <v>1308</v>
      </c>
      <c r="L42" s="86">
        <v>5</v>
      </c>
      <c r="M42" s="86"/>
      <c r="N42" s="86"/>
    </row>
    <row r="43" spans="1:14" ht="15">
      <c r="A43" s="86" t="s">
        <v>1283</v>
      </c>
      <c r="B43" s="86">
        <v>0</v>
      </c>
      <c r="C43" s="86" t="s">
        <v>1287</v>
      </c>
      <c r="D43" s="86">
        <v>8</v>
      </c>
      <c r="E43" s="86" t="s">
        <v>1297</v>
      </c>
      <c r="F43" s="86">
        <v>2</v>
      </c>
      <c r="G43" s="86" t="s">
        <v>228</v>
      </c>
      <c r="H43" s="86">
        <v>4</v>
      </c>
      <c r="I43" s="86"/>
      <c r="J43" s="86"/>
      <c r="K43" s="86" t="s">
        <v>1309</v>
      </c>
      <c r="L43" s="86">
        <v>5</v>
      </c>
      <c r="M43" s="86"/>
      <c r="N43" s="86"/>
    </row>
    <row r="44" spans="1:14" ht="15">
      <c r="A44" s="86" t="s">
        <v>1284</v>
      </c>
      <c r="B44" s="86">
        <v>1024</v>
      </c>
      <c r="C44" s="86" t="s">
        <v>1260</v>
      </c>
      <c r="D44" s="86">
        <v>8</v>
      </c>
      <c r="E44" s="86" t="s">
        <v>1298</v>
      </c>
      <c r="F44" s="86">
        <v>2</v>
      </c>
      <c r="G44" s="86" t="s">
        <v>231</v>
      </c>
      <c r="H44" s="86">
        <v>4</v>
      </c>
      <c r="I44" s="86"/>
      <c r="J44" s="86"/>
      <c r="K44" s="86" t="s">
        <v>1310</v>
      </c>
      <c r="L44" s="86">
        <v>5</v>
      </c>
      <c r="M44" s="86"/>
      <c r="N44" s="86"/>
    </row>
    <row r="45" spans="1:14" ht="15">
      <c r="A45" s="86" t="s">
        <v>1285</v>
      </c>
      <c r="B45" s="86">
        <v>1066</v>
      </c>
      <c r="C45" s="86" t="s">
        <v>1288</v>
      </c>
      <c r="D45" s="86">
        <v>7</v>
      </c>
      <c r="E45" s="86" t="s">
        <v>293</v>
      </c>
      <c r="F45" s="86">
        <v>2</v>
      </c>
      <c r="G45" s="86" t="s">
        <v>256</v>
      </c>
      <c r="H45" s="86">
        <v>4</v>
      </c>
      <c r="I45" s="86"/>
      <c r="J45" s="86"/>
      <c r="K45" s="86" t="s">
        <v>1254</v>
      </c>
      <c r="L45" s="86">
        <v>4</v>
      </c>
      <c r="M45" s="86"/>
      <c r="N45" s="86"/>
    </row>
    <row r="46" spans="1:14" ht="15">
      <c r="A46" s="86" t="s">
        <v>228</v>
      </c>
      <c r="B46" s="86">
        <v>15</v>
      </c>
      <c r="C46" s="86" t="s">
        <v>1290</v>
      </c>
      <c r="D46" s="86">
        <v>6</v>
      </c>
      <c r="E46" s="86" t="s">
        <v>292</v>
      </c>
      <c r="F46" s="86">
        <v>2</v>
      </c>
      <c r="G46" s="86" t="s">
        <v>255</v>
      </c>
      <c r="H46" s="86">
        <v>4</v>
      </c>
      <c r="I46" s="86"/>
      <c r="J46" s="86"/>
      <c r="K46" s="86" t="s">
        <v>1311</v>
      </c>
      <c r="L46" s="86">
        <v>4</v>
      </c>
      <c r="M46" s="86"/>
      <c r="N46" s="86"/>
    </row>
    <row r="47" spans="1:14" ht="15">
      <c r="A47" s="86" t="s">
        <v>1286</v>
      </c>
      <c r="B47" s="86">
        <v>9</v>
      </c>
      <c r="C47" s="86" t="s">
        <v>1291</v>
      </c>
      <c r="D47" s="86">
        <v>6</v>
      </c>
      <c r="E47" s="86" t="s">
        <v>1299</v>
      </c>
      <c r="F47" s="86">
        <v>2</v>
      </c>
      <c r="G47" s="86" t="s">
        <v>253</v>
      </c>
      <c r="H47" s="86">
        <v>4</v>
      </c>
      <c r="I47" s="86"/>
      <c r="J47" s="86"/>
      <c r="K47" s="86" t="s">
        <v>1312</v>
      </c>
      <c r="L47" s="86">
        <v>4</v>
      </c>
      <c r="M47" s="86"/>
      <c r="N47" s="86"/>
    </row>
    <row r="48" spans="1:14" ht="15">
      <c r="A48" s="86" t="s">
        <v>1287</v>
      </c>
      <c r="B48" s="86">
        <v>9</v>
      </c>
      <c r="C48" s="86" t="s">
        <v>1253</v>
      </c>
      <c r="D48" s="86">
        <v>5</v>
      </c>
      <c r="E48" s="86" t="s">
        <v>291</v>
      </c>
      <c r="F48" s="86">
        <v>2</v>
      </c>
      <c r="G48" s="86" t="s">
        <v>1302</v>
      </c>
      <c r="H48" s="86">
        <v>3</v>
      </c>
      <c r="I48" s="86"/>
      <c r="J48" s="86"/>
      <c r="K48" s="86" t="s">
        <v>1313</v>
      </c>
      <c r="L48" s="86">
        <v>2</v>
      </c>
      <c r="M48" s="86"/>
      <c r="N48" s="86"/>
    </row>
    <row r="49" spans="1:14" ht="15">
      <c r="A49" s="86" t="s">
        <v>1260</v>
      </c>
      <c r="B49" s="86">
        <v>8</v>
      </c>
      <c r="C49" s="86" t="s">
        <v>1292</v>
      </c>
      <c r="D49" s="86">
        <v>5</v>
      </c>
      <c r="E49" s="86" t="s">
        <v>1300</v>
      </c>
      <c r="F49" s="86">
        <v>2</v>
      </c>
      <c r="G49" s="86" t="s">
        <v>1303</v>
      </c>
      <c r="H49" s="86">
        <v>3</v>
      </c>
      <c r="I49" s="86"/>
      <c r="J49" s="86"/>
      <c r="K49" s="86" t="s">
        <v>1314</v>
      </c>
      <c r="L49" s="86">
        <v>2</v>
      </c>
      <c r="M49" s="86"/>
      <c r="N49" s="86"/>
    </row>
    <row r="50" spans="1:14" ht="15">
      <c r="A50" s="86" t="s">
        <v>1288</v>
      </c>
      <c r="B50" s="86">
        <v>7</v>
      </c>
      <c r="C50" s="86" t="s">
        <v>1293</v>
      </c>
      <c r="D50" s="86">
        <v>4</v>
      </c>
      <c r="E50" s="86" t="s">
        <v>290</v>
      </c>
      <c r="F50" s="86">
        <v>2</v>
      </c>
      <c r="G50" s="86" t="s">
        <v>1304</v>
      </c>
      <c r="H50" s="86">
        <v>3</v>
      </c>
      <c r="I50" s="86"/>
      <c r="J50" s="86"/>
      <c r="K50" s="86" t="s">
        <v>1315</v>
      </c>
      <c r="L50" s="86">
        <v>2</v>
      </c>
      <c r="M50" s="86"/>
      <c r="N50" s="86"/>
    </row>
    <row r="53" spans="1:14" ht="15" customHeight="1">
      <c r="A53" s="13" t="s">
        <v>1322</v>
      </c>
      <c r="B53" s="13" t="s">
        <v>1225</v>
      </c>
      <c r="C53" s="13" t="s">
        <v>1333</v>
      </c>
      <c r="D53" s="13" t="s">
        <v>1228</v>
      </c>
      <c r="E53" s="13" t="s">
        <v>1338</v>
      </c>
      <c r="F53" s="13" t="s">
        <v>1230</v>
      </c>
      <c r="G53" s="13" t="s">
        <v>1349</v>
      </c>
      <c r="H53" s="13" t="s">
        <v>1232</v>
      </c>
      <c r="I53" s="78" t="s">
        <v>1360</v>
      </c>
      <c r="J53" s="78" t="s">
        <v>1234</v>
      </c>
      <c r="K53" s="13" t="s">
        <v>1361</v>
      </c>
      <c r="L53" s="13" t="s">
        <v>1236</v>
      </c>
      <c r="M53" s="78" t="s">
        <v>1368</v>
      </c>
      <c r="N53" s="78" t="s">
        <v>1237</v>
      </c>
    </row>
    <row r="54" spans="1:14" ht="15">
      <c r="A54" s="86" t="s">
        <v>1323</v>
      </c>
      <c r="B54" s="86">
        <v>6</v>
      </c>
      <c r="C54" s="86" t="s">
        <v>1323</v>
      </c>
      <c r="D54" s="86">
        <v>6</v>
      </c>
      <c r="E54" s="86" t="s">
        <v>1339</v>
      </c>
      <c r="F54" s="86">
        <v>2</v>
      </c>
      <c r="G54" s="86" t="s">
        <v>1350</v>
      </c>
      <c r="H54" s="86">
        <v>3</v>
      </c>
      <c r="I54" s="86"/>
      <c r="J54" s="86"/>
      <c r="K54" s="86" t="s">
        <v>1324</v>
      </c>
      <c r="L54" s="86">
        <v>5</v>
      </c>
      <c r="M54" s="86"/>
      <c r="N54" s="86"/>
    </row>
    <row r="55" spans="1:14" ht="15">
      <c r="A55" s="86" t="s">
        <v>1324</v>
      </c>
      <c r="B55" s="86">
        <v>5</v>
      </c>
      <c r="C55" s="86" t="s">
        <v>1326</v>
      </c>
      <c r="D55" s="86">
        <v>4</v>
      </c>
      <c r="E55" s="86" t="s">
        <v>1340</v>
      </c>
      <c r="F55" s="86">
        <v>2</v>
      </c>
      <c r="G55" s="86" t="s">
        <v>1351</v>
      </c>
      <c r="H55" s="86">
        <v>3</v>
      </c>
      <c r="I55" s="86"/>
      <c r="J55" s="86"/>
      <c r="K55" s="86" t="s">
        <v>1325</v>
      </c>
      <c r="L55" s="86">
        <v>5</v>
      </c>
      <c r="M55" s="86"/>
      <c r="N55" s="86"/>
    </row>
    <row r="56" spans="1:14" ht="15">
      <c r="A56" s="86" t="s">
        <v>1325</v>
      </c>
      <c r="B56" s="86">
        <v>5</v>
      </c>
      <c r="C56" s="86" t="s">
        <v>1329</v>
      </c>
      <c r="D56" s="86">
        <v>4</v>
      </c>
      <c r="E56" s="86" t="s">
        <v>1341</v>
      </c>
      <c r="F56" s="86">
        <v>2</v>
      </c>
      <c r="G56" s="86" t="s">
        <v>1352</v>
      </c>
      <c r="H56" s="86">
        <v>3</v>
      </c>
      <c r="I56" s="86"/>
      <c r="J56" s="86"/>
      <c r="K56" s="86" t="s">
        <v>1327</v>
      </c>
      <c r="L56" s="86">
        <v>4</v>
      </c>
      <c r="M56" s="86"/>
      <c r="N56" s="86"/>
    </row>
    <row r="57" spans="1:14" ht="15">
      <c r="A57" s="86" t="s">
        <v>1326</v>
      </c>
      <c r="B57" s="86">
        <v>4</v>
      </c>
      <c r="C57" s="86" t="s">
        <v>1330</v>
      </c>
      <c r="D57" s="86">
        <v>4</v>
      </c>
      <c r="E57" s="86" t="s">
        <v>1342</v>
      </c>
      <c r="F57" s="86">
        <v>2</v>
      </c>
      <c r="G57" s="86" t="s">
        <v>1353</v>
      </c>
      <c r="H57" s="86">
        <v>3</v>
      </c>
      <c r="I57" s="86"/>
      <c r="J57" s="86"/>
      <c r="K57" s="86" t="s">
        <v>1328</v>
      </c>
      <c r="L57" s="86">
        <v>4</v>
      </c>
      <c r="M57" s="86"/>
      <c r="N57" s="86"/>
    </row>
    <row r="58" spans="1:14" ht="15">
      <c r="A58" s="86" t="s">
        <v>1327</v>
      </c>
      <c r="B58" s="86">
        <v>4</v>
      </c>
      <c r="C58" s="86" t="s">
        <v>1331</v>
      </c>
      <c r="D58" s="86">
        <v>4</v>
      </c>
      <c r="E58" s="86" t="s">
        <v>1343</v>
      </c>
      <c r="F58" s="86">
        <v>2</v>
      </c>
      <c r="G58" s="86" t="s">
        <v>1354</v>
      </c>
      <c r="H58" s="86">
        <v>3</v>
      </c>
      <c r="I58" s="86"/>
      <c r="J58" s="86"/>
      <c r="K58" s="86" t="s">
        <v>1362</v>
      </c>
      <c r="L58" s="86">
        <v>2</v>
      </c>
      <c r="M58" s="86"/>
      <c r="N58" s="86"/>
    </row>
    <row r="59" spans="1:14" ht="15">
      <c r="A59" s="86" t="s">
        <v>1328</v>
      </c>
      <c r="B59" s="86">
        <v>4</v>
      </c>
      <c r="C59" s="86" t="s">
        <v>1332</v>
      </c>
      <c r="D59" s="86">
        <v>4</v>
      </c>
      <c r="E59" s="86" t="s">
        <v>1344</v>
      </c>
      <c r="F59" s="86">
        <v>2</v>
      </c>
      <c r="G59" s="86" t="s">
        <v>1355</v>
      </c>
      <c r="H59" s="86">
        <v>3</v>
      </c>
      <c r="I59" s="86"/>
      <c r="J59" s="86"/>
      <c r="K59" s="86" t="s">
        <v>1363</v>
      </c>
      <c r="L59" s="86">
        <v>2</v>
      </c>
      <c r="M59" s="86"/>
      <c r="N59" s="86"/>
    </row>
    <row r="60" spans="1:14" ht="15">
      <c r="A60" s="86" t="s">
        <v>1329</v>
      </c>
      <c r="B60" s="86">
        <v>4</v>
      </c>
      <c r="C60" s="86" t="s">
        <v>1334</v>
      </c>
      <c r="D60" s="86">
        <v>4</v>
      </c>
      <c r="E60" s="86" t="s">
        <v>1345</v>
      </c>
      <c r="F60" s="86">
        <v>2</v>
      </c>
      <c r="G60" s="86" t="s">
        <v>1356</v>
      </c>
      <c r="H60" s="86">
        <v>3</v>
      </c>
      <c r="I60" s="86"/>
      <c r="J60" s="86"/>
      <c r="K60" s="86" t="s">
        <v>1364</v>
      </c>
      <c r="L60" s="86">
        <v>2</v>
      </c>
      <c r="M60" s="86"/>
      <c r="N60" s="86"/>
    </row>
    <row r="61" spans="1:14" ht="15">
      <c r="A61" s="86" t="s">
        <v>1330</v>
      </c>
      <c r="B61" s="86">
        <v>4</v>
      </c>
      <c r="C61" s="86" t="s">
        <v>1335</v>
      </c>
      <c r="D61" s="86">
        <v>4</v>
      </c>
      <c r="E61" s="86" t="s">
        <v>1346</v>
      </c>
      <c r="F61" s="86">
        <v>2</v>
      </c>
      <c r="G61" s="86" t="s">
        <v>1357</v>
      </c>
      <c r="H61" s="86">
        <v>3</v>
      </c>
      <c r="I61" s="86"/>
      <c r="J61" s="86"/>
      <c r="K61" s="86" t="s">
        <v>1365</v>
      </c>
      <c r="L61" s="86">
        <v>2</v>
      </c>
      <c r="M61" s="86"/>
      <c r="N61" s="86"/>
    </row>
    <row r="62" spans="1:14" ht="15">
      <c r="A62" s="86" t="s">
        <v>1331</v>
      </c>
      <c r="B62" s="86">
        <v>4</v>
      </c>
      <c r="C62" s="86" t="s">
        <v>1336</v>
      </c>
      <c r="D62" s="86">
        <v>4</v>
      </c>
      <c r="E62" s="86" t="s">
        <v>1347</v>
      </c>
      <c r="F62" s="86">
        <v>2</v>
      </c>
      <c r="G62" s="86" t="s">
        <v>1358</v>
      </c>
      <c r="H62" s="86">
        <v>3</v>
      </c>
      <c r="I62" s="86"/>
      <c r="J62" s="86"/>
      <c r="K62" s="86" t="s">
        <v>1366</v>
      </c>
      <c r="L62" s="86">
        <v>2</v>
      </c>
      <c r="M62" s="86"/>
      <c r="N62" s="86"/>
    </row>
    <row r="63" spans="1:14" ht="15">
      <c r="A63" s="86" t="s">
        <v>1332</v>
      </c>
      <c r="B63" s="86">
        <v>4</v>
      </c>
      <c r="C63" s="86" t="s">
        <v>1337</v>
      </c>
      <c r="D63" s="86">
        <v>4</v>
      </c>
      <c r="E63" s="86" t="s">
        <v>1348</v>
      </c>
      <c r="F63" s="86">
        <v>2</v>
      </c>
      <c r="G63" s="86" t="s">
        <v>1359</v>
      </c>
      <c r="H63" s="86">
        <v>3</v>
      </c>
      <c r="I63" s="86"/>
      <c r="J63" s="86"/>
      <c r="K63" s="86" t="s">
        <v>1367</v>
      </c>
      <c r="L63" s="86">
        <v>2</v>
      </c>
      <c r="M63" s="86"/>
      <c r="N63" s="86"/>
    </row>
    <row r="66" spans="1:14" ht="15" customHeight="1">
      <c r="A66" s="13" t="s">
        <v>1374</v>
      </c>
      <c r="B66" s="13" t="s">
        <v>1225</v>
      </c>
      <c r="C66" s="78" t="s">
        <v>1376</v>
      </c>
      <c r="D66" s="78" t="s">
        <v>1228</v>
      </c>
      <c r="E66" s="78" t="s">
        <v>1377</v>
      </c>
      <c r="F66" s="78" t="s">
        <v>1230</v>
      </c>
      <c r="G66" s="78" t="s">
        <v>1380</v>
      </c>
      <c r="H66" s="78" t="s">
        <v>1232</v>
      </c>
      <c r="I66" s="13" t="s">
        <v>1382</v>
      </c>
      <c r="J66" s="13" t="s">
        <v>1234</v>
      </c>
      <c r="K66" s="78" t="s">
        <v>1384</v>
      </c>
      <c r="L66" s="78" t="s">
        <v>1236</v>
      </c>
      <c r="M66" s="78" t="s">
        <v>1386</v>
      </c>
      <c r="N66" s="78" t="s">
        <v>1237</v>
      </c>
    </row>
    <row r="67" spans="1:14" ht="15">
      <c r="A67" s="78" t="s">
        <v>231</v>
      </c>
      <c r="B67" s="78">
        <v>1</v>
      </c>
      <c r="C67" s="78"/>
      <c r="D67" s="78"/>
      <c r="E67" s="78"/>
      <c r="F67" s="78"/>
      <c r="G67" s="78"/>
      <c r="H67" s="78"/>
      <c r="I67" s="78" t="s">
        <v>231</v>
      </c>
      <c r="J67" s="78">
        <v>1</v>
      </c>
      <c r="K67" s="78"/>
      <c r="L67" s="78"/>
      <c r="M67" s="78"/>
      <c r="N67" s="78"/>
    </row>
    <row r="70" spans="1:14" ht="15" customHeight="1">
      <c r="A70" s="13" t="s">
        <v>1375</v>
      </c>
      <c r="B70" s="13" t="s">
        <v>1225</v>
      </c>
      <c r="C70" s="13" t="s">
        <v>1378</v>
      </c>
      <c r="D70" s="13" t="s">
        <v>1228</v>
      </c>
      <c r="E70" s="13" t="s">
        <v>1379</v>
      </c>
      <c r="F70" s="13" t="s">
        <v>1230</v>
      </c>
      <c r="G70" s="13" t="s">
        <v>1381</v>
      </c>
      <c r="H70" s="13" t="s">
        <v>1232</v>
      </c>
      <c r="I70" s="13" t="s">
        <v>1383</v>
      </c>
      <c r="J70" s="13" t="s">
        <v>1234</v>
      </c>
      <c r="K70" s="78" t="s">
        <v>1385</v>
      </c>
      <c r="L70" s="78" t="s">
        <v>1236</v>
      </c>
      <c r="M70" s="78" t="s">
        <v>1387</v>
      </c>
      <c r="N70" s="78" t="s">
        <v>1237</v>
      </c>
    </row>
    <row r="71" spans="1:14" ht="15">
      <c r="A71" s="78" t="s">
        <v>228</v>
      </c>
      <c r="B71" s="78">
        <v>15</v>
      </c>
      <c r="C71" s="78" t="s">
        <v>228</v>
      </c>
      <c r="D71" s="78">
        <v>10</v>
      </c>
      <c r="E71" s="78" t="s">
        <v>293</v>
      </c>
      <c r="F71" s="78">
        <v>2</v>
      </c>
      <c r="G71" s="78" t="s">
        <v>258</v>
      </c>
      <c r="H71" s="78">
        <v>4</v>
      </c>
      <c r="I71" s="78" t="s">
        <v>245</v>
      </c>
      <c r="J71" s="78">
        <v>1</v>
      </c>
      <c r="K71" s="78"/>
      <c r="L71" s="78"/>
      <c r="M71" s="78"/>
      <c r="N71" s="78"/>
    </row>
    <row r="72" spans="1:14" ht="15">
      <c r="A72" s="78" t="s">
        <v>258</v>
      </c>
      <c r="B72" s="78">
        <v>4</v>
      </c>
      <c r="C72" s="78" t="s">
        <v>248</v>
      </c>
      <c r="D72" s="78">
        <v>4</v>
      </c>
      <c r="E72" s="78" t="s">
        <v>292</v>
      </c>
      <c r="F72" s="78">
        <v>2</v>
      </c>
      <c r="G72" s="78" t="s">
        <v>257</v>
      </c>
      <c r="H72" s="78">
        <v>4</v>
      </c>
      <c r="I72" s="78" t="s">
        <v>228</v>
      </c>
      <c r="J72" s="78">
        <v>1</v>
      </c>
      <c r="K72" s="78"/>
      <c r="L72" s="78"/>
      <c r="M72" s="78"/>
      <c r="N72" s="78"/>
    </row>
    <row r="73" spans="1:14" ht="15">
      <c r="A73" s="78" t="s">
        <v>257</v>
      </c>
      <c r="B73" s="78">
        <v>4</v>
      </c>
      <c r="C73" s="78" t="s">
        <v>247</v>
      </c>
      <c r="D73" s="78">
        <v>4</v>
      </c>
      <c r="E73" s="78" t="s">
        <v>291</v>
      </c>
      <c r="F73" s="78">
        <v>2</v>
      </c>
      <c r="G73" s="78" t="s">
        <v>228</v>
      </c>
      <c r="H73" s="78">
        <v>4</v>
      </c>
      <c r="I73" s="78" t="s">
        <v>244</v>
      </c>
      <c r="J73" s="78">
        <v>1</v>
      </c>
      <c r="K73" s="78"/>
      <c r="L73" s="78"/>
      <c r="M73" s="78"/>
      <c r="N73" s="78"/>
    </row>
    <row r="74" spans="1:14" ht="15">
      <c r="A74" s="78" t="s">
        <v>231</v>
      </c>
      <c r="B74" s="78">
        <v>4</v>
      </c>
      <c r="C74" s="78" t="s">
        <v>246</v>
      </c>
      <c r="D74" s="78">
        <v>4</v>
      </c>
      <c r="E74" s="78" t="s">
        <v>290</v>
      </c>
      <c r="F74" s="78">
        <v>2</v>
      </c>
      <c r="G74" s="78" t="s">
        <v>231</v>
      </c>
      <c r="H74" s="78">
        <v>4</v>
      </c>
      <c r="I74" s="78" t="s">
        <v>243</v>
      </c>
      <c r="J74" s="78">
        <v>1</v>
      </c>
      <c r="K74" s="78"/>
      <c r="L74" s="78"/>
      <c r="M74" s="78"/>
      <c r="N74" s="78"/>
    </row>
    <row r="75" spans="1:14" ht="15">
      <c r="A75" s="78" t="s">
        <v>256</v>
      </c>
      <c r="B75" s="78">
        <v>4</v>
      </c>
      <c r="C75" s="78" t="s">
        <v>250</v>
      </c>
      <c r="D75" s="78">
        <v>2</v>
      </c>
      <c r="E75" s="78" t="s">
        <v>289</v>
      </c>
      <c r="F75" s="78">
        <v>2</v>
      </c>
      <c r="G75" s="78" t="s">
        <v>256</v>
      </c>
      <c r="H75" s="78">
        <v>4</v>
      </c>
      <c r="I75" s="78" t="s">
        <v>242</v>
      </c>
      <c r="J75" s="78">
        <v>1</v>
      </c>
      <c r="K75" s="78"/>
      <c r="L75" s="78"/>
      <c r="M75" s="78"/>
      <c r="N75" s="78"/>
    </row>
    <row r="76" spans="1:14" ht="15">
      <c r="A76" s="78" t="s">
        <v>255</v>
      </c>
      <c r="B76" s="78">
        <v>4</v>
      </c>
      <c r="C76" s="78" t="s">
        <v>249</v>
      </c>
      <c r="D76" s="78">
        <v>2</v>
      </c>
      <c r="E76" s="78" t="s">
        <v>288</v>
      </c>
      <c r="F76" s="78">
        <v>2</v>
      </c>
      <c r="G76" s="78" t="s">
        <v>255</v>
      </c>
      <c r="H76" s="78">
        <v>4</v>
      </c>
      <c r="I76" s="78" t="s">
        <v>241</v>
      </c>
      <c r="J76" s="78">
        <v>1</v>
      </c>
      <c r="K76" s="78"/>
      <c r="L76" s="78"/>
      <c r="M76" s="78"/>
      <c r="N76" s="78"/>
    </row>
    <row r="77" spans="1:14" ht="15">
      <c r="A77" s="78" t="s">
        <v>253</v>
      </c>
      <c r="B77" s="78">
        <v>4</v>
      </c>
      <c r="C77" s="78" t="s">
        <v>277</v>
      </c>
      <c r="D77" s="78">
        <v>1</v>
      </c>
      <c r="E77" s="78" t="s">
        <v>287</v>
      </c>
      <c r="F77" s="78">
        <v>2</v>
      </c>
      <c r="G77" s="78" t="s">
        <v>253</v>
      </c>
      <c r="H77" s="78">
        <v>4</v>
      </c>
      <c r="I77" s="78" t="s">
        <v>240</v>
      </c>
      <c r="J77" s="78">
        <v>1</v>
      </c>
      <c r="K77" s="78"/>
      <c r="L77" s="78"/>
      <c r="M77" s="78"/>
      <c r="N77" s="78"/>
    </row>
    <row r="78" spans="1:14" ht="15">
      <c r="A78" s="78" t="s">
        <v>248</v>
      </c>
      <c r="B78" s="78">
        <v>4</v>
      </c>
      <c r="C78" s="78" t="s">
        <v>276</v>
      </c>
      <c r="D78" s="78">
        <v>1</v>
      </c>
      <c r="E78" s="78" t="s">
        <v>286</v>
      </c>
      <c r="F78" s="78">
        <v>2</v>
      </c>
      <c r="G78" s="78" t="s">
        <v>254</v>
      </c>
      <c r="H78" s="78">
        <v>3</v>
      </c>
      <c r="I78" s="78" t="s">
        <v>239</v>
      </c>
      <c r="J78" s="78">
        <v>1</v>
      </c>
      <c r="K78" s="78"/>
      <c r="L78" s="78"/>
      <c r="M78" s="78"/>
      <c r="N78" s="78"/>
    </row>
    <row r="79" spans="1:14" ht="15">
      <c r="A79" s="78" t="s">
        <v>247</v>
      </c>
      <c r="B79" s="78">
        <v>4</v>
      </c>
      <c r="C79" s="78" t="s">
        <v>259</v>
      </c>
      <c r="D79" s="78">
        <v>1</v>
      </c>
      <c r="E79" s="78" t="s">
        <v>285</v>
      </c>
      <c r="F79" s="78">
        <v>2</v>
      </c>
      <c r="G79" s="78" t="s">
        <v>252</v>
      </c>
      <c r="H79" s="78">
        <v>1</v>
      </c>
      <c r="I79" s="78" t="s">
        <v>238</v>
      </c>
      <c r="J79" s="78">
        <v>1</v>
      </c>
      <c r="K79" s="78"/>
      <c r="L79" s="78"/>
      <c r="M79" s="78"/>
      <c r="N79" s="78"/>
    </row>
    <row r="80" spans="1:14" ht="15">
      <c r="A80" s="78" t="s">
        <v>246</v>
      </c>
      <c r="B80" s="78">
        <v>4</v>
      </c>
      <c r="C80" s="78" t="s">
        <v>261</v>
      </c>
      <c r="D80" s="78">
        <v>1</v>
      </c>
      <c r="E80" s="78" t="s">
        <v>284</v>
      </c>
      <c r="F80" s="78">
        <v>2</v>
      </c>
      <c r="G80" s="78" t="s">
        <v>251</v>
      </c>
      <c r="H80" s="78">
        <v>1</v>
      </c>
      <c r="I80" s="78" t="s">
        <v>237</v>
      </c>
      <c r="J80" s="78">
        <v>1</v>
      </c>
      <c r="K80" s="78"/>
      <c r="L80" s="78"/>
      <c r="M80" s="78"/>
      <c r="N80" s="78"/>
    </row>
    <row r="83" spans="1:14" ht="15" customHeight="1">
      <c r="A83" s="13" t="s">
        <v>1394</v>
      </c>
      <c r="B83" s="13" t="s">
        <v>1225</v>
      </c>
      <c r="C83" s="13" t="s">
        <v>1395</v>
      </c>
      <c r="D83" s="13" t="s">
        <v>1228</v>
      </c>
      <c r="E83" s="13" t="s">
        <v>1396</v>
      </c>
      <c r="F83" s="13" t="s">
        <v>1230</v>
      </c>
      <c r="G83" s="13" t="s">
        <v>1397</v>
      </c>
      <c r="H83" s="13" t="s">
        <v>1232</v>
      </c>
      <c r="I83" s="13" t="s">
        <v>1398</v>
      </c>
      <c r="J83" s="13" t="s">
        <v>1234</v>
      </c>
      <c r="K83" s="13" t="s">
        <v>1399</v>
      </c>
      <c r="L83" s="13" t="s">
        <v>1236</v>
      </c>
      <c r="M83" s="13" t="s">
        <v>1400</v>
      </c>
      <c r="N83" s="13" t="s">
        <v>1237</v>
      </c>
    </row>
    <row r="84" spans="1:14" ht="15">
      <c r="A84" s="117" t="s">
        <v>253</v>
      </c>
      <c r="B84" s="78">
        <v>326218</v>
      </c>
      <c r="C84" s="117" t="s">
        <v>272</v>
      </c>
      <c r="D84" s="78">
        <v>296954</v>
      </c>
      <c r="E84" s="117" t="s">
        <v>281</v>
      </c>
      <c r="F84" s="78">
        <v>25932</v>
      </c>
      <c r="G84" s="117" t="s">
        <v>253</v>
      </c>
      <c r="H84" s="78">
        <v>326218</v>
      </c>
      <c r="I84" s="117" t="s">
        <v>242</v>
      </c>
      <c r="J84" s="78">
        <v>20102</v>
      </c>
      <c r="K84" s="117" t="s">
        <v>223</v>
      </c>
      <c r="L84" s="78">
        <v>122372</v>
      </c>
      <c r="M84" s="117" t="s">
        <v>219</v>
      </c>
      <c r="N84" s="78">
        <v>8124</v>
      </c>
    </row>
    <row r="85" spans="1:14" ht="15">
      <c r="A85" s="117" t="s">
        <v>272</v>
      </c>
      <c r="B85" s="78">
        <v>296954</v>
      </c>
      <c r="C85" s="117" t="s">
        <v>233</v>
      </c>
      <c r="D85" s="78">
        <v>99467</v>
      </c>
      <c r="E85" s="117" t="s">
        <v>291</v>
      </c>
      <c r="F85" s="78">
        <v>24056</v>
      </c>
      <c r="G85" s="117" t="s">
        <v>225</v>
      </c>
      <c r="H85" s="78">
        <v>39348</v>
      </c>
      <c r="I85" s="117" t="s">
        <v>244</v>
      </c>
      <c r="J85" s="78">
        <v>17423</v>
      </c>
      <c r="K85" s="117" t="s">
        <v>222</v>
      </c>
      <c r="L85" s="78">
        <v>3344</v>
      </c>
      <c r="M85" s="117"/>
      <c r="N85" s="78"/>
    </row>
    <row r="86" spans="1:14" ht="15">
      <c r="A86" s="117" t="s">
        <v>223</v>
      </c>
      <c r="B86" s="78">
        <v>122372</v>
      </c>
      <c r="C86" s="117" t="s">
        <v>230</v>
      </c>
      <c r="D86" s="78">
        <v>41102</v>
      </c>
      <c r="E86" s="117" t="s">
        <v>283</v>
      </c>
      <c r="F86" s="78">
        <v>22869</v>
      </c>
      <c r="G86" s="117" t="s">
        <v>256</v>
      </c>
      <c r="H86" s="78">
        <v>33754</v>
      </c>
      <c r="I86" s="117" t="s">
        <v>237</v>
      </c>
      <c r="J86" s="78">
        <v>10108</v>
      </c>
      <c r="K86" s="117"/>
      <c r="L86" s="78"/>
      <c r="M86" s="117"/>
      <c r="N86" s="78"/>
    </row>
    <row r="87" spans="1:14" ht="15">
      <c r="A87" s="117" t="s">
        <v>233</v>
      </c>
      <c r="B87" s="78">
        <v>99467</v>
      </c>
      <c r="C87" s="117" t="s">
        <v>270</v>
      </c>
      <c r="D87" s="78">
        <v>27862</v>
      </c>
      <c r="E87" s="117" t="s">
        <v>292</v>
      </c>
      <c r="F87" s="78">
        <v>11176</v>
      </c>
      <c r="G87" s="117" t="s">
        <v>231</v>
      </c>
      <c r="H87" s="78">
        <v>21184</v>
      </c>
      <c r="I87" s="117" t="s">
        <v>236</v>
      </c>
      <c r="J87" s="78">
        <v>9181</v>
      </c>
      <c r="K87" s="117"/>
      <c r="L87" s="78"/>
      <c r="M87" s="117"/>
      <c r="N87" s="78"/>
    </row>
    <row r="88" spans="1:14" ht="15">
      <c r="A88" s="117" t="s">
        <v>230</v>
      </c>
      <c r="B88" s="78">
        <v>41102</v>
      </c>
      <c r="C88" s="117" t="s">
        <v>260</v>
      </c>
      <c r="D88" s="78">
        <v>18278</v>
      </c>
      <c r="E88" s="117" t="s">
        <v>235</v>
      </c>
      <c r="F88" s="78">
        <v>10892</v>
      </c>
      <c r="G88" s="117" t="s">
        <v>252</v>
      </c>
      <c r="H88" s="78">
        <v>9340</v>
      </c>
      <c r="I88" s="117" t="s">
        <v>241</v>
      </c>
      <c r="J88" s="78">
        <v>6971</v>
      </c>
      <c r="K88" s="117"/>
      <c r="L88" s="78"/>
      <c r="M88" s="117"/>
      <c r="N88" s="78"/>
    </row>
    <row r="89" spans="1:14" ht="15">
      <c r="A89" s="117" t="s">
        <v>225</v>
      </c>
      <c r="B89" s="78">
        <v>39348</v>
      </c>
      <c r="C89" s="117" t="s">
        <v>275</v>
      </c>
      <c r="D89" s="78">
        <v>11750</v>
      </c>
      <c r="E89" s="117" t="s">
        <v>280</v>
      </c>
      <c r="F89" s="78">
        <v>6663</v>
      </c>
      <c r="G89" s="117" t="s">
        <v>257</v>
      </c>
      <c r="H89" s="78">
        <v>8330</v>
      </c>
      <c r="I89" s="117" t="s">
        <v>240</v>
      </c>
      <c r="J89" s="78">
        <v>6259</v>
      </c>
      <c r="K89" s="117"/>
      <c r="L89" s="78"/>
      <c r="M89" s="117"/>
      <c r="N89" s="78"/>
    </row>
    <row r="90" spans="1:14" ht="15">
      <c r="A90" s="117" t="s">
        <v>256</v>
      </c>
      <c r="B90" s="78">
        <v>33754</v>
      </c>
      <c r="C90" s="117" t="s">
        <v>263</v>
      </c>
      <c r="D90" s="78">
        <v>10389</v>
      </c>
      <c r="E90" s="117" t="s">
        <v>234</v>
      </c>
      <c r="F90" s="78">
        <v>5553</v>
      </c>
      <c r="G90" s="117" t="s">
        <v>226</v>
      </c>
      <c r="H90" s="78">
        <v>7173</v>
      </c>
      <c r="I90" s="117" t="s">
        <v>245</v>
      </c>
      <c r="J90" s="78">
        <v>6088</v>
      </c>
      <c r="K90" s="117"/>
      <c r="L90" s="78"/>
      <c r="M90" s="117"/>
      <c r="N90" s="78"/>
    </row>
    <row r="91" spans="1:14" ht="15">
      <c r="A91" s="117" t="s">
        <v>270</v>
      </c>
      <c r="B91" s="78">
        <v>27862</v>
      </c>
      <c r="C91" s="117" t="s">
        <v>229</v>
      </c>
      <c r="D91" s="78">
        <v>9936</v>
      </c>
      <c r="E91" s="117" t="s">
        <v>287</v>
      </c>
      <c r="F91" s="78">
        <v>4808</v>
      </c>
      <c r="G91" s="117" t="s">
        <v>254</v>
      </c>
      <c r="H91" s="78">
        <v>4631</v>
      </c>
      <c r="I91" s="117" t="s">
        <v>243</v>
      </c>
      <c r="J91" s="78">
        <v>2549</v>
      </c>
      <c r="K91" s="117"/>
      <c r="L91" s="78"/>
      <c r="M91" s="117"/>
      <c r="N91" s="78"/>
    </row>
    <row r="92" spans="1:14" ht="15">
      <c r="A92" s="117" t="s">
        <v>281</v>
      </c>
      <c r="B92" s="78">
        <v>25932</v>
      </c>
      <c r="C92" s="117" t="s">
        <v>276</v>
      </c>
      <c r="D92" s="78">
        <v>6900</v>
      </c>
      <c r="E92" s="117" t="s">
        <v>285</v>
      </c>
      <c r="F92" s="78">
        <v>4077</v>
      </c>
      <c r="G92" s="117" t="s">
        <v>255</v>
      </c>
      <c r="H92" s="78">
        <v>3113</v>
      </c>
      <c r="I92" s="117" t="s">
        <v>214</v>
      </c>
      <c r="J92" s="78">
        <v>1640</v>
      </c>
      <c r="K92" s="117"/>
      <c r="L92" s="78"/>
      <c r="M92" s="117"/>
      <c r="N92" s="78"/>
    </row>
    <row r="93" spans="1:14" ht="15">
      <c r="A93" s="117" t="s">
        <v>291</v>
      </c>
      <c r="B93" s="78">
        <v>24056</v>
      </c>
      <c r="C93" s="117" t="s">
        <v>228</v>
      </c>
      <c r="D93" s="78">
        <v>6355</v>
      </c>
      <c r="E93" s="117" t="s">
        <v>286</v>
      </c>
      <c r="F93" s="78">
        <v>3549</v>
      </c>
      <c r="G93" s="117" t="s">
        <v>224</v>
      </c>
      <c r="H93" s="78">
        <v>3027</v>
      </c>
      <c r="I93" s="117" t="s">
        <v>239</v>
      </c>
      <c r="J93" s="78">
        <v>358</v>
      </c>
      <c r="K93" s="117"/>
      <c r="L93" s="78"/>
      <c r="M93" s="117"/>
      <c r="N93" s="78"/>
    </row>
  </sheetData>
  <hyperlinks>
    <hyperlink ref="A2" r:id="rId1" display="https://trib.al/mJ7kF3Q"/>
    <hyperlink ref="A3" r:id="rId2" display="https://ggwash.org/view/73261/tysons-ambitous-plan-to-become-a-bona-fide-city"/>
    <hyperlink ref="A4" r:id="rId3" display="https://technical.ly/dc/2019/08/05/air-traffic-surveillance-company-aireon-is-expanding-in-fairfax-county/"/>
    <hyperlink ref="A5" r:id="rId4" display="https://www.tysonspartnership.org/event/naiop-networking-event-at-city-works-eatery-and-pour-house/"/>
    <hyperlink ref="A6" r:id="rId5" display="https://www.fairfaxcounty.gov/news2/county-strategic-plan-moves-forward/"/>
    <hyperlink ref="A7" r:id="rId6" display="https://dc.citybizlist.com/article/565719/mantech-acquires-h2m-group?utm_content=98538294&amp;utm_medium=social&amp;utm_source=twitter&amp;hss_channel=tw-19560190"/>
    <hyperlink ref="A8" r:id="rId7" display="https://www.virginiamercury.com/blog-va/northern-virginia-continues-to-dominate-advanced-energy-jobs-report-shows/?utm_content=98410621&amp;utm_medium=social&amp;utm_source=twitter&amp;hss_channel=tw-19560190"/>
    <hyperlink ref="A9" r:id="rId8" display="https://technical.ly/dc/2019/08/06/hawkeye-360-closed-a-70m-series-b-financing-round-airbus/?utm_content=98254296&amp;utm_medium=social&amp;utm_source=twitter&amp;hss_channel=tw-19560190"/>
    <hyperlink ref="A10" r:id="rId9" display="https://www.fairfaxcountyeda.org/media-center/first-line-technology-chantilly-lifesaving-innovations/?utm_content=98327938&amp;utm_medium=social&amp;utm_source=twitter&amp;hss_channel=tw-19560190"/>
    <hyperlink ref="A11" r:id="rId10" display="https://www.tysonsreporter.com/2019/08/06/with-merger-tysons-based-gannett-to-become-even-larger/"/>
    <hyperlink ref="C2" r:id="rId11" display="https://technical.ly/dc/2019/08/05/air-traffic-surveillance-company-aireon-is-expanding-in-fairfax-county/"/>
    <hyperlink ref="C3" r:id="rId12" display="https://ggwash.org/view/73261/tysons-ambitous-plan-to-become-a-bona-fide-city"/>
    <hyperlink ref="C4" r:id="rId13" display="https://trib.al/mJ7kF3Q"/>
    <hyperlink ref="C5" r:id="rId14" display="https://www.tysonspartnership.org/event/naiop-networking-event-at-city-works-eatery-and-pour-house/"/>
    <hyperlink ref="C6" r:id="rId15" display="https://dc.citybizlist.com/article/565719/mantech-acquires-h2m-group?utm_content=98538294&amp;utm_medium=social&amp;utm_source=twitter&amp;hss_channel=tw-19560190"/>
    <hyperlink ref="C7" r:id="rId16" display="https://www.bisnow.com/washington-dc/news/capital-markets/minkoff-development-pays-43m-for-5-building-chantilly-business-park-its-first-nova-acquisition-100161?utm_content=98037589&amp;utm_medium=social&amp;utm_source=twitter&amp;hss_channel=tw-19560190"/>
    <hyperlink ref="C8" r:id="rId17" display="https://www.fairfaxcounty.gov/news2/county-strategic-plan-moves-forward/"/>
    <hyperlink ref="C9" r:id="rId18" display="https://www.bizjournals.com/washington/news/2019/08/01/tysons-cant-quit-car-dealerships-as-koons-plans.html?utm_content=97980471&amp;utm_medium=social&amp;utm_source=twitter&amp;hss_channel=tw-19560190"/>
    <hyperlink ref="C10" r:id="rId19" display="http://www.insidenova.com/health/fcps-wins-farm-to-table-grant-from-usda/article_d8b73870-b5f3-11e9-98ff-23a634b35991.html?utm_content=98032417&amp;utm_medium=social&amp;utm_source=twitter&amp;hss_channel=tw-19560190"/>
    <hyperlink ref="C11" r:id="rId20" display="https://wtop.com/dc-transit/2019/08/first-potential-opening-date-set-for-silver-line-into-loudoun-county/?utm_content=98131865&amp;utm_medium=social&amp;utm_source=twitter&amp;hss_channel=tw-19560190"/>
    <hyperlink ref="G2" r:id="rId21" display="https://www.fairfaxcounty.gov/news2/county-strategic-plan-moves-forward/"/>
    <hyperlink ref="G3" r:id="rId22" display="https://pv-magazine-usa.com/2019/08/09/texas-gives-the-locals-an-energy-storage-leg-up/"/>
    <hyperlink ref="G4" r:id="rId23" display="https://energynews.us/2019/08/07/northeast/massachusetts-looks-to-follow-california-with-solar-mandate-for-new-homes/"/>
    <hyperlink ref="K2" r:id="rId24" display="https://twitter.com/FairfaxEDA/status/1159843168411504640"/>
    <hyperlink ref="K3" r:id="rId25" display="https://twitter.com/FairfaxEDA/status/1158439844416282624"/>
    <hyperlink ref="K4" r:id="rId26" display="https://twitter.com/FairfaxEDA/status/1158740004576944129"/>
    <hyperlink ref="K5" r:id="rId27" display="https://twitter.com/FairfaxEDA/status/1159162768349630464"/>
    <hyperlink ref="M2" r:id="rId28" display="https://twitter.com/fairfaxeda/status/1153288381985710080"/>
  </hyperlinks>
  <printOptions/>
  <pageMargins left="0.7" right="0.7" top="0.75" bottom="0.75" header="0.3" footer="0.3"/>
  <pageSetup orientation="portrait" paperSize="9"/>
  <tableParts>
    <tablePart r:id="rId31"/>
    <tablePart r:id="rId36"/>
    <tablePart r:id="rId35"/>
    <tablePart r:id="rId29"/>
    <tablePart r:id="rId30"/>
    <tablePart r:id="rId34"/>
    <tablePart r:id="rId33"/>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1466</v>
      </c>
      <c r="B1" s="13" t="s">
        <v>1574</v>
      </c>
      <c r="C1" s="13" t="s">
        <v>1575</v>
      </c>
      <c r="D1" s="13" t="s">
        <v>144</v>
      </c>
      <c r="E1" s="13" t="s">
        <v>1577</v>
      </c>
      <c r="F1" s="13" t="s">
        <v>1578</v>
      </c>
      <c r="G1" s="13" t="s">
        <v>1579</v>
      </c>
    </row>
    <row r="2" spans="1:7" ht="15">
      <c r="A2" s="78" t="s">
        <v>1281</v>
      </c>
      <c r="B2" s="78">
        <v>38</v>
      </c>
      <c r="C2" s="120">
        <v>0.03564727954971857</v>
      </c>
      <c r="D2" s="78" t="s">
        <v>1576</v>
      </c>
      <c r="E2" s="78"/>
      <c r="F2" s="78"/>
      <c r="G2" s="78"/>
    </row>
    <row r="3" spans="1:7" ht="15">
      <c r="A3" s="78" t="s">
        <v>1282</v>
      </c>
      <c r="B3" s="78">
        <v>4</v>
      </c>
      <c r="C3" s="120">
        <v>0.00375234521575985</v>
      </c>
      <c r="D3" s="78" t="s">
        <v>1576</v>
      </c>
      <c r="E3" s="78"/>
      <c r="F3" s="78"/>
      <c r="G3" s="78"/>
    </row>
    <row r="4" spans="1:7" ht="15">
      <c r="A4" s="78" t="s">
        <v>1283</v>
      </c>
      <c r="B4" s="78">
        <v>0</v>
      </c>
      <c r="C4" s="120">
        <v>0</v>
      </c>
      <c r="D4" s="78" t="s">
        <v>1576</v>
      </c>
      <c r="E4" s="78"/>
      <c r="F4" s="78"/>
      <c r="G4" s="78"/>
    </row>
    <row r="5" spans="1:7" ht="15">
      <c r="A5" s="78" t="s">
        <v>1284</v>
      </c>
      <c r="B5" s="78">
        <v>1024</v>
      </c>
      <c r="C5" s="120">
        <v>0.9606003752345216</v>
      </c>
      <c r="D5" s="78" t="s">
        <v>1576</v>
      </c>
      <c r="E5" s="78"/>
      <c r="F5" s="78"/>
      <c r="G5" s="78"/>
    </row>
    <row r="6" spans="1:7" ht="15">
      <c r="A6" s="78" t="s">
        <v>1285</v>
      </c>
      <c r="B6" s="78">
        <v>1066</v>
      </c>
      <c r="C6" s="120">
        <v>1</v>
      </c>
      <c r="D6" s="78" t="s">
        <v>1576</v>
      </c>
      <c r="E6" s="78"/>
      <c r="F6" s="78"/>
      <c r="G6" s="78"/>
    </row>
    <row r="7" spans="1:7" ht="15">
      <c r="A7" s="86" t="s">
        <v>228</v>
      </c>
      <c r="B7" s="86">
        <v>15</v>
      </c>
      <c r="C7" s="121">
        <v>0.010181309050750896</v>
      </c>
      <c r="D7" s="86" t="s">
        <v>1576</v>
      </c>
      <c r="E7" s="86" t="b">
        <v>0</v>
      </c>
      <c r="F7" s="86" t="b">
        <v>0</v>
      </c>
      <c r="G7" s="86" t="b">
        <v>0</v>
      </c>
    </row>
    <row r="8" spans="1:7" ht="15">
      <c r="A8" s="86" t="s">
        <v>1286</v>
      </c>
      <c r="B8" s="86">
        <v>9</v>
      </c>
      <c r="C8" s="121">
        <v>0.01026351202929687</v>
      </c>
      <c r="D8" s="86" t="s">
        <v>1576</v>
      </c>
      <c r="E8" s="86" t="b">
        <v>0</v>
      </c>
      <c r="F8" s="86" t="b">
        <v>0</v>
      </c>
      <c r="G8" s="86" t="b">
        <v>0</v>
      </c>
    </row>
    <row r="9" spans="1:7" ht="15">
      <c r="A9" s="86" t="s">
        <v>1287</v>
      </c>
      <c r="B9" s="86">
        <v>9</v>
      </c>
      <c r="C9" s="121">
        <v>0.00889349776873116</v>
      </c>
      <c r="D9" s="86" t="s">
        <v>1576</v>
      </c>
      <c r="E9" s="86" t="b">
        <v>0</v>
      </c>
      <c r="F9" s="86" t="b">
        <v>0</v>
      </c>
      <c r="G9" s="86" t="b">
        <v>0</v>
      </c>
    </row>
    <row r="10" spans="1:7" ht="15">
      <c r="A10" s="86" t="s">
        <v>1260</v>
      </c>
      <c r="B10" s="86">
        <v>8</v>
      </c>
      <c r="C10" s="121">
        <v>0.0084760707915161</v>
      </c>
      <c r="D10" s="86" t="s">
        <v>1576</v>
      </c>
      <c r="E10" s="86" t="b">
        <v>0</v>
      </c>
      <c r="F10" s="86" t="b">
        <v>0</v>
      </c>
      <c r="G10" s="86" t="b">
        <v>0</v>
      </c>
    </row>
    <row r="11" spans="1:7" ht="15">
      <c r="A11" s="86" t="s">
        <v>1288</v>
      </c>
      <c r="B11" s="86">
        <v>7</v>
      </c>
      <c r="C11" s="121">
        <v>0.00798273157834201</v>
      </c>
      <c r="D11" s="86" t="s">
        <v>1576</v>
      </c>
      <c r="E11" s="86" t="b">
        <v>0</v>
      </c>
      <c r="F11" s="86" t="b">
        <v>0</v>
      </c>
      <c r="G11" s="86" t="b">
        <v>0</v>
      </c>
    </row>
    <row r="12" spans="1:7" ht="15">
      <c r="A12" s="86" t="s">
        <v>1309</v>
      </c>
      <c r="B12" s="86">
        <v>6</v>
      </c>
      <c r="C12" s="121">
        <v>0.007402565533873895</v>
      </c>
      <c r="D12" s="86" t="s">
        <v>1576</v>
      </c>
      <c r="E12" s="86" t="b">
        <v>0</v>
      </c>
      <c r="F12" s="86" t="b">
        <v>0</v>
      </c>
      <c r="G12" s="86" t="b">
        <v>0</v>
      </c>
    </row>
    <row r="13" spans="1:7" ht="15">
      <c r="A13" s="86" t="s">
        <v>1291</v>
      </c>
      <c r="B13" s="86">
        <v>6</v>
      </c>
      <c r="C13" s="121">
        <v>0.007402565533873895</v>
      </c>
      <c r="D13" s="86" t="s">
        <v>1576</v>
      </c>
      <c r="E13" s="86" t="b">
        <v>0</v>
      </c>
      <c r="F13" s="86" t="b">
        <v>0</v>
      </c>
      <c r="G13" s="86" t="b">
        <v>0</v>
      </c>
    </row>
    <row r="14" spans="1:7" ht="15">
      <c r="A14" s="86" t="s">
        <v>1254</v>
      </c>
      <c r="B14" s="86">
        <v>6</v>
      </c>
      <c r="C14" s="121">
        <v>0.007402565533873895</v>
      </c>
      <c r="D14" s="86" t="s">
        <v>1576</v>
      </c>
      <c r="E14" s="86" t="b">
        <v>0</v>
      </c>
      <c r="F14" s="86" t="b">
        <v>0</v>
      </c>
      <c r="G14" s="86" t="b">
        <v>0</v>
      </c>
    </row>
    <row r="15" spans="1:7" ht="15">
      <c r="A15" s="86" t="s">
        <v>1290</v>
      </c>
      <c r="B15" s="86">
        <v>6</v>
      </c>
      <c r="C15" s="121">
        <v>0.007402565533873895</v>
      </c>
      <c r="D15" s="86" t="s">
        <v>1576</v>
      </c>
      <c r="E15" s="86" t="b">
        <v>0</v>
      </c>
      <c r="F15" s="86" t="b">
        <v>0</v>
      </c>
      <c r="G15" s="86" t="b">
        <v>0</v>
      </c>
    </row>
    <row r="16" spans="1:7" ht="15">
      <c r="A16" s="86" t="s">
        <v>1467</v>
      </c>
      <c r="B16" s="86">
        <v>5</v>
      </c>
      <c r="C16" s="121">
        <v>0.0067209750860917385</v>
      </c>
      <c r="D16" s="86" t="s">
        <v>1576</v>
      </c>
      <c r="E16" s="86" t="b">
        <v>0</v>
      </c>
      <c r="F16" s="86" t="b">
        <v>0</v>
      </c>
      <c r="G16" s="86" t="b">
        <v>0</v>
      </c>
    </row>
    <row r="17" spans="1:7" ht="15">
      <c r="A17" s="86" t="s">
        <v>1253</v>
      </c>
      <c r="B17" s="86">
        <v>5</v>
      </c>
      <c r="C17" s="121">
        <v>0.007396777129383623</v>
      </c>
      <c r="D17" s="86" t="s">
        <v>1576</v>
      </c>
      <c r="E17" s="86" t="b">
        <v>0</v>
      </c>
      <c r="F17" s="86" t="b">
        <v>0</v>
      </c>
      <c r="G17" s="86" t="b">
        <v>0</v>
      </c>
    </row>
    <row r="18" spans="1:7" ht="15">
      <c r="A18" s="86" t="s">
        <v>1292</v>
      </c>
      <c r="B18" s="86">
        <v>5</v>
      </c>
      <c r="C18" s="121">
        <v>0.007396777129383623</v>
      </c>
      <c r="D18" s="86" t="s">
        <v>1576</v>
      </c>
      <c r="E18" s="86" t="b">
        <v>0</v>
      </c>
      <c r="F18" s="86" t="b">
        <v>0</v>
      </c>
      <c r="G18" s="86" t="b">
        <v>0</v>
      </c>
    </row>
    <row r="19" spans="1:7" ht="15">
      <c r="A19" s="86" t="s">
        <v>231</v>
      </c>
      <c r="B19" s="86">
        <v>5</v>
      </c>
      <c r="C19" s="121">
        <v>0.0067209750860917385</v>
      </c>
      <c r="D19" s="86" t="s">
        <v>1576</v>
      </c>
      <c r="E19" s="86" t="b">
        <v>0</v>
      </c>
      <c r="F19" s="86" t="b">
        <v>0</v>
      </c>
      <c r="G19" s="86" t="b">
        <v>0</v>
      </c>
    </row>
    <row r="20" spans="1:7" ht="15">
      <c r="A20" s="86" t="s">
        <v>1307</v>
      </c>
      <c r="B20" s="86">
        <v>5</v>
      </c>
      <c r="C20" s="121">
        <v>0.0067209750860917385</v>
      </c>
      <c r="D20" s="86" t="s">
        <v>1576</v>
      </c>
      <c r="E20" s="86" t="b">
        <v>0</v>
      </c>
      <c r="F20" s="86" t="b">
        <v>0</v>
      </c>
      <c r="G20" s="86" t="b">
        <v>0</v>
      </c>
    </row>
    <row r="21" spans="1:7" ht="15">
      <c r="A21" s="86" t="s">
        <v>1308</v>
      </c>
      <c r="B21" s="86">
        <v>5</v>
      </c>
      <c r="C21" s="121">
        <v>0.0067209750860917385</v>
      </c>
      <c r="D21" s="86" t="s">
        <v>1576</v>
      </c>
      <c r="E21" s="86" t="b">
        <v>0</v>
      </c>
      <c r="F21" s="86" t="b">
        <v>0</v>
      </c>
      <c r="G21" s="86" t="b">
        <v>0</v>
      </c>
    </row>
    <row r="22" spans="1:7" ht="15">
      <c r="A22" s="86" t="s">
        <v>1310</v>
      </c>
      <c r="B22" s="86">
        <v>5</v>
      </c>
      <c r="C22" s="121">
        <v>0.0067209750860917385</v>
      </c>
      <c r="D22" s="86" t="s">
        <v>1576</v>
      </c>
      <c r="E22" s="86" t="b">
        <v>0</v>
      </c>
      <c r="F22" s="86" t="b">
        <v>0</v>
      </c>
      <c r="G22" s="86" t="b">
        <v>0</v>
      </c>
    </row>
    <row r="23" spans="1:7" ht="15">
      <c r="A23" s="86" t="s">
        <v>1293</v>
      </c>
      <c r="B23" s="86">
        <v>4</v>
      </c>
      <c r="C23" s="121">
        <v>0.0059174217035068985</v>
      </c>
      <c r="D23" s="86" t="s">
        <v>1576</v>
      </c>
      <c r="E23" s="86" t="b">
        <v>0</v>
      </c>
      <c r="F23" s="86" t="b">
        <v>0</v>
      </c>
      <c r="G23" s="86" t="b">
        <v>0</v>
      </c>
    </row>
    <row r="24" spans="1:7" ht="15">
      <c r="A24" s="86" t="s">
        <v>1468</v>
      </c>
      <c r="B24" s="86">
        <v>4</v>
      </c>
      <c r="C24" s="121">
        <v>0.006614429996998112</v>
      </c>
      <c r="D24" s="86" t="s">
        <v>1576</v>
      </c>
      <c r="E24" s="86" t="b">
        <v>0</v>
      </c>
      <c r="F24" s="86" t="b">
        <v>0</v>
      </c>
      <c r="G24" s="86" t="b">
        <v>0</v>
      </c>
    </row>
    <row r="25" spans="1:7" ht="15">
      <c r="A25" s="86" t="s">
        <v>1469</v>
      </c>
      <c r="B25" s="86">
        <v>4</v>
      </c>
      <c r="C25" s="121">
        <v>0.006614429996998112</v>
      </c>
      <c r="D25" s="86" t="s">
        <v>1576</v>
      </c>
      <c r="E25" s="86" t="b">
        <v>0</v>
      </c>
      <c r="F25" s="86" t="b">
        <v>0</v>
      </c>
      <c r="G25" s="86" t="b">
        <v>0</v>
      </c>
    </row>
    <row r="26" spans="1:7" ht="15">
      <c r="A26" s="86" t="s">
        <v>379</v>
      </c>
      <c r="B26" s="86">
        <v>4</v>
      </c>
      <c r="C26" s="121">
        <v>0.0059174217035068985</v>
      </c>
      <c r="D26" s="86" t="s">
        <v>1576</v>
      </c>
      <c r="E26" s="86" t="b">
        <v>0</v>
      </c>
      <c r="F26" s="86" t="b">
        <v>0</v>
      </c>
      <c r="G26" s="86" t="b">
        <v>0</v>
      </c>
    </row>
    <row r="27" spans="1:7" ht="15">
      <c r="A27" s="86" t="s">
        <v>1470</v>
      </c>
      <c r="B27" s="86">
        <v>4</v>
      </c>
      <c r="C27" s="121">
        <v>0.0059174217035068985</v>
      </c>
      <c r="D27" s="86" t="s">
        <v>1576</v>
      </c>
      <c r="E27" s="86" t="b">
        <v>0</v>
      </c>
      <c r="F27" s="86" t="b">
        <v>0</v>
      </c>
      <c r="G27" s="86" t="b">
        <v>0</v>
      </c>
    </row>
    <row r="28" spans="1:7" ht="15">
      <c r="A28" s="86" t="s">
        <v>258</v>
      </c>
      <c r="B28" s="86">
        <v>4</v>
      </c>
      <c r="C28" s="121">
        <v>0.0059174217035068985</v>
      </c>
      <c r="D28" s="86" t="s">
        <v>1576</v>
      </c>
      <c r="E28" s="86" t="b">
        <v>0</v>
      </c>
      <c r="F28" s="86" t="b">
        <v>0</v>
      </c>
      <c r="G28" s="86" t="b">
        <v>0</v>
      </c>
    </row>
    <row r="29" spans="1:7" ht="15">
      <c r="A29" s="86" t="s">
        <v>257</v>
      </c>
      <c r="B29" s="86">
        <v>4</v>
      </c>
      <c r="C29" s="121">
        <v>0.0059174217035068985</v>
      </c>
      <c r="D29" s="86" t="s">
        <v>1576</v>
      </c>
      <c r="E29" s="86" t="b">
        <v>0</v>
      </c>
      <c r="F29" s="86" t="b">
        <v>0</v>
      </c>
      <c r="G29" s="86" t="b">
        <v>0</v>
      </c>
    </row>
    <row r="30" spans="1:7" ht="15">
      <c r="A30" s="86" t="s">
        <v>256</v>
      </c>
      <c r="B30" s="86">
        <v>4</v>
      </c>
      <c r="C30" s="121">
        <v>0.0059174217035068985</v>
      </c>
      <c r="D30" s="86" t="s">
        <v>1576</v>
      </c>
      <c r="E30" s="86" t="b">
        <v>0</v>
      </c>
      <c r="F30" s="86" t="b">
        <v>0</v>
      </c>
      <c r="G30" s="86" t="b">
        <v>0</v>
      </c>
    </row>
    <row r="31" spans="1:7" ht="15">
      <c r="A31" s="86" t="s">
        <v>255</v>
      </c>
      <c r="B31" s="86">
        <v>4</v>
      </c>
      <c r="C31" s="121">
        <v>0.0059174217035068985</v>
      </c>
      <c r="D31" s="86" t="s">
        <v>1576</v>
      </c>
      <c r="E31" s="86" t="b">
        <v>0</v>
      </c>
      <c r="F31" s="86" t="b">
        <v>0</v>
      </c>
      <c r="G31" s="86" t="b">
        <v>0</v>
      </c>
    </row>
    <row r="32" spans="1:7" ht="15">
      <c r="A32" s="86" t="s">
        <v>253</v>
      </c>
      <c r="B32" s="86">
        <v>4</v>
      </c>
      <c r="C32" s="121">
        <v>0.0059174217035068985</v>
      </c>
      <c r="D32" s="86" t="s">
        <v>1576</v>
      </c>
      <c r="E32" s="86" t="b">
        <v>0</v>
      </c>
      <c r="F32" s="86" t="b">
        <v>0</v>
      </c>
      <c r="G32" s="86" t="b">
        <v>0</v>
      </c>
    </row>
    <row r="33" spans="1:7" ht="15">
      <c r="A33" s="86" t="s">
        <v>1471</v>
      </c>
      <c r="B33" s="86">
        <v>4</v>
      </c>
      <c r="C33" s="121">
        <v>0.0059174217035068985</v>
      </c>
      <c r="D33" s="86" t="s">
        <v>1576</v>
      </c>
      <c r="E33" s="86" t="b">
        <v>0</v>
      </c>
      <c r="F33" s="86" t="b">
        <v>0</v>
      </c>
      <c r="G33" s="86" t="b">
        <v>0</v>
      </c>
    </row>
    <row r="34" spans="1:7" ht="15">
      <c r="A34" s="86" t="s">
        <v>1311</v>
      </c>
      <c r="B34" s="86">
        <v>4</v>
      </c>
      <c r="C34" s="121">
        <v>0.0059174217035068985</v>
      </c>
      <c r="D34" s="86" t="s">
        <v>1576</v>
      </c>
      <c r="E34" s="86" t="b">
        <v>0</v>
      </c>
      <c r="F34" s="86" t="b">
        <v>0</v>
      </c>
      <c r="G34" s="86" t="b">
        <v>0</v>
      </c>
    </row>
    <row r="35" spans="1:7" ht="15">
      <c r="A35" s="86" t="s">
        <v>1312</v>
      </c>
      <c r="B35" s="86">
        <v>4</v>
      </c>
      <c r="C35" s="121">
        <v>0.0059174217035068985</v>
      </c>
      <c r="D35" s="86" t="s">
        <v>1576</v>
      </c>
      <c r="E35" s="86" t="b">
        <v>0</v>
      </c>
      <c r="F35" s="86" t="b">
        <v>0</v>
      </c>
      <c r="G35" s="86" t="b">
        <v>0</v>
      </c>
    </row>
    <row r="36" spans="1:7" ht="15">
      <c r="A36" s="86" t="s">
        <v>1472</v>
      </c>
      <c r="B36" s="86">
        <v>4</v>
      </c>
      <c r="C36" s="121">
        <v>0.0059174217035068985</v>
      </c>
      <c r="D36" s="86" t="s">
        <v>1576</v>
      </c>
      <c r="E36" s="86" t="b">
        <v>1</v>
      </c>
      <c r="F36" s="86" t="b">
        <v>0</v>
      </c>
      <c r="G36" s="86" t="b">
        <v>0</v>
      </c>
    </row>
    <row r="37" spans="1:7" ht="15">
      <c r="A37" s="86" t="s">
        <v>1473</v>
      </c>
      <c r="B37" s="86">
        <v>4</v>
      </c>
      <c r="C37" s="121">
        <v>0.0059174217035068985</v>
      </c>
      <c r="D37" s="86" t="s">
        <v>1576</v>
      </c>
      <c r="E37" s="86" t="b">
        <v>0</v>
      </c>
      <c r="F37" s="86" t="b">
        <v>0</v>
      </c>
      <c r="G37" s="86" t="b">
        <v>0</v>
      </c>
    </row>
    <row r="38" spans="1:7" ht="15">
      <c r="A38" s="86" t="s">
        <v>1474</v>
      </c>
      <c r="B38" s="86">
        <v>4</v>
      </c>
      <c r="C38" s="121">
        <v>0.0059174217035068985</v>
      </c>
      <c r="D38" s="86" t="s">
        <v>1576</v>
      </c>
      <c r="E38" s="86" t="b">
        <v>0</v>
      </c>
      <c r="F38" s="86" t="b">
        <v>0</v>
      </c>
      <c r="G38" s="86" t="b">
        <v>0</v>
      </c>
    </row>
    <row r="39" spans="1:7" ht="15">
      <c r="A39" s="86" t="s">
        <v>1475</v>
      </c>
      <c r="B39" s="86">
        <v>4</v>
      </c>
      <c r="C39" s="121">
        <v>0.0059174217035068985</v>
      </c>
      <c r="D39" s="86" t="s">
        <v>1576</v>
      </c>
      <c r="E39" s="86" t="b">
        <v>0</v>
      </c>
      <c r="F39" s="86" t="b">
        <v>0</v>
      </c>
      <c r="G39" s="86" t="b">
        <v>0</v>
      </c>
    </row>
    <row r="40" spans="1:7" ht="15">
      <c r="A40" s="86" t="s">
        <v>1476</v>
      </c>
      <c r="B40" s="86">
        <v>4</v>
      </c>
      <c r="C40" s="121">
        <v>0.0059174217035068985</v>
      </c>
      <c r="D40" s="86" t="s">
        <v>1576</v>
      </c>
      <c r="E40" s="86" t="b">
        <v>0</v>
      </c>
      <c r="F40" s="86" t="b">
        <v>0</v>
      </c>
      <c r="G40" s="86" t="b">
        <v>0</v>
      </c>
    </row>
    <row r="41" spans="1:7" ht="15">
      <c r="A41" s="86" t="s">
        <v>1477</v>
      </c>
      <c r="B41" s="86">
        <v>4</v>
      </c>
      <c r="C41" s="121">
        <v>0.0059174217035068985</v>
      </c>
      <c r="D41" s="86" t="s">
        <v>1576</v>
      </c>
      <c r="E41" s="86" t="b">
        <v>0</v>
      </c>
      <c r="F41" s="86" t="b">
        <v>0</v>
      </c>
      <c r="G41" s="86" t="b">
        <v>0</v>
      </c>
    </row>
    <row r="42" spans="1:7" ht="15">
      <c r="A42" s="86" t="s">
        <v>247</v>
      </c>
      <c r="B42" s="86">
        <v>4</v>
      </c>
      <c r="C42" s="121">
        <v>0.0059174217035068985</v>
      </c>
      <c r="D42" s="86" t="s">
        <v>1576</v>
      </c>
      <c r="E42" s="86" t="b">
        <v>0</v>
      </c>
      <c r="F42" s="86" t="b">
        <v>0</v>
      </c>
      <c r="G42" s="86" t="b">
        <v>0</v>
      </c>
    </row>
    <row r="43" spans="1:7" ht="15">
      <c r="A43" s="86" t="s">
        <v>246</v>
      </c>
      <c r="B43" s="86">
        <v>4</v>
      </c>
      <c r="C43" s="121">
        <v>0.0059174217035068985</v>
      </c>
      <c r="D43" s="86" t="s">
        <v>1576</v>
      </c>
      <c r="E43" s="86" t="b">
        <v>0</v>
      </c>
      <c r="F43" s="86" t="b">
        <v>0</v>
      </c>
      <c r="G43" s="86" t="b">
        <v>0</v>
      </c>
    </row>
    <row r="44" spans="1:7" ht="15">
      <c r="A44" s="86" t="s">
        <v>1478</v>
      </c>
      <c r="B44" s="86">
        <v>4</v>
      </c>
      <c r="C44" s="121">
        <v>0.0059174217035068985</v>
      </c>
      <c r="D44" s="86" t="s">
        <v>1576</v>
      </c>
      <c r="E44" s="86" t="b">
        <v>0</v>
      </c>
      <c r="F44" s="86" t="b">
        <v>0</v>
      </c>
      <c r="G44" s="86" t="b">
        <v>0</v>
      </c>
    </row>
    <row r="45" spans="1:7" ht="15">
      <c r="A45" s="86" t="s">
        <v>1479</v>
      </c>
      <c r="B45" s="86">
        <v>4</v>
      </c>
      <c r="C45" s="121">
        <v>0.0059174217035068985</v>
      </c>
      <c r="D45" s="86" t="s">
        <v>1576</v>
      </c>
      <c r="E45" s="86" t="b">
        <v>0</v>
      </c>
      <c r="F45" s="86" t="b">
        <v>0</v>
      </c>
      <c r="G45" s="86" t="b">
        <v>0</v>
      </c>
    </row>
    <row r="46" spans="1:7" ht="15">
      <c r="A46" s="86" t="s">
        <v>1480</v>
      </c>
      <c r="B46" s="86">
        <v>4</v>
      </c>
      <c r="C46" s="121">
        <v>0.0059174217035068985</v>
      </c>
      <c r="D46" s="86" t="s">
        <v>1576</v>
      </c>
      <c r="E46" s="86" t="b">
        <v>0</v>
      </c>
      <c r="F46" s="86" t="b">
        <v>0</v>
      </c>
      <c r="G46" s="86" t="b">
        <v>0</v>
      </c>
    </row>
    <row r="47" spans="1:7" ht="15">
      <c r="A47" s="86" t="s">
        <v>1481</v>
      </c>
      <c r="B47" s="86">
        <v>4</v>
      </c>
      <c r="C47" s="121">
        <v>0.0059174217035068985</v>
      </c>
      <c r="D47" s="86" t="s">
        <v>1576</v>
      </c>
      <c r="E47" s="86" t="b">
        <v>0</v>
      </c>
      <c r="F47" s="86" t="b">
        <v>0</v>
      </c>
      <c r="G47" s="86" t="b">
        <v>0</v>
      </c>
    </row>
    <row r="48" spans="1:7" ht="15">
      <c r="A48" s="86" t="s">
        <v>1482</v>
      </c>
      <c r="B48" s="86">
        <v>4</v>
      </c>
      <c r="C48" s="121">
        <v>0.0059174217035068985</v>
      </c>
      <c r="D48" s="86" t="s">
        <v>1576</v>
      </c>
      <c r="E48" s="86" t="b">
        <v>0</v>
      </c>
      <c r="F48" s="86" t="b">
        <v>0</v>
      </c>
      <c r="G48" s="86" t="b">
        <v>0</v>
      </c>
    </row>
    <row r="49" spans="1:7" ht="15">
      <c r="A49" s="86" t="s">
        <v>1483</v>
      </c>
      <c r="B49" s="86">
        <v>4</v>
      </c>
      <c r="C49" s="121">
        <v>0.0059174217035068985</v>
      </c>
      <c r="D49" s="86" t="s">
        <v>1576</v>
      </c>
      <c r="E49" s="86" t="b">
        <v>0</v>
      </c>
      <c r="F49" s="86" t="b">
        <v>0</v>
      </c>
      <c r="G49" s="86" t="b">
        <v>0</v>
      </c>
    </row>
    <row r="50" spans="1:7" ht="15">
      <c r="A50" s="86" t="s">
        <v>1484</v>
      </c>
      <c r="B50" s="86">
        <v>4</v>
      </c>
      <c r="C50" s="121">
        <v>0.0059174217035068985</v>
      </c>
      <c r="D50" s="86" t="s">
        <v>1576</v>
      </c>
      <c r="E50" s="86" t="b">
        <v>1</v>
      </c>
      <c r="F50" s="86" t="b">
        <v>0</v>
      </c>
      <c r="G50" s="86" t="b">
        <v>0</v>
      </c>
    </row>
    <row r="51" spans="1:7" ht="15">
      <c r="A51" s="86" t="s">
        <v>1485</v>
      </c>
      <c r="B51" s="86">
        <v>4</v>
      </c>
      <c r="C51" s="121">
        <v>0.0059174217035068985</v>
      </c>
      <c r="D51" s="86" t="s">
        <v>1576</v>
      </c>
      <c r="E51" s="86" t="b">
        <v>0</v>
      </c>
      <c r="F51" s="86" t="b">
        <v>0</v>
      </c>
      <c r="G51" s="86" t="b">
        <v>0</v>
      </c>
    </row>
    <row r="52" spans="1:7" ht="15">
      <c r="A52" s="86" t="s">
        <v>1486</v>
      </c>
      <c r="B52" s="86">
        <v>4</v>
      </c>
      <c r="C52" s="121">
        <v>0.007596808011255748</v>
      </c>
      <c r="D52" s="86" t="s">
        <v>1576</v>
      </c>
      <c r="E52" s="86" t="b">
        <v>0</v>
      </c>
      <c r="F52" s="86" t="b">
        <v>0</v>
      </c>
      <c r="G52" s="86" t="b">
        <v>0</v>
      </c>
    </row>
    <row r="53" spans="1:7" ht="15">
      <c r="A53" s="86" t="s">
        <v>1487</v>
      </c>
      <c r="B53" s="86">
        <v>4</v>
      </c>
      <c r="C53" s="121">
        <v>0.0059174217035068985</v>
      </c>
      <c r="D53" s="86" t="s">
        <v>1576</v>
      </c>
      <c r="E53" s="86" t="b">
        <v>0</v>
      </c>
      <c r="F53" s="86" t="b">
        <v>0</v>
      </c>
      <c r="G53" s="86" t="b">
        <v>0</v>
      </c>
    </row>
    <row r="54" spans="1:7" ht="15">
      <c r="A54" s="86" t="s">
        <v>1297</v>
      </c>
      <c r="B54" s="86">
        <v>3</v>
      </c>
      <c r="C54" s="121">
        <v>0.004960822497748584</v>
      </c>
      <c r="D54" s="86" t="s">
        <v>1576</v>
      </c>
      <c r="E54" s="86" t="b">
        <v>0</v>
      </c>
      <c r="F54" s="86" t="b">
        <v>0</v>
      </c>
      <c r="G54" s="86" t="b">
        <v>0</v>
      </c>
    </row>
    <row r="55" spans="1:7" ht="15">
      <c r="A55" s="86" t="s">
        <v>1488</v>
      </c>
      <c r="B55" s="86">
        <v>3</v>
      </c>
      <c r="C55" s="121">
        <v>0.004960822497748584</v>
      </c>
      <c r="D55" s="86" t="s">
        <v>1576</v>
      </c>
      <c r="E55" s="86" t="b">
        <v>0</v>
      </c>
      <c r="F55" s="86" t="b">
        <v>0</v>
      </c>
      <c r="G55" s="86" t="b">
        <v>0</v>
      </c>
    </row>
    <row r="56" spans="1:7" ht="15">
      <c r="A56" s="86" t="s">
        <v>1489</v>
      </c>
      <c r="B56" s="86">
        <v>3</v>
      </c>
      <c r="C56" s="121">
        <v>0.004960822497748584</v>
      </c>
      <c r="D56" s="86" t="s">
        <v>1576</v>
      </c>
      <c r="E56" s="86" t="b">
        <v>0</v>
      </c>
      <c r="F56" s="86" t="b">
        <v>0</v>
      </c>
      <c r="G56" s="86" t="b">
        <v>0</v>
      </c>
    </row>
    <row r="57" spans="1:7" ht="15">
      <c r="A57" s="86" t="s">
        <v>1490</v>
      </c>
      <c r="B57" s="86">
        <v>3</v>
      </c>
      <c r="C57" s="121">
        <v>0.004960822497748584</v>
      </c>
      <c r="D57" s="86" t="s">
        <v>1576</v>
      </c>
      <c r="E57" s="86" t="b">
        <v>0</v>
      </c>
      <c r="F57" s="86" t="b">
        <v>0</v>
      </c>
      <c r="G57" s="86" t="b">
        <v>0</v>
      </c>
    </row>
    <row r="58" spans="1:7" ht="15">
      <c r="A58" s="86" t="s">
        <v>1491</v>
      </c>
      <c r="B58" s="86">
        <v>3</v>
      </c>
      <c r="C58" s="121">
        <v>0.004960822497748584</v>
      </c>
      <c r="D58" s="86" t="s">
        <v>1576</v>
      </c>
      <c r="E58" s="86" t="b">
        <v>0</v>
      </c>
      <c r="F58" s="86" t="b">
        <v>0</v>
      </c>
      <c r="G58" s="86" t="b">
        <v>0</v>
      </c>
    </row>
    <row r="59" spans="1:7" ht="15">
      <c r="A59" s="86" t="s">
        <v>1492</v>
      </c>
      <c r="B59" s="86">
        <v>3</v>
      </c>
      <c r="C59" s="121">
        <v>0.004960822497748584</v>
      </c>
      <c r="D59" s="86" t="s">
        <v>1576</v>
      </c>
      <c r="E59" s="86" t="b">
        <v>0</v>
      </c>
      <c r="F59" s="86" t="b">
        <v>0</v>
      </c>
      <c r="G59" s="86" t="b">
        <v>0</v>
      </c>
    </row>
    <row r="60" spans="1:7" ht="15">
      <c r="A60" s="86" t="s">
        <v>1493</v>
      </c>
      <c r="B60" s="86">
        <v>3</v>
      </c>
      <c r="C60" s="121">
        <v>0.004960822497748584</v>
      </c>
      <c r="D60" s="86" t="s">
        <v>1576</v>
      </c>
      <c r="E60" s="86" t="b">
        <v>1</v>
      </c>
      <c r="F60" s="86" t="b">
        <v>0</v>
      </c>
      <c r="G60" s="86" t="b">
        <v>0</v>
      </c>
    </row>
    <row r="61" spans="1:7" ht="15">
      <c r="A61" s="86" t="s">
        <v>1494</v>
      </c>
      <c r="B61" s="86">
        <v>3</v>
      </c>
      <c r="C61" s="121">
        <v>0.004960822497748584</v>
      </c>
      <c r="D61" s="86" t="s">
        <v>1576</v>
      </c>
      <c r="E61" s="86" t="b">
        <v>0</v>
      </c>
      <c r="F61" s="86" t="b">
        <v>0</v>
      </c>
      <c r="G61" s="86" t="b">
        <v>0</v>
      </c>
    </row>
    <row r="62" spans="1:7" ht="15">
      <c r="A62" s="86" t="s">
        <v>1495</v>
      </c>
      <c r="B62" s="86">
        <v>3</v>
      </c>
      <c r="C62" s="121">
        <v>0.004960822497748584</v>
      </c>
      <c r="D62" s="86" t="s">
        <v>1576</v>
      </c>
      <c r="E62" s="86" t="b">
        <v>0</v>
      </c>
      <c r="F62" s="86" t="b">
        <v>0</v>
      </c>
      <c r="G62" s="86" t="b">
        <v>0</v>
      </c>
    </row>
    <row r="63" spans="1:7" ht="15">
      <c r="A63" s="86" t="s">
        <v>1496</v>
      </c>
      <c r="B63" s="86">
        <v>3</v>
      </c>
      <c r="C63" s="121">
        <v>0.004960822497748584</v>
      </c>
      <c r="D63" s="86" t="s">
        <v>1576</v>
      </c>
      <c r="E63" s="86" t="b">
        <v>0</v>
      </c>
      <c r="F63" s="86" t="b">
        <v>0</v>
      </c>
      <c r="G63" s="86" t="b">
        <v>0</v>
      </c>
    </row>
    <row r="64" spans="1:7" ht="15">
      <c r="A64" s="86" t="s">
        <v>1497</v>
      </c>
      <c r="B64" s="86">
        <v>3</v>
      </c>
      <c r="C64" s="121">
        <v>0.004960822497748584</v>
      </c>
      <c r="D64" s="86" t="s">
        <v>1576</v>
      </c>
      <c r="E64" s="86" t="b">
        <v>1</v>
      </c>
      <c r="F64" s="86" t="b">
        <v>0</v>
      </c>
      <c r="G64" s="86" t="b">
        <v>0</v>
      </c>
    </row>
    <row r="65" spans="1:7" ht="15">
      <c r="A65" s="86" t="s">
        <v>1302</v>
      </c>
      <c r="B65" s="86">
        <v>3</v>
      </c>
      <c r="C65" s="121">
        <v>0.004960822497748584</v>
      </c>
      <c r="D65" s="86" t="s">
        <v>1576</v>
      </c>
      <c r="E65" s="86" t="b">
        <v>1</v>
      </c>
      <c r="F65" s="86" t="b">
        <v>0</v>
      </c>
      <c r="G65" s="86" t="b">
        <v>0</v>
      </c>
    </row>
    <row r="66" spans="1:7" ht="15">
      <c r="A66" s="86" t="s">
        <v>1303</v>
      </c>
      <c r="B66" s="86">
        <v>3</v>
      </c>
      <c r="C66" s="121">
        <v>0.004960822497748584</v>
      </c>
      <c r="D66" s="86" t="s">
        <v>1576</v>
      </c>
      <c r="E66" s="86" t="b">
        <v>0</v>
      </c>
      <c r="F66" s="86" t="b">
        <v>0</v>
      </c>
      <c r="G66" s="86" t="b">
        <v>0</v>
      </c>
    </row>
    <row r="67" spans="1:7" ht="15">
      <c r="A67" s="86" t="s">
        <v>1304</v>
      </c>
      <c r="B67" s="86">
        <v>3</v>
      </c>
      <c r="C67" s="121">
        <v>0.004960822497748584</v>
      </c>
      <c r="D67" s="86" t="s">
        <v>1576</v>
      </c>
      <c r="E67" s="86" t="b">
        <v>0</v>
      </c>
      <c r="F67" s="86" t="b">
        <v>0</v>
      </c>
      <c r="G67" s="86" t="b">
        <v>0</v>
      </c>
    </row>
    <row r="68" spans="1:7" ht="15">
      <c r="A68" s="86" t="s">
        <v>1498</v>
      </c>
      <c r="B68" s="86">
        <v>3</v>
      </c>
      <c r="C68" s="121">
        <v>0.004960822497748584</v>
      </c>
      <c r="D68" s="86" t="s">
        <v>1576</v>
      </c>
      <c r="E68" s="86" t="b">
        <v>1</v>
      </c>
      <c r="F68" s="86" t="b">
        <v>0</v>
      </c>
      <c r="G68" s="86" t="b">
        <v>0</v>
      </c>
    </row>
    <row r="69" spans="1:7" ht="15">
      <c r="A69" s="86" t="s">
        <v>1499</v>
      </c>
      <c r="B69" s="86">
        <v>3</v>
      </c>
      <c r="C69" s="121">
        <v>0.004960822497748584</v>
      </c>
      <c r="D69" s="86" t="s">
        <v>1576</v>
      </c>
      <c r="E69" s="86" t="b">
        <v>0</v>
      </c>
      <c r="F69" s="86" t="b">
        <v>0</v>
      </c>
      <c r="G69" s="86" t="b">
        <v>0</v>
      </c>
    </row>
    <row r="70" spans="1:7" ht="15">
      <c r="A70" s="86" t="s">
        <v>1500</v>
      </c>
      <c r="B70" s="86">
        <v>3</v>
      </c>
      <c r="C70" s="121">
        <v>0.004960822497748584</v>
      </c>
      <c r="D70" s="86" t="s">
        <v>1576</v>
      </c>
      <c r="E70" s="86" t="b">
        <v>0</v>
      </c>
      <c r="F70" s="86" t="b">
        <v>0</v>
      </c>
      <c r="G70" s="86" t="b">
        <v>0</v>
      </c>
    </row>
    <row r="71" spans="1:7" ht="15">
      <c r="A71" s="86" t="s">
        <v>1501</v>
      </c>
      <c r="B71" s="86">
        <v>3</v>
      </c>
      <c r="C71" s="121">
        <v>0.004960822497748584</v>
      </c>
      <c r="D71" s="86" t="s">
        <v>1576</v>
      </c>
      <c r="E71" s="86" t="b">
        <v>0</v>
      </c>
      <c r="F71" s="86" t="b">
        <v>0</v>
      </c>
      <c r="G71" s="86" t="b">
        <v>0</v>
      </c>
    </row>
    <row r="72" spans="1:7" ht="15">
      <c r="A72" s="86" t="s">
        <v>254</v>
      </c>
      <c r="B72" s="86">
        <v>3</v>
      </c>
      <c r="C72" s="121">
        <v>0.004960822497748584</v>
      </c>
      <c r="D72" s="86" t="s">
        <v>1576</v>
      </c>
      <c r="E72" s="86" t="b">
        <v>0</v>
      </c>
      <c r="F72" s="86" t="b">
        <v>0</v>
      </c>
      <c r="G72" s="86" t="b">
        <v>0</v>
      </c>
    </row>
    <row r="73" spans="1:7" ht="15">
      <c r="A73" s="86" t="s">
        <v>1502</v>
      </c>
      <c r="B73" s="86">
        <v>3</v>
      </c>
      <c r="C73" s="121">
        <v>0.004960822497748584</v>
      </c>
      <c r="D73" s="86" t="s">
        <v>1576</v>
      </c>
      <c r="E73" s="86" t="b">
        <v>0</v>
      </c>
      <c r="F73" s="86" t="b">
        <v>0</v>
      </c>
      <c r="G73" s="86" t="b">
        <v>0</v>
      </c>
    </row>
    <row r="74" spans="1:7" ht="15">
      <c r="A74" s="86" t="s">
        <v>1503</v>
      </c>
      <c r="B74" s="86">
        <v>3</v>
      </c>
      <c r="C74" s="121">
        <v>0.004960822497748584</v>
      </c>
      <c r="D74" s="86" t="s">
        <v>1576</v>
      </c>
      <c r="E74" s="86" t="b">
        <v>0</v>
      </c>
      <c r="F74" s="86" t="b">
        <v>0</v>
      </c>
      <c r="G74" s="86" t="b">
        <v>0</v>
      </c>
    </row>
    <row r="75" spans="1:7" ht="15">
      <c r="A75" s="86" t="s">
        <v>1504</v>
      </c>
      <c r="B75" s="86">
        <v>3</v>
      </c>
      <c r="C75" s="121">
        <v>0.004960822497748584</v>
      </c>
      <c r="D75" s="86" t="s">
        <v>1576</v>
      </c>
      <c r="E75" s="86" t="b">
        <v>0</v>
      </c>
      <c r="F75" s="86" t="b">
        <v>0</v>
      </c>
      <c r="G75" s="86" t="b">
        <v>0</v>
      </c>
    </row>
    <row r="76" spans="1:7" ht="15">
      <c r="A76" s="86" t="s">
        <v>1295</v>
      </c>
      <c r="B76" s="86">
        <v>2</v>
      </c>
      <c r="C76" s="121">
        <v>0.003798404005627874</v>
      </c>
      <c r="D76" s="86" t="s">
        <v>1576</v>
      </c>
      <c r="E76" s="86" t="b">
        <v>0</v>
      </c>
      <c r="F76" s="86" t="b">
        <v>0</v>
      </c>
      <c r="G76" s="86" t="b">
        <v>0</v>
      </c>
    </row>
    <row r="77" spans="1:7" ht="15">
      <c r="A77" s="86" t="s">
        <v>1296</v>
      </c>
      <c r="B77" s="86">
        <v>2</v>
      </c>
      <c r="C77" s="121">
        <v>0.003798404005627874</v>
      </c>
      <c r="D77" s="86" t="s">
        <v>1576</v>
      </c>
      <c r="E77" s="86" t="b">
        <v>0</v>
      </c>
      <c r="F77" s="86" t="b">
        <v>0</v>
      </c>
      <c r="G77" s="86" t="b">
        <v>0</v>
      </c>
    </row>
    <row r="78" spans="1:7" ht="15">
      <c r="A78" s="86" t="s">
        <v>1298</v>
      </c>
      <c r="B78" s="86">
        <v>2</v>
      </c>
      <c r="C78" s="121">
        <v>0.003798404005627874</v>
      </c>
      <c r="D78" s="86" t="s">
        <v>1576</v>
      </c>
      <c r="E78" s="86" t="b">
        <v>0</v>
      </c>
      <c r="F78" s="86" t="b">
        <v>0</v>
      </c>
      <c r="G78" s="86" t="b">
        <v>0</v>
      </c>
    </row>
    <row r="79" spans="1:7" ht="15">
      <c r="A79" s="86" t="s">
        <v>293</v>
      </c>
      <c r="B79" s="86">
        <v>2</v>
      </c>
      <c r="C79" s="121">
        <v>0.003798404005627874</v>
      </c>
      <c r="D79" s="86" t="s">
        <v>1576</v>
      </c>
      <c r="E79" s="86" t="b">
        <v>0</v>
      </c>
      <c r="F79" s="86" t="b">
        <v>0</v>
      </c>
      <c r="G79" s="86" t="b">
        <v>0</v>
      </c>
    </row>
    <row r="80" spans="1:7" ht="15">
      <c r="A80" s="86" t="s">
        <v>292</v>
      </c>
      <c r="B80" s="86">
        <v>2</v>
      </c>
      <c r="C80" s="121">
        <v>0.003798404005627874</v>
      </c>
      <c r="D80" s="86" t="s">
        <v>1576</v>
      </c>
      <c r="E80" s="86" t="b">
        <v>0</v>
      </c>
      <c r="F80" s="86" t="b">
        <v>0</v>
      </c>
      <c r="G80" s="86" t="b">
        <v>0</v>
      </c>
    </row>
    <row r="81" spans="1:7" ht="15">
      <c r="A81" s="86" t="s">
        <v>1299</v>
      </c>
      <c r="B81" s="86">
        <v>2</v>
      </c>
      <c r="C81" s="121">
        <v>0.003798404005627874</v>
      </c>
      <c r="D81" s="86" t="s">
        <v>1576</v>
      </c>
      <c r="E81" s="86" t="b">
        <v>0</v>
      </c>
      <c r="F81" s="86" t="b">
        <v>0</v>
      </c>
      <c r="G81" s="86" t="b">
        <v>0</v>
      </c>
    </row>
    <row r="82" spans="1:7" ht="15">
      <c r="A82" s="86" t="s">
        <v>291</v>
      </c>
      <c r="B82" s="86">
        <v>2</v>
      </c>
      <c r="C82" s="121">
        <v>0.003798404005627874</v>
      </c>
      <c r="D82" s="86" t="s">
        <v>1576</v>
      </c>
      <c r="E82" s="86" t="b">
        <v>0</v>
      </c>
      <c r="F82" s="86" t="b">
        <v>0</v>
      </c>
      <c r="G82" s="86" t="b">
        <v>0</v>
      </c>
    </row>
    <row r="83" spans="1:7" ht="15">
      <c r="A83" s="86" t="s">
        <v>1300</v>
      </c>
      <c r="B83" s="86">
        <v>2</v>
      </c>
      <c r="C83" s="121">
        <v>0.003798404005627874</v>
      </c>
      <c r="D83" s="86" t="s">
        <v>1576</v>
      </c>
      <c r="E83" s="86" t="b">
        <v>0</v>
      </c>
      <c r="F83" s="86" t="b">
        <v>0</v>
      </c>
      <c r="G83" s="86" t="b">
        <v>0</v>
      </c>
    </row>
    <row r="84" spans="1:7" ht="15">
      <c r="A84" s="86" t="s">
        <v>290</v>
      </c>
      <c r="B84" s="86">
        <v>2</v>
      </c>
      <c r="C84" s="121">
        <v>0.003798404005627874</v>
      </c>
      <c r="D84" s="86" t="s">
        <v>1576</v>
      </c>
      <c r="E84" s="86" t="b">
        <v>0</v>
      </c>
      <c r="F84" s="86" t="b">
        <v>0</v>
      </c>
      <c r="G84" s="86" t="b">
        <v>0</v>
      </c>
    </row>
    <row r="85" spans="1:7" ht="15">
      <c r="A85" s="86" t="s">
        <v>289</v>
      </c>
      <c r="B85" s="86">
        <v>2</v>
      </c>
      <c r="C85" s="121">
        <v>0.003798404005627874</v>
      </c>
      <c r="D85" s="86" t="s">
        <v>1576</v>
      </c>
      <c r="E85" s="86" t="b">
        <v>0</v>
      </c>
      <c r="F85" s="86" t="b">
        <v>0</v>
      </c>
      <c r="G85" s="86" t="b">
        <v>0</v>
      </c>
    </row>
    <row r="86" spans="1:7" ht="15">
      <c r="A86" s="86" t="s">
        <v>288</v>
      </c>
      <c r="B86" s="86">
        <v>2</v>
      </c>
      <c r="C86" s="121">
        <v>0.003798404005627874</v>
      </c>
      <c r="D86" s="86" t="s">
        <v>1576</v>
      </c>
      <c r="E86" s="86" t="b">
        <v>0</v>
      </c>
      <c r="F86" s="86" t="b">
        <v>0</v>
      </c>
      <c r="G86" s="86" t="b">
        <v>0</v>
      </c>
    </row>
    <row r="87" spans="1:7" ht="15">
      <c r="A87" s="86" t="s">
        <v>287</v>
      </c>
      <c r="B87" s="86">
        <v>2</v>
      </c>
      <c r="C87" s="121">
        <v>0.003798404005627874</v>
      </c>
      <c r="D87" s="86" t="s">
        <v>1576</v>
      </c>
      <c r="E87" s="86" t="b">
        <v>0</v>
      </c>
      <c r="F87" s="86" t="b">
        <v>0</v>
      </c>
      <c r="G87" s="86" t="b">
        <v>0</v>
      </c>
    </row>
    <row r="88" spans="1:7" ht="15">
      <c r="A88" s="86" t="s">
        <v>286</v>
      </c>
      <c r="B88" s="86">
        <v>2</v>
      </c>
      <c r="C88" s="121">
        <v>0.003798404005627874</v>
      </c>
      <c r="D88" s="86" t="s">
        <v>1576</v>
      </c>
      <c r="E88" s="86" t="b">
        <v>0</v>
      </c>
      <c r="F88" s="86" t="b">
        <v>0</v>
      </c>
      <c r="G88" s="86" t="b">
        <v>0</v>
      </c>
    </row>
    <row r="89" spans="1:7" ht="15">
      <c r="A89" s="86" t="s">
        <v>285</v>
      </c>
      <c r="B89" s="86">
        <v>2</v>
      </c>
      <c r="C89" s="121">
        <v>0.003798404005627874</v>
      </c>
      <c r="D89" s="86" t="s">
        <v>1576</v>
      </c>
      <c r="E89" s="86" t="b">
        <v>0</v>
      </c>
      <c r="F89" s="86" t="b">
        <v>0</v>
      </c>
      <c r="G89" s="86" t="b">
        <v>0</v>
      </c>
    </row>
    <row r="90" spans="1:7" ht="15">
      <c r="A90" s="86" t="s">
        <v>284</v>
      </c>
      <c r="B90" s="86">
        <v>2</v>
      </c>
      <c r="C90" s="121">
        <v>0.003798404005627874</v>
      </c>
      <c r="D90" s="86" t="s">
        <v>1576</v>
      </c>
      <c r="E90" s="86" t="b">
        <v>0</v>
      </c>
      <c r="F90" s="86" t="b">
        <v>0</v>
      </c>
      <c r="G90" s="86" t="b">
        <v>0</v>
      </c>
    </row>
    <row r="91" spans="1:7" ht="15">
      <c r="A91" s="86" t="s">
        <v>283</v>
      </c>
      <c r="B91" s="86">
        <v>2</v>
      </c>
      <c r="C91" s="121">
        <v>0.003798404005627874</v>
      </c>
      <c r="D91" s="86" t="s">
        <v>1576</v>
      </c>
      <c r="E91" s="86" t="b">
        <v>0</v>
      </c>
      <c r="F91" s="86" t="b">
        <v>0</v>
      </c>
      <c r="G91" s="86" t="b">
        <v>0</v>
      </c>
    </row>
    <row r="92" spans="1:7" ht="15">
      <c r="A92" s="86" t="s">
        <v>235</v>
      </c>
      <c r="B92" s="86">
        <v>2</v>
      </c>
      <c r="C92" s="121">
        <v>0.003798404005627874</v>
      </c>
      <c r="D92" s="86" t="s">
        <v>1576</v>
      </c>
      <c r="E92" s="86" t="b">
        <v>0</v>
      </c>
      <c r="F92" s="86" t="b">
        <v>0</v>
      </c>
      <c r="G92" s="86" t="b">
        <v>0</v>
      </c>
    </row>
    <row r="93" spans="1:7" ht="15">
      <c r="A93" s="86" t="s">
        <v>282</v>
      </c>
      <c r="B93" s="86">
        <v>2</v>
      </c>
      <c r="C93" s="121">
        <v>0.003798404005627874</v>
      </c>
      <c r="D93" s="86" t="s">
        <v>1576</v>
      </c>
      <c r="E93" s="86" t="b">
        <v>0</v>
      </c>
      <c r="F93" s="86" t="b">
        <v>0</v>
      </c>
      <c r="G93" s="86" t="b">
        <v>0</v>
      </c>
    </row>
    <row r="94" spans="1:7" ht="15">
      <c r="A94" s="86" t="s">
        <v>281</v>
      </c>
      <c r="B94" s="86">
        <v>2</v>
      </c>
      <c r="C94" s="121">
        <v>0.003798404005627874</v>
      </c>
      <c r="D94" s="86" t="s">
        <v>1576</v>
      </c>
      <c r="E94" s="86" t="b">
        <v>0</v>
      </c>
      <c r="F94" s="86" t="b">
        <v>0</v>
      </c>
      <c r="G94" s="86" t="b">
        <v>0</v>
      </c>
    </row>
    <row r="95" spans="1:7" ht="15">
      <c r="A95" s="86" t="s">
        <v>280</v>
      </c>
      <c r="B95" s="86">
        <v>2</v>
      </c>
      <c r="C95" s="121">
        <v>0.003798404005627874</v>
      </c>
      <c r="D95" s="86" t="s">
        <v>1576</v>
      </c>
      <c r="E95" s="86" t="b">
        <v>0</v>
      </c>
      <c r="F95" s="86" t="b">
        <v>0</v>
      </c>
      <c r="G95" s="86" t="b">
        <v>0</v>
      </c>
    </row>
    <row r="96" spans="1:7" ht="15">
      <c r="A96" s="86" t="s">
        <v>279</v>
      </c>
      <c r="B96" s="86">
        <v>2</v>
      </c>
      <c r="C96" s="121">
        <v>0.003798404005627874</v>
      </c>
      <c r="D96" s="86" t="s">
        <v>1576</v>
      </c>
      <c r="E96" s="86" t="b">
        <v>0</v>
      </c>
      <c r="F96" s="86" t="b">
        <v>0</v>
      </c>
      <c r="G96" s="86" t="b">
        <v>0</v>
      </c>
    </row>
    <row r="97" spans="1:7" ht="15">
      <c r="A97" s="86" t="s">
        <v>278</v>
      </c>
      <c r="B97" s="86">
        <v>2</v>
      </c>
      <c r="C97" s="121">
        <v>0.003798404005627874</v>
      </c>
      <c r="D97" s="86" t="s">
        <v>1576</v>
      </c>
      <c r="E97" s="86" t="b">
        <v>0</v>
      </c>
      <c r="F97" s="86" t="b">
        <v>0</v>
      </c>
      <c r="G97" s="86" t="b">
        <v>0</v>
      </c>
    </row>
    <row r="98" spans="1:7" ht="15">
      <c r="A98" s="86" t="s">
        <v>1505</v>
      </c>
      <c r="B98" s="86">
        <v>2</v>
      </c>
      <c r="C98" s="121">
        <v>0.003798404005627874</v>
      </c>
      <c r="D98" s="86" t="s">
        <v>1576</v>
      </c>
      <c r="E98" s="86" t="b">
        <v>1</v>
      </c>
      <c r="F98" s="86" t="b">
        <v>0</v>
      </c>
      <c r="G98" s="86" t="b">
        <v>0</v>
      </c>
    </row>
    <row r="99" spans="1:7" ht="15">
      <c r="A99" s="86" t="s">
        <v>1506</v>
      </c>
      <c r="B99" s="86">
        <v>2</v>
      </c>
      <c r="C99" s="121">
        <v>0.003798404005627874</v>
      </c>
      <c r="D99" s="86" t="s">
        <v>1576</v>
      </c>
      <c r="E99" s="86" t="b">
        <v>0</v>
      </c>
      <c r="F99" s="86" t="b">
        <v>0</v>
      </c>
      <c r="G99" s="86" t="b">
        <v>0</v>
      </c>
    </row>
    <row r="100" spans="1:7" ht="15">
      <c r="A100" s="86" t="s">
        <v>1507</v>
      </c>
      <c r="B100" s="86">
        <v>2</v>
      </c>
      <c r="C100" s="121">
        <v>0.003798404005627874</v>
      </c>
      <c r="D100" s="86" t="s">
        <v>1576</v>
      </c>
      <c r="E100" s="86" t="b">
        <v>0</v>
      </c>
      <c r="F100" s="86" t="b">
        <v>0</v>
      </c>
      <c r="G100" s="86" t="b">
        <v>0</v>
      </c>
    </row>
    <row r="101" spans="1:7" ht="15">
      <c r="A101" s="86" t="s">
        <v>1508</v>
      </c>
      <c r="B101" s="86">
        <v>2</v>
      </c>
      <c r="C101" s="121">
        <v>0.003798404005627874</v>
      </c>
      <c r="D101" s="86" t="s">
        <v>1576</v>
      </c>
      <c r="E101" s="86" t="b">
        <v>0</v>
      </c>
      <c r="F101" s="86" t="b">
        <v>0</v>
      </c>
      <c r="G101" s="86" t="b">
        <v>0</v>
      </c>
    </row>
    <row r="102" spans="1:7" ht="15">
      <c r="A102" s="86" t="s">
        <v>1509</v>
      </c>
      <c r="B102" s="86">
        <v>2</v>
      </c>
      <c r="C102" s="121">
        <v>0.003798404005627874</v>
      </c>
      <c r="D102" s="86" t="s">
        <v>1576</v>
      </c>
      <c r="E102" s="86" t="b">
        <v>0</v>
      </c>
      <c r="F102" s="86" t="b">
        <v>0</v>
      </c>
      <c r="G102" s="86" t="b">
        <v>0</v>
      </c>
    </row>
    <row r="103" spans="1:7" ht="15">
      <c r="A103" s="86" t="s">
        <v>1510</v>
      </c>
      <c r="B103" s="86">
        <v>2</v>
      </c>
      <c r="C103" s="121">
        <v>0.003798404005627874</v>
      </c>
      <c r="D103" s="86" t="s">
        <v>1576</v>
      </c>
      <c r="E103" s="86" t="b">
        <v>0</v>
      </c>
      <c r="F103" s="86" t="b">
        <v>0</v>
      </c>
      <c r="G103" s="86" t="b">
        <v>0</v>
      </c>
    </row>
    <row r="104" spans="1:7" ht="15">
      <c r="A104" s="86" t="s">
        <v>1511</v>
      </c>
      <c r="B104" s="86">
        <v>2</v>
      </c>
      <c r="C104" s="121">
        <v>0.003798404005627874</v>
      </c>
      <c r="D104" s="86" t="s">
        <v>1576</v>
      </c>
      <c r="E104" s="86" t="b">
        <v>0</v>
      </c>
      <c r="F104" s="86" t="b">
        <v>0</v>
      </c>
      <c r="G104" s="86" t="b">
        <v>0</v>
      </c>
    </row>
    <row r="105" spans="1:7" ht="15">
      <c r="A105" s="86" t="s">
        <v>1512</v>
      </c>
      <c r="B105" s="86">
        <v>2</v>
      </c>
      <c r="C105" s="121">
        <v>0.003798404005627874</v>
      </c>
      <c r="D105" s="86" t="s">
        <v>1576</v>
      </c>
      <c r="E105" s="86" t="b">
        <v>0</v>
      </c>
      <c r="F105" s="86" t="b">
        <v>0</v>
      </c>
      <c r="G105" s="86" t="b">
        <v>0</v>
      </c>
    </row>
    <row r="106" spans="1:7" ht="15">
      <c r="A106" s="86" t="s">
        <v>1513</v>
      </c>
      <c r="B106" s="86">
        <v>2</v>
      </c>
      <c r="C106" s="121">
        <v>0.003798404005627874</v>
      </c>
      <c r="D106" s="86" t="s">
        <v>1576</v>
      </c>
      <c r="E106" s="86" t="b">
        <v>0</v>
      </c>
      <c r="F106" s="86" t="b">
        <v>0</v>
      </c>
      <c r="G106" s="86" t="b">
        <v>0</v>
      </c>
    </row>
    <row r="107" spans="1:7" ht="15">
      <c r="A107" s="86" t="s">
        <v>1514</v>
      </c>
      <c r="B107" s="86">
        <v>2</v>
      </c>
      <c r="C107" s="121">
        <v>0.003798404005627874</v>
      </c>
      <c r="D107" s="86" t="s">
        <v>1576</v>
      </c>
      <c r="E107" s="86" t="b">
        <v>0</v>
      </c>
      <c r="F107" s="86" t="b">
        <v>0</v>
      </c>
      <c r="G107" s="86" t="b">
        <v>0</v>
      </c>
    </row>
    <row r="108" spans="1:7" ht="15">
      <c r="A108" s="86" t="s">
        <v>1515</v>
      </c>
      <c r="B108" s="86">
        <v>2</v>
      </c>
      <c r="C108" s="121">
        <v>0.003798404005627874</v>
      </c>
      <c r="D108" s="86" t="s">
        <v>1576</v>
      </c>
      <c r="E108" s="86" t="b">
        <v>0</v>
      </c>
      <c r="F108" s="86" t="b">
        <v>0</v>
      </c>
      <c r="G108" s="86" t="b">
        <v>0</v>
      </c>
    </row>
    <row r="109" spans="1:7" ht="15">
      <c r="A109" s="86" t="s">
        <v>1516</v>
      </c>
      <c r="B109" s="86">
        <v>2</v>
      </c>
      <c r="C109" s="121">
        <v>0.003798404005627874</v>
      </c>
      <c r="D109" s="86" t="s">
        <v>1576</v>
      </c>
      <c r="E109" s="86" t="b">
        <v>0</v>
      </c>
      <c r="F109" s="86" t="b">
        <v>0</v>
      </c>
      <c r="G109" s="86" t="b">
        <v>0</v>
      </c>
    </row>
    <row r="110" spans="1:7" ht="15">
      <c r="A110" s="86" t="s">
        <v>1517</v>
      </c>
      <c r="B110" s="86">
        <v>2</v>
      </c>
      <c r="C110" s="121">
        <v>0.003798404005627874</v>
      </c>
      <c r="D110" s="86" t="s">
        <v>1576</v>
      </c>
      <c r="E110" s="86" t="b">
        <v>0</v>
      </c>
      <c r="F110" s="86" t="b">
        <v>0</v>
      </c>
      <c r="G110" s="86" t="b">
        <v>0</v>
      </c>
    </row>
    <row r="111" spans="1:7" ht="15">
      <c r="A111" s="86" t="s">
        <v>1518</v>
      </c>
      <c r="B111" s="86">
        <v>2</v>
      </c>
      <c r="C111" s="121">
        <v>0.003798404005627874</v>
      </c>
      <c r="D111" s="86" t="s">
        <v>1576</v>
      </c>
      <c r="E111" s="86" t="b">
        <v>0</v>
      </c>
      <c r="F111" s="86" t="b">
        <v>0</v>
      </c>
      <c r="G111" s="86" t="b">
        <v>0</v>
      </c>
    </row>
    <row r="112" spans="1:7" ht="15">
      <c r="A112" s="86" t="s">
        <v>1519</v>
      </c>
      <c r="B112" s="86">
        <v>2</v>
      </c>
      <c r="C112" s="121">
        <v>0.004638097159502298</v>
      </c>
      <c r="D112" s="86" t="s">
        <v>1576</v>
      </c>
      <c r="E112" s="86" t="b">
        <v>0</v>
      </c>
      <c r="F112" s="86" t="b">
        <v>0</v>
      </c>
      <c r="G112" s="86" t="b">
        <v>0</v>
      </c>
    </row>
    <row r="113" spans="1:7" ht="15">
      <c r="A113" s="86" t="s">
        <v>1520</v>
      </c>
      <c r="B113" s="86">
        <v>2</v>
      </c>
      <c r="C113" s="121">
        <v>0.003798404005627874</v>
      </c>
      <c r="D113" s="86" t="s">
        <v>1576</v>
      </c>
      <c r="E113" s="86" t="b">
        <v>0</v>
      </c>
      <c r="F113" s="86" t="b">
        <v>0</v>
      </c>
      <c r="G113" s="86" t="b">
        <v>0</v>
      </c>
    </row>
    <row r="114" spans="1:7" ht="15">
      <c r="A114" s="86" t="s">
        <v>1521</v>
      </c>
      <c r="B114" s="86">
        <v>2</v>
      </c>
      <c r="C114" s="121">
        <v>0.003798404005627874</v>
      </c>
      <c r="D114" s="86" t="s">
        <v>1576</v>
      </c>
      <c r="E114" s="86" t="b">
        <v>0</v>
      </c>
      <c r="F114" s="86" t="b">
        <v>0</v>
      </c>
      <c r="G114" s="86" t="b">
        <v>0</v>
      </c>
    </row>
    <row r="115" spans="1:7" ht="15">
      <c r="A115" s="86" t="s">
        <v>1522</v>
      </c>
      <c r="B115" s="86">
        <v>2</v>
      </c>
      <c r="C115" s="121">
        <v>0.003798404005627874</v>
      </c>
      <c r="D115" s="86" t="s">
        <v>1576</v>
      </c>
      <c r="E115" s="86" t="b">
        <v>0</v>
      </c>
      <c r="F115" s="86" t="b">
        <v>0</v>
      </c>
      <c r="G115" s="86" t="b">
        <v>0</v>
      </c>
    </row>
    <row r="116" spans="1:7" ht="15">
      <c r="A116" s="86" t="s">
        <v>1523</v>
      </c>
      <c r="B116" s="86">
        <v>2</v>
      </c>
      <c r="C116" s="121">
        <v>0.003798404005627874</v>
      </c>
      <c r="D116" s="86" t="s">
        <v>1576</v>
      </c>
      <c r="E116" s="86" t="b">
        <v>0</v>
      </c>
      <c r="F116" s="86" t="b">
        <v>0</v>
      </c>
      <c r="G116" s="86" t="b">
        <v>0</v>
      </c>
    </row>
    <row r="117" spans="1:7" ht="15">
      <c r="A117" s="86" t="s">
        <v>1524</v>
      </c>
      <c r="B117" s="86">
        <v>2</v>
      </c>
      <c r="C117" s="121">
        <v>0.003798404005627874</v>
      </c>
      <c r="D117" s="86" t="s">
        <v>1576</v>
      </c>
      <c r="E117" s="86" t="b">
        <v>0</v>
      </c>
      <c r="F117" s="86" t="b">
        <v>0</v>
      </c>
      <c r="G117" s="86" t="b">
        <v>0</v>
      </c>
    </row>
    <row r="118" spans="1:7" ht="15">
      <c r="A118" s="86" t="s">
        <v>1525</v>
      </c>
      <c r="B118" s="86">
        <v>2</v>
      </c>
      <c r="C118" s="121">
        <v>0.003798404005627874</v>
      </c>
      <c r="D118" s="86" t="s">
        <v>1576</v>
      </c>
      <c r="E118" s="86" t="b">
        <v>0</v>
      </c>
      <c r="F118" s="86" t="b">
        <v>0</v>
      </c>
      <c r="G118" s="86" t="b">
        <v>0</v>
      </c>
    </row>
    <row r="119" spans="1:7" ht="15">
      <c r="A119" s="86" t="s">
        <v>264</v>
      </c>
      <c r="B119" s="86">
        <v>2</v>
      </c>
      <c r="C119" s="121">
        <v>0.004638097159502298</v>
      </c>
      <c r="D119" s="86" t="s">
        <v>1576</v>
      </c>
      <c r="E119" s="86" t="b">
        <v>0</v>
      </c>
      <c r="F119" s="86" t="b">
        <v>0</v>
      </c>
      <c r="G119" s="86" t="b">
        <v>0</v>
      </c>
    </row>
    <row r="120" spans="1:7" ht="15">
      <c r="A120" s="86" t="s">
        <v>1526</v>
      </c>
      <c r="B120" s="86">
        <v>2</v>
      </c>
      <c r="C120" s="121">
        <v>0.003798404005627874</v>
      </c>
      <c r="D120" s="86" t="s">
        <v>1576</v>
      </c>
      <c r="E120" s="86" t="b">
        <v>0</v>
      </c>
      <c r="F120" s="86" t="b">
        <v>0</v>
      </c>
      <c r="G120" s="86" t="b">
        <v>0</v>
      </c>
    </row>
    <row r="121" spans="1:7" ht="15">
      <c r="A121" s="86" t="s">
        <v>1527</v>
      </c>
      <c r="B121" s="86">
        <v>2</v>
      </c>
      <c r="C121" s="121">
        <v>0.003798404005627874</v>
      </c>
      <c r="D121" s="86" t="s">
        <v>1576</v>
      </c>
      <c r="E121" s="86" t="b">
        <v>0</v>
      </c>
      <c r="F121" s="86" t="b">
        <v>0</v>
      </c>
      <c r="G121" s="86" t="b">
        <v>0</v>
      </c>
    </row>
    <row r="122" spans="1:7" ht="15">
      <c r="A122" s="86" t="s">
        <v>1528</v>
      </c>
      <c r="B122" s="86">
        <v>2</v>
      </c>
      <c r="C122" s="121">
        <v>0.003798404005627874</v>
      </c>
      <c r="D122" s="86" t="s">
        <v>1576</v>
      </c>
      <c r="E122" s="86" t="b">
        <v>0</v>
      </c>
      <c r="F122" s="86" t="b">
        <v>0</v>
      </c>
      <c r="G122" s="86" t="b">
        <v>0</v>
      </c>
    </row>
    <row r="123" spans="1:7" ht="15">
      <c r="A123" s="86" t="s">
        <v>1529</v>
      </c>
      <c r="B123" s="86">
        <v>2</v>
      </c>
      <c r="C123" s="121">
        <v>0.003798404005627874</v>
      </c>
      <c r="D123" s="86" t="s">
        <v>1576</v>
      </c>
      <c r="E123" s="86" t="b">
        <v>0</v>
      </c>
      <c r="F123" s="86" t="b">
        <v>0</v>
      </c>
      <c r="G123" s="86" t="b">
        <v>0</v>
      </c>
    </row>
    <row r="124" spans="1:7" ht="15">
      <c r="A124" s="86" t="s">
        <v>1530</v>
      </c>
      <c r="B124" s="86">
        <v>2</v>
      </c>
      <c r="C124" s="121">
        <v>0.003798404005627874</v>
      </c>
      <c r="D124" s="86" t="s">
        <v>1576</v>
      </c>
      <c r="E124" s="86" t="b">
        <v>0</v>
      </c>
      <c r="F124" s="86" t="b">
        <v>0</v>
      </c>
      <c r="G124" s="86" t="b">
        <v>0</v>
      </c>
    </row>
    <row r="125" spans="1:7" ht="15">
      <c r="A125" s="86" t="s">
        <v>1531</v>
      </c>
      <c r="B125" s="86">
        <v>2</v>
      </c>
      <c r="C125" s="121">
        <v>0.003798404005627874</v>
      </c>
      <c r="D125" s="86" t="s">
        <v>1576</v>
      </c>
      <c r="E125" s="86" t="b">
        <v>0</v>
      </c>
      <c r="F125" s="86" t="b">
        <v>0</v>
      </c>
      <c r="G125" s="86" t="b">
        <v>0</v>
      </c>
    </row>
    <row r="126" spans="1:7" ht="15">
      <c r="A126" s="86" t="s">
        <v>1532</v>
      </c>
      <c r="B126" s="86">
        <v>2</v>
      </c>
      <c r="C126" s="121">
        <v>0.003798404005627874</v>
      </c>
      <c r="D126" s="86" t="s">
        <v>1576</v>
      </c>
      <c r="E126" s="86" t="b">
        <v>0</v>
      </c>
      <c r="F126" s="86" t="b">
        <v>0</v>
      </c>
      <c r="G126" s="86" t="b">
        <v>0</v>
      </c>
    </row>
    <row r="127" spans="1:7" ht="15">
      <c r="A127" s="86" t="s">
        <v>1533</v>
      </c>
      <c r="B127" s="86">
        <v>2</v>
      </c>
      <c r="C127" s="121">
        <v>0.003798404005627874</v>
      </c>
      <c r="D127" s="86" t="s">
        <v>1576</v>
      </c>
      <c r="E127" s="86" t="b">
        <v>0</v>
      </c>
      <c r="F127" s="86" t="b">
        <v>0</v>
      </c>
      <c r="G127" s="86" t="b">
        <v>0</v>
      </c>
    </row>
    <row r="128" spans="1:7" ht="15">
      <c r="A128" s="86" t="s">
        <v>1534</v>
      </c>
      <c r="B128" s="86">
        <v>2</v>
      </c>
      <c r="C128" s="121">
        <v>0.004638097159502298</v>
      </c>
      <c r="D128" s="86" t="s">
        <v>1576</v>
      </c>
      <c r="E128" s="86" t="b">
        <v>0</v>
      </c>
      <c r="F128" s="86" t="b">
        <v>0</v>
      </c>
      <c r="G128" s="86" t="b">
        <v>0</v>
      </c>
    </row>
    <row r="129" spans="1:7" ht="15">
      <c r="A129" s="86" t="s">
        <v>1535</v>
      </c>
      <c r="B129" s="86">
        <v>2</v>
      </c>
      <c r="C129" s="121">
        <v>0.003798404005627874</v>
      </c>
      <c r="D129" s="86" t="s">
        <v>1576</v>
      </c>
      <c r="E129" s="86" t="b">
        <v>0</v>
      </c>
      <c r="F129" s="86" t="b">
        <v>0</v>
      </c>
      <c r="G129" s="86" t="b">
        <v>0</v>
      </c>
    </row>
    <row r="130" spans="1:7" ht="15">
      <c r="A130" s="86" t="s">
        <v>1536</v>
      </c>
      <c r="B130" s="86">
        <v>2</v>
      </c>
      <c r="C130" s="121">
        <v>0.003798404005627874</v>
      </c>
      <c r="D130" s="86" t="s">
        <v>1576</v>
      </c>
      <c r="E130" s="86" t="b">
        <v>0</v>
      </c>
      <c r="F130" s="86" t="b">
        <v>0</v>
      </c>
      <c r="G130" s="86" t="b">
        <v>0</v>
      </c>
    </row>
    <row r="131" spans="1:7" ht="15">
      <c r="A131" s="86" t="s">
        <v>1537</v>
      </c>
      <c r="B131" s="86">
        <v>2</v>
      </c>
      <c r="C131" s="121">
        <v>0.003798404005627874</v>
      </c>
      <c r="D131" s="86" t="s">
        <v>1576</v>
      </c>
      <c r="E131" s="86" t="b">
        <v>0</v>
      </c>
      <c r="F131" s="86" t="b">
        <v>0</v>
      </c>
      <c r="G131" s="86" t="b">
        <v>0</v>
      </c>
    </row>
    <row r="132" spans="1:7" ht="15">
      <c r="A132" s="86" t="s">
        <v>1538</v>
      </c>
      <c r="B132" s="86">
        <v>2</v>
      </c>
      <c r="C132" s="121">
        <v>0.003798404005627874</v>
      </c>
      <c r="D132" s="86" t="s">
        <v>1576</v>
      </c>
      <c r="E132" s="86" t="b">
        <v>0</v>
      </c>
      <c r="F132" s="86" t="b">
        <v>0</v>
      </c>
      <c r="G132" s="86" t="b">
        <v>0</v>
      </c>
    </row>
    <row r="133" spans="1:7" ht="15">
      <c r="A133" s="86" t="s">
        <v>1539</v>
      </c>
      <c r="B133" s="86">
        <v>2</v>
      </c>
      <c r="C133" s="121">
        <v>0.003798404005627874</v>
      </c>
      <c r="D133" s="86" t="s">
        <v>1576</v>
      </c>
      <c r="E133" s="86" t="b">
        <v>0</v>
      </c>
      <c r="F133" s="86" t="b">
        <v>0</v>
      </c>
      <c r="G133" s="86" t="b">
        <v>0</v>
      </c>
    </row>
    <row r="134" spans="1:7" ht="15">
      <c r="A134" s="86" t="s">
        <v>1540</v>
      </c>
      <c r="B134" s="86">
        <v>2</v>
      </c>
      <c r="C134" s="121">
        <v>0.003798404005627874</v>
      </c>
      <c r="D134" s="86" t="s">
        <v>1576</v>
      </c>
      <c r="E134" s="86" t="b">
        <v>0</v>
      </c>
      <c r="F134" s="86" t="b">
        <v>0</v>
      </c>
      <c r="G134" s="86" t="b">
        <v>0</v>
      </c>
    </row>
    <row r="135" spans="1:7" ht="15">
      <c r="A135" s="86" t="s">
        <v>1313</v>
      </c>
      <c r="B135" s="86">
        <v>2</v>
      </c>
      <c r="C135" s="121">
        <v>0.003798404005627874</v>
      </c>
      <c r="D135" s="86" t="s">
        <v>1576</v>
      </c>
      <c r="E135" s="86" t="b">
        <v>0</v>
      </c>
      <c r="F135" s="86" t="b">
        <v>0</v>
      </c>
      <c r="G135" s="86" t="b">
        <v>0</v>
      </c>
    </row>
    <row r="136" spans="1:7" ht="15">
      <c r="A136" s="86" t="s">
        <v>1314</v>
      </c>
      <c r="B136" s="86">
        <v>2</v>
      </c>
      <c r="C136" s="121">
        <v>0.003798404005627874</v>
      </c>
      <c r="D136" s="86" t="s">
        <v>1576</v>
      </c>
      <c r="E136" s="86" t="b">
        <v>0</v>
      </c>
      <c r="F136" s="86" t="b">
        <v>0</v>
      </c>
      <c r="G136" s="86" t="b">
        <v>0</v>
      </c>
    </row>
    <row r="137" spans="1:7" ht="15">
      <c r="A137" s="86" t="s">
        <v>1315</v>
      </c>
      <c r="B137" s="86">
        <v>2</v>
      </c>
      <c r="C137" s="121">
        <v>0.003798404005627874</v>
      </c>
      <c r="D137" s="86" t="s">
        <v>1576</v>
      </c>
      <c r="E137" s="86" t="b">
        <v>0</v>
      </c>
      <c r="F137" s="86" t="b">
        <v>0</v>
      </c>
      <c r="G137" s="86" t="b">
        <v>0</v>
      </c>
    </row>
    <row r="138" spans="1:7" ht="15">
      <c r="A138" s="86" t="s">
        <v>1541</v>
      </c>
      <c r="B138" s="86">
        <v>2</v>
      </c>
      <c r="C138" s="121">
        <v>0.003798404005627874</v>
      </c>
      <c r="D138" s="86" t="s">
        <v>1576</v>
      </c>
      <c r="E138" s="86" t="b">
        <v>0</v>
      </c>
      <c r="F138" s="86" t="b">
        <v>0</v>
      </c>
      <c r="G138" s="86" t="b">
        <v>0</v>
      </c>
    </row>
    <row r="139" spans="1:7" ht="15">
      <c r="A139" s="86" t="s">
        <v>1542</v>
      </c>
      <c r="B139" s="86">
        <v>2</v>
      </c>
      <c r="C139" s="121">
        <v>0.003798404005627874</v>
      </c>
      <c r="D139" s="86" t="s">
        <v>1576</v>
      </c>
      <c r="E139" s="86" t="b">
        <v>0</v>
      </c>
      <c r="F139" s="86" t="b">
        <v>0</v>
      </c>
      <c r="G139" s="86" t="b">
        <v>0</v>
      </c>
    </row>
    <row r="140" spans="1:7" ht="15">
      <c r="A140" s="86" t="s">
        <v>1543</v>
      </c>
      <c r="B140" s="86">
        <v>2</v>
      </c>
      <c r="C140" s="121">
        <v>0.003798404005627874</v>
      </c>
      <c r="D140" s="86" t="s">
        <v>1576</v>
      </c>
      <c r="E140" s="86" t="b">
        <v>0</v>
      </c>
      <c r="F140" s="86" t="b">
        <v>0</v>
      </c>
      <c r="G140" s="86" t="b">
        <v>0</v>
      </c>
    </row>
    <row r="141" spans="1:7" ht="15">
      <c r="A141" s="86" t="s">
        <v>1544</v>
      </c>
      <c r="B141" s="86">
        <v>2</v>
      </c>
      <c r="C141" s="121">
        <v>0.003798404005627874</v>
      </c>
      <c r="D141" s="86" t="s">
        <v>1576</v>
      </c>
      <c r="E141" s="86" t="b">
        <v>0</v>
      </c>
      <c r="F141" s="86" t="b">
        <v>0</v>
      </c>
      <c r="G141" s="86" t="b">
        <v>0</v>
      </c>
    </row>
    <row r="142" spans="1:7" ht="15">
      <c r="A142" s="86" t="s">
        <v>1545</v>
      </c>
      <c r="B142" s="86">
        <v>2</v>
      </c>
      <c r="C142" s="121">
        <v>0.003798404005627874</v>
      </c>
      <c r="D142" s="86" t="s">
        <v>1576</v>
      </c>
      <c r="E142" s="86" t="b">
        <v>0</v>
      </c>
      <c r="F142" s="86" t="b">
        <v>0</v>
      </c>
      <c r="G142" s="86" t="b">
        <v>0</v>
      </c>
    </row>
    <row r="143" spans="1:7" ht="15">
      <c r="A143" s="86" t="s">
        <v>1546</v>
      </c>
      <c r="B143" s="86">
        <v>2</v>
      </c>
      <c r="C143" s="121">
        <v>0.003798404005627874</v>
      </c>
      <c r="D143" s="86" t="s">
        <v>1576</v>
      </c>
      <c r="E143" s="86" t="b">
        <v>0</v>
      </c>
      <c r="F143" s="86" t="b">
        <v>0</v>
      </c>
      <c r="G143" s="86" t="b">
        <v>0</v>
      </c>
    </row>
    <row r="144" spans="1:7" ht="15">
      <c r="A144" s="86" t="s">
        <v>1547</v>
      </c>
      <c r="B144" s="86">
        <v>2</v>
      </c>
      <c r="C144" s="121">
        <v>0.003798404005627874</v>
      </c>
      <c r="D144" s="86" t="s">
        <v>1576</v>
      </c>
      <c r="E144" s="86" t="b">
        <v>0</v>
      </c>
      <c r="F144" s="86" t="b">
        <v>0</v>
      </c>
      <c r="G144" s="86" t="b">
        <v>0</v>
      </c>
    </row>
    <row r="145" spans="1:7" ht="15">
      <c r="A145" s="86" t="s">
        <v>1548</v>
      </c>
      <c r="B145" s="86">
        <v>2</v>
      </c>
      <c r="C145" s="121">
        <v>0.003798404005627874</v>
      </c>
      <c r="D145" s="86" t="s">
        <v>1576</v>
      </c>
      <c r="E145" s="86" t="b">
        <v>0</v>
      </c>
      <c r="F145" s="86" t="b">
        <v>0</v>
      </c>
      <c r="G145" s="86" t="b">
        <v>0</v>
      </c>
    </row>
    <row r="146" spans="1:7" ht="15">
      <c r="A146" s="86" t="s">
        <v>1549</v>
      </c>
      <c r="B146" s="86">
        <v>2</v>
      </c>
      <c r="C146" s="121">
        <v>0.003798404005627874</v>
      </c>
      <c r="D146" s="86" t="s">
        <v>1576</v>
      </c>
      <c r="E146" s="86" t="b">
        <v>0</v>
      </c>
      <c r="F146" s="86" t="b">
        <v>0</v>
      </c>
      <c r="G146" s="86" t="b">
        <v>0</v>
      </c>
    </row>
    <row r="147" spans="1:7" ht="15">
      <c r="A147" s="86" t="s">
        <v>1550</v>
      </c>
      <c r="B147" s="86">
        <v>2</v>
      </c>
      <c r="C147" s="121">
        <v>0.003798404005627874</v>
      </c>
      <c r="D147" s="86" t="s">
        <v>1576</v>
      </c>
      <c r="E147" s="86" t="b">
        <v>0</v>
      </c>
      <c r="F147" s="86" t="b">
        <v>0</v>
      </c>
      <c r="G147" s="86" t="b">
        <v>0</v>
      </c>
    </row>
    <row r="148" spans="1:7" ht="15">
      <c r="A148" s="86" t="s">
        <v>1551</v>
      </c>
      <c r="B148" s="86">
        <v>2</v>
      </c>
      <c r="C148" s="121">
        <v>0.003798404005627874</v>
      </c>
      <c r="D148" s="86" t="s">
        <v>1576</v>
      </c>
      <c r="E148" s="86" t="b">
        <v>0</v>
      </c>
      <c r="F148" s="86" t="b">
        <v>0</v>
      </c>
      <c r="G148" s="86" t="b">
        <v>0</v>
      </c>
    </row>
    <row r="149" spans="1:7" ht="15">
      <c r="A149" s="86" t="s">
        <v>1552</v>
      </c>
      <c r="B149" s="86">
        <v>2</v>
      </c>
      <c r="C149" s="121">
        <v>0.003798404005627874</v>
      </c>
      <c r="D149" s="86" t="s">
        <v>1576</v>
      </c>
      <c r="E149" s="86" t="b">
        <v>0</v>
      </c>
      <c r="F149" s="86" t="b">
        <v>0</v>
      </c>
      <c r="G149" s="86" t="b">
        <v>0</v>
      </c>
    </row>
    <row r="150" spans="1:7" ht="15">
      <c r="A150" s="86" t="s">
        <v>1553</v>
      </c>
      <c r="B150" s="86">
        <v>2</v>
      </c>
      <c r="C150" s="121">
        <v>0.003798404005627874</v>
      </c>
      <c r="D150" s="86" t="s">
        <v>1576</v>
      </c>
      <c r="E150" s="86" t="b">
        <v>1</v>
      </c>
      <c r="F150" s="86" t="b">
        <v>0</v>
      </c>
      <c r="G150" s="86" t="b">
        <v>0</v>
      </c>
    </row>
    <row r="151" spans="1:7" ht="15">
      <c r="A151" s="86" t="s">
        <v>1554</v>
      </c>
      <c r="B151" s="86">
        <v>2</v>
      </c>
      <c r="C151" s="121">
        <v>0.003798404005627874</v>
      </c>
      <c r="D151" s="86" t="s">
        <v>1576</v>
      </c>
      <c r="E151" s="86" t="b">
        <v>0</v>
      </c>
      <c r="F151" s="86" t="b">
        <v>0</v>
      </c>
      <c r="G151" s="86" t="b">
        <v>0</v>
      </c>
    </row>
    <row r="152" spans="1:7" ht="15">
      <c r="A152" s="86" t="s">
        <v>1555</v>
      </c>
      <c r="B152" s="86">
        <v>2</v>
      </c>
      <c r="C152" s="121">
        <v>0.003798404005627874</v>
      </c>
      <c r="D152" s="86" t="s">
        <v>1576</v>
      </c>
      <c r="E152" s="86" t="b">
        <v>1</v>
      </c>
      <c r="F152" s="86" t="b">
        <v>0</v>
      </c>
      <c r="G152" s="86" t="b">
        <v>0</v>
      </c>
    </row>
    <row r="153" spans="1:7" ht="15">
      <c r="A153" s="86" t="s">
        <v>1556</v>
      </c>
      <c r="B153" s="86">
        <v>2</v>
      </c>
      <c r="C153" s="121">
        <v>0.003798404005627874</v>
      </c>
      <c r="D153" s="86" t="s">
        <v>1576</v>
      </c>
      <c r="E153" s="86" t="b">
        <v>0</v>
      </c>
      <c r="F153" s="86" t="b">
        <v>0</v>
      </c>
      <c r="G153" s="86" t="b">
        <v>0</v>
      </c>
    </row>
    <row r="154" spans="1:7" ht="15">
      <c r="A154" s="86" t="s">
        <v>1557</v>
      </c>
      <c r="B154" s="86">
        <v>2</v>
      </c>
      <c r="C154" s="121">
        <v>0.003798404005627874</v>
      </c>
      <c r="D154" s="86" t="s">
        <v>1576</v>
      </c>
      <c r="E154" s="86" t="b">
        <v>0</v>
      </c>
      <c r="F154" s="86" t="b">
        <v>0</v>
      </c>
      <c r="G154" s="86" t="b">
        <v>0</v>
      </c>
    </row>
    <row r="155" spans="1:7" ht="15">
      <c r="A155" s="86" t="s">
        <v>1558</v>
      </c>
      <c r="B155" s="86">
        <v>2</v>
      </c>
      <c r="C155" s="121">
        <v>0.003798404005627874</v>
      </c>
      <c r="D155" s="86" t="s">
        <v>1576</v>
      </c>
      <c r="E155" s="86" t="b">
        <v>0</v>
      </c>
      <c r="F155" s="86" t="b">
        <v>0</v>
      </c>
      <c r="G155" s="86" t="b">
        <v>0</v>
      </c>
    </row>
    <row r="156" spans="1:7" ht="15">
      <c r="A156" s="86" t="s">
        <v>250</v>
      </c>
      <c r="B156" s="86">
        <v>2</v>
      </c>
      <c r="C156" s="121">
        <v>0.003798404005627874</v>
      </c>
      <c r="D156" s="86" t="s">
        <v>1576</v>
      </c>
      <c r="E156" s="86" t="b">
        <v>0</v>
      </c>
      <c r="F156" s="86" t="b">
        <v>0</v>
      </c>
      <c r="G156" s="86" t="b">
        <v>0</v>
      </c>
    </row>
    <row r="157" spans="1:7" ht="15">
      <c r="A157" s="86" t="s">
        <v>249</v>
      </c>
      <c r="B157" s="86">
        <v>2</v>
      </c>
      <c r="C157" s="121">
        <v>0.003798404005627874</v>
      </c>
      <c r="D157" s="86" t="s">
        <v>1576</v>
      </c>
      <c r="E157" s="86" t="b">
        <v>0</v>
      </c>
      <c r="F157" s="86" t="b">
        <v>0</v>
      </c>
      <c r="G157" s="86" t="b">
        <v>0</v>
      </c>
    </row>
    <row r="158" spans="1:7" ht="15">
      <c r="A158" s="86" t="s">
        <v>1559</v>
      </c>
      <c r="B158" s="86">
        <v>2</v>
      </c>
      <c r="C158" s="121">
        <v>0.003798404005627874</v>
      </c>
      <c r="D158" s="86" t="s">
        <v>1576</v>
      </c>
      <c r="E158" s="86" t="b">
        <v>0</v>
      </c>
      <c r="F158" s="86" t="b">
        <v>0</v>
      </c>
      <c r="G158" s="86" t="b">
        <v>0</v>
      </c>
    </row>
    <row r="159" spans="1:7" ht="15">
      <c r="A159" s="86" t="s">
        <v>1560</v>
      </c>
      <c r="B159" s="86">
        <v>2</v>
      </c>
      <c r="C159" s="121">
        <v>0.003798404005627874</v>
      </c>
      <c r="D159" s="86" t="s">
        <v>1576</v>
      </c>
      <c r="E159" s="86" t="b">
        <v>0</v>
      </c>
      <c r="F159" s="86" t="b">
        <v>0</v>
      </c>
      <c r="G159" s="86" t="b">
        <v>0</v>
      </c>
    </row>
    <row r="160" spans="1:7" ht="15">
      <c r="A160" s="86" t="s">
        <v>1561</v>
      </c>
      <c r="B160" s="86">
        <v>2</v>
      </c>
      <c r="C160" s="121">
        <v>0.003798404005627874</v>
      </c>
      <c r="D160" s="86" t="s">
        <v>1576</v>
      </c>
      <c r="E160" s="86" t="b">
        <v>0</v>
      </c>
      <c r="F160" s="86" t="b">
        <v>0</v>
      </c>
      <c r="G160" s="86" t="b">
        <v>0</v>
      </c>
    </row>
    <row r="161" spans="1:7" ht="15">
      <c r="A161" s="86" t="s">
        <v>1562</v>
      </c>
      <c r="B161" s="86">
        <v>2</v>
      </c>
      <c r="C161" s="121">
        <v>0.003798404005627874</v>
      </c>
      <c r="D161" s="86" t="s">
        <v>1576</v>
      </c>
      <c r="E161" s="86" t="b">
        <v>0</v>
      </c>
      <c r="F161" s="86" t="b">
        <v>0</v>
      </c>
      <c r="G161" s="86" t="b">
        <v>0</v>
      </c>
    </row>
    <row r="162" spans="1:7" ht="15">
      <c r="A162" s="86" t="s">
        <v>1563</v>
      </c>
      <c r="B162" s="86">
        <v>2</v>
      </c>
      <c r="C162" s="121">
        <v>0.003798404005627874</v>
      </c>
      <c r="D162" s="86" t="s">
        <v>1576</v>
      </c>
      <c r="E162" s="86" t="b">
        <v>0</v>
      </c>
      <c r="F162" s="86" t="b">
        <v>0</v>
      </c>
      <c r="G162" s="86" t="b">
        <v>0</v>
      </c>
    </row>
    <row r="163" spans="1:7" ht="15">
      <c r="A163" s="86" t="s">
        <v>1564</v>
      </c>
      <c r="B163" s="86">
        <v>2</v>
      </c>
      <c r="C163" s="121">
        <v>0.003798404005627874</v>
      </c>
      <c r="D163" s="86" t="s">
        <v>1576</v>
      </c>
      <c r="E163" s="86" t="b">
        <v>0</v>
      </c>
      <c r="F163" s="86" t="b">
        <v>0</v>
      </c>
      <c r="G163" s="86" t="b">
        <v>0</v>
      </c>
    </row>
    <row r="164" spans="1:7" ht="15">
      <c r="A164" s="86" t="s">
        <v>1565</v>
      </c>
      <c r="B164" s="86">
        <v>2</v>
      </c>
      <c r="C164" s="121">
        <v>0.003798404005627874</v>
      </c>
      <c r="D164" s="86" t="s">
        <v>1576</v>
      </c>
      <c r="E164" s="86" t="b">
        <v>0</v>
      </c>
      <c r="F164" s="86" t="b">
        <v>0</v>
      </c>
      <c r="G164" s="86" t="b">
        <v>0</v>
      </c>
    </row>
    <row r="165" spans="1:7" ht="15">
      <c r="A165" s="86" t="s">
        <v>1566</v>
      </c>
      <c r="B165" s="86">
        <v>2</v>
      </c>
      <c r="C165" s="121">
        <v>0.003798404005627874</v>
      </c>
      <c r="D165" s="86" t="s">
        <v>1576</v>
      </c>
      <c r="E165" s="86" t="b">
        <v>0</v>
      </c>
      <c r="F165" s="86" t="b">
        <v>0</v>
      </c>
      <c r="G165" s="86" t="b">
        <v>0</v>
      </c>
    </row>
    <row r="166" spans="1:7" ht="15">
      <c r="A166" s="86" t="s">
        <v>1567</v>
      </c>
      <c r="B166" s="86">
        <v>2</v>
      </c>
      <c r="C166" s="121">
        <v>0.003798404005627874</v>
      </c>
      <c r="D166" s="86" t="s">
        <v>1576</v>
      </c>
      <c r="E166" s="86" t="b">
        <v>0</v>
      </c>
      <c r="F166" s="86" t="b">
        <v>0</v>
      </c>
      <c r="G166" s="86" t="b">
        <v>0</v>
      </c>
    </row>
    <row r="167" spans="1:7" ht="15">
      <c r="A167" s="86" t="s">
        <v>1568</v>
      </c>
      <c r="B167" s="86">
        <v>2</v>
      </c>
      <c r="C167" s="121">
        <v>0.003798404005627874</v>
      </c>
      <c r="D167" s="86" t="s">
        <v>1576</v>
      </c>
      <c r="E167" s="86" t="b">
        <v>0</v>
      </c>
      <c r="F167" s="86" t="b">
        <v>0</v>
      </c>
      <c r="G167" s="86" t="b">
        <v>0</v>
      </c>
    </row>
    <row r="168" spans="1:7" ht="15">
      <c r="A168" s="86" t="s">
        <v>1569</v>
      </c>
      <c r="B168" s="86">
        <v>2</v>
      </c>
      <c r="C168" s="121">
        <v>0.003798404005627874</v>
      </c>
      <c r="D168" s="86" t="s">
        <v>1576</v>
      </c>
      <c r="E168" s="86" t="b">
        <v>1</v>
      </c>
      <c r="F168" s="86" t="b">
        <v>0</v>
      </c>
      <c r="G168" s="86" t="b">
        <v>0</v>
      </c>
    </row>
    <row r="169" spans="1:7" ht="15">
      <c r="A169" s="86" t="s">
        <v>1570</v>
      </c>
      <c r="B169" s="86">
        <v>2</v>
      </c>
      <c r="C169" s="121">
        <v>0.003798404005627874</v>
      </c>
      <c r="D169" s="86" t="s">
        <v>1576</v>
      </c>
      <c r="E169" s="86" t="b">
        <v>0</v>
      </c>
      <c r="F169" s="86" t="b">
        <v>0</v>
      </c>
      <c r="G169" s="86" t="b">
        <v>0</v>
      </c>
    </row>
    <row r="170" spans="1:7" ht="15">
      <c r="A170" s="86" t="s">
        <v>1571</v>
      </c>
      <c r="B170" s="86">
        <v>2</v>
      </c>
      <c r="C170" s="121">
        <v>0.003798404005627874</v>
      </c>
      <c r="D170" s="86" t="s">
        <v>1576</v>
      </c>
      <c r="E170" s="86" t="b">
        <v>0</v>
      </c>
      <c r="F170" s="86" t="b">
        <v>0</v>
      </c>
      <c r="G170" s="86" t="b">
        <v>0</v>
      </c>
    </row>
    <row r="171" spans="1:7" ht="15">
      <c r="A171" s="86" t="s">
        <v>1572</v>
      </c>
      <c r="B171" s="86">
        <v>2</v>
      </c>
      <c r="C171" s="121">
        <v>0.003798404005627874</v>
      </c>
      <c r="D171" s="86" t="s">
        <v>1576</v>
      </c>
      <c r="E171" s="86" t="b">
        <v>0</v>
      </c>
      <c r="F171" s="86" t="b">
        <v>0</v>
      </c>
      <c r="G171" s="86" t="b">
        <v>0</v>
      </c>
    </row>
    <row r="172" spans="1:7" ht="15">
      <c r="A172" s="86" t="s">
        <v>1573</v>
      </c>
      <c r="B172" s="86">
        <v>2</v>
      </c>
      <c r="C172" s="121">
        <v>0.003798404005627874</v>
      </c>
      <c r="D172" s="86" t="s">
        <v>1576</v>
      </c>
      <c r="E172" s="86" t="b">
        <v>0</v>
      </c>
      <c r="F172" s="86" t="b">
        <v>0</v>
      </c>
      <c r="G172" s="86" t="b">
        <v>0</v>
      </c>
    </row>
    <row r="173" spans="1:7" ht="15">
      <c r="A173" s="86" t="s">
        <v>228</v>
      </c>
      <c r="B173" s="86">
        <v>10</v>
      </c>
      <c r="C173" s="121">
        <v>0.009827233876685455</v>
      </c>
      <c r="D173" s="86" t="s">
        <v>1208</v>
      </c>
      <c r="E173" s="86" t="b">
        <v>0</v>
      </c>
      <c r="F173" s="86" t="b">
        <v>0</v>
      </c>
      <c r="G173" s="86" t="b">
        <v>0</v>
      </c>
    </row>
    <row r="174" spans="1:7" ht="15">
      <c r="A174" s="86" t="s">
        <v>1286</v>
      </c>
      <c r="B174" s="86">
        <v>9</v>
      </c>
      <c r="C174" s="121">
        <v>0.011632745768760284</v>
      </c>
      <c r="D174" s="86" t="s">
        <v>1208</v>
      </c>
      <c r="E174" s="86" t="b">
        <v>0</v>
      </c>
      <c r="F174" s="86" t="b">
        <v>0</v>
      </c>
      <c r="G174" s="86" t="b">
        <v>0</v>
      </c>
    </row>
    <row r="175" spans="1:7" ht="15">
      <c r="A175" s="86" t="s">
        <v>1287</v>
      </c>
      <c r="B175" s="86">
        <v>8</v>
      </c>
      <c r="C175" s="121">
        <v>0.009412347309477266</v>
      </c>
      <c r="D175" s="86" t="s">
        <v>1208</v>
      </c>
      <c r="E175" s="86" t="b">
        <v>0</v>
      </c>
      <c r="F175" s="86" t="b">
        <v>0</v>
      </c>
      <c r="G175" s="86" t="b">
        <v>0</v>
      </c>
    </row>
    <row r="176" spans="1:7" ht="15">
      <c r="A176" s="86" t="s">
        <v>1260</v>
      </c>
      <c r="B176" s="86">
        <v>8</v>
      </c>
      <c r="C176" s="121">
        <v>0.009412347309477266</v>
      </c>
      <c r="D176" s="86" t="s">
        <v>1208</v>
      </c>
      <c r="E176" s="86" t="b">
        <v>0</v>
      </c>
      <c r="F176" s="86" t="b">
        <v>0</v>
      </c>
      <c r="G176" s="86" t="b">
        <v>0</v>
      </c>
    </row>
    <row r="177" spans="1:7" ht="15">
      <c r="A177" s="86" t="s">
        <v>1288</v>
      </c>
      <c r="B177" s="86">
        <v>7</v>
      </c>
      <c r="C177" s="121">
        <v>0.009047691153480222</v>
      </c>
      <c r="D177" s="86" t="s">
        <v>1208</v>
      </c>
      <c r="E177" s="86" t="b">
        <v>0</v>
      </c>
      <c r="F177" s="86" t="b">
        <v>0</v>
      </c>
      <c r="G177" s="86" t="b">
        <v>0</v>
      </c>
    </row>
    <row r="178" spans="1:7" ht="15">
      <c r="A178" s="86" t="s">
        <v>1290</v>
      </c>
      <c r="B178" s="86">
        <v>6</v>
      </c>
      <c r="C178" s="121">
        <v>0.008558525321407549</v>
      </c>
      <c r="D178" s="86" t="s">
        <v>1208</v>
      </c>
      <c r="E178" s="86" t="b">
        <v>0</v>
      </c>
      <c r="F178" s="86" t="b">
        <v>0</v>
      </c>
      <c r="G178" s="86" t="b">
        <v>0</v>
      </c>
    </row>
    <row r="179" spans="1:7" ht="15">
      <c r="A179" s="86" t="s">
        <v>1291</v>
      </c>
      <c r="B179" s="86">
        <v>6</v>
      </c>
      <c r="C179" s="121">
        <v>0.008558525321407549</v>
      </c>
      <c r="D179" s="86" t="s">
        <v>1208</v>
      </c>
      <c r="E179" s="86" t="b">
        <v>0</v>
      </c>
      <c r="F179" s="86" t="b">
        <v>0</v>
      </c>
      <c r="G179" s="86" t="b">
        <v>0</v>
      </c>
    </row>
    <row r="180" spans="1:7" ht="15">
      <c r="A180" s="86" t="s">
        <v>1253</v>
      </c>
      <c r="B180" s="86">
        <v>5</v>
      </c>
      <c r="C180" s="121">
        <v>0.008893017025063102</v>
      </c>
      <c r="D180" s="86" t="s">
        <v>1208</v>
      </c>
      <c r="E180" s="86" t="b">
        <v>0</v>
      </c>
      <c r="F180" s="86" t="b">
        <v>0</v>
      </c>
      <c r="G180" s="86" t="b">
        <v>0</v>
      </c>
    </row>
    <row r="181" spans="1:7" ht="15">
      <c r="A181" s="86" t="s">
        <v>1292</v>
      </c>
      <c r="B181" s="86">
        <v>5</v>
      </c>
      <c r="C181" s="121">
        <v>0.008893017025063102</v>
      </c>
      <c r="D181" s="86" t="s">
        <v>1208</v>
      </c>
      <c r="E181" s="86" t="b">
        <v>0</v>
      </c>
      <c r="F181" s="86" t="b">
        <v>0</v>
      </c>
      <c r="G181" s="86" t="b">
        <v>0</v>
      </c>
    </row>
    <row r="182" spans="1:7" ht="15">
      <c r="A182" s="86" t="s">
        <v>1293</v>
      </c>
      <c r="B182" s="86">
        <v>4</v>
      </c>
      <c r="C182" s="121">
        <v>0.007114413620050482</v>
      </c>
      <c r="D182" s="86" t="s">
        <v>1208</v>
      </c>
      <c r="E182" s="86" t="b">
        <v>0</v>
      </c>
      <c r="F182" s="86" t="b">
        <v>0</v>
      </c>
      <c r="G182" s="86" t="b">
        <v>0</v>
      </c>
    </row>
    <row r="183" spans="1:7" ht="15">
      <c r="A183" s="86" t="s">
        <v>1468</v>
      </c>
      <c r="B183" s="86">
        <v>4</v>
      </c>
      <c r="C183" s="121">
        <v>0.008113923512916883</v>
      </c>
      <c r="D183" s="86" t="s">
        <v>1208</v>
      </c>
      <c r="E183" s="86" t="b">
        <v>0</v>
      </c>
      <c r="F183" s="86" t="b">
        <v>0</v>
      </c>
      <c r="G183" s="86" t="b">
        <v>0</v>
      </c>
    </row>
    <row r="184" spans="1:7" ht="15">
      <c r="A184" s="86" t="s">
        <v>1469</v>
      </c>
      <c r="B184" s="86">
        <v>4</v>
      </c>
      <c r="C184" s="121">
        <v>0.008113923512916883</v>
      </c>
      <c r="D184" s="86" t="s">
        <v>1208</v>
      </c>
      <c r="E184" s="86" t="b">
        <v>0</v>
      </c>
      <c r="F184" s="86" t="b">
        <v>0</v>
      </c>
      <c r="G184" s="86" t="b">
        <v>0</v>
      </c>
    </row>
    <row r="185" spans="1:7" ht="15">
      <c r="A185" s="86" t="s">
        <v>1467</v>
      </c>
      <c r="B185" s="86">
        <v>4</v>
      </c>
      <c r="C185" s="121">
        <v>0.007114413620050482</v>
      </c>
      <c r="D185" s="86" t="s">
        <v>1208</v>
      </c>
      <c r="E185" s="86" t="b">
        <v>0</v>
      </c>
      <c r="F185" s="86" t="b">
        <v>0</v>
      </c>
      <c r="G185" s="86" t="b">
        <v>0</v>
      </c>
    </row>
    <row r="186" spans="1:7" ht="15">
      <c r="A186" s="86" t="s">
        <v>1472</v>
      </c>
      <c r="B186" s="86">
        <v>4</v>
      </c>
      <c r="C186" s="121">
        <v>0.007114413620050482</v>
      </c>
      <c r="D186" s="86" t="s">
        <v>1208</v>
      </c>
      <c r="E186" s="86" t="b">
        <v>1</v>
      </c>
      <c r="F186" s="86" t="b">
        <v>0</v>
      </c>
      <c r="G186" s="86" t="b">
        <v>0</v>
      </c>
    </row>
    <row r="187" spans="1:7" ht="15">
      <c r="A187" s="86" t="s">
        <v>1473</v>
      </c>
      <c r="B187" s="86">
        <v>4</v>
      </c>
      <c r="C187" s="121">
        <v>0.007114413620050482</v>
      </c>
      <c r="D187" s="86" t="s">
        <v>1208</v>
      </c>
      <c r="E187" s="86" t="b">
        <v>0</v>
      </c>
      <c r="F187" s="86" t="b">
        <v>0</v>
      </c>
      <c r="G187" s="86" t="b">
        <v>0</v>
      </c>
    </row>
    <row r="188" spans="1:7" ht="15">
      <c r="A188" s="86" t="s">
        <v>1474</v>
      </c>
      <c r="B188" s="86">
        <v>4</v>
      </c>
      <c r="C188" s="121">
        <v>0.007114413620050482</v>
      </c>
      <c r="D188" s="86" t="s">
        <v>1208</v>
      </c>
      <c r="E188" s="86" t="b">
        <v>0</v>
      </c>
      <c r="F188" s="86" t="b">
        <v>0</v>
      </c>
      <c r="G188" s="86" t="b">
        <v>0</v>
      </c>
    </row>
    <row r="189" spans="1:7" ht="15">
      <c r="A189" s="86" t="s">
        <v>1475</v>
      </c>
      <c r="B189" s="86">
        <v>4</v>
      </c>
      <c r="C189" s="121">
        <v>0.007114413620050482</v>
      </c>
      <c r="D189" s="86" t="s">
        <v>1208</v>
      </c>
      <c r="E189" s="86" t="b">
        <v>0</v>
      </c>
      <c r="F189" s="86" t="b">
        <v>0</v>
      </c>
      <c r="G189" s="86" t="b">
        <v>0</v>
      </c>
    </row>
    <row r="190" spans="1:7" ht="15">
      <c r="A190" s="86" t="s">
        <v>1476</v>
      </c>
      <c r="B190" s="86">
        <v>4</v>
      </c>
      <c r="C190" s="121">
        <v>0.007114413620050482</v>
      </c>
      <c r="D190" s="86" t="s">
        <v>1208</v>
      </c>
      <c r="E190" s="86" t="b">
        <v>0</v>
      </c>
      <c r="F190" s="86" t="b">
        <v>0</v>
      </c>
      <c r="G190" s="86" t="b">
        <v>0</v>
      </c>
    </row>
    <row r="191" spans="1:7" ht="15">
      <c r="A191" s="86" t="s">
        <v>1477</v>
      </c>
      <c r="B191" s="86">
        <v>4</v>
      </c>
      <c r="C191" s="121">
        <v>0.007114413620050482</v>
      </c>
      <c r="D191" s="86" t="s">
        <v>1208</v>
      </c>
      <c r="E191" s="86" t="b">
        <v>0</v>
      </c>
      <c r="F191" s="86" t="b">
        <v>0</v>
      </c>
      <c r="G191" s="86" t="b">
        <v>0</v>
      </c>
    </row>
    <row r="192" spans="1:7" ht="15">
      <c r="A192" s="86" t="s">
        <v>247</v>
      </c>
      <c r="B192" s="86">
        <v>4</v>
      </c>
      <c r="C192" s="121">
        <v>0.007114413620050482</v>
      </c>
      <c r="D192" s="86" t="s">
        <v>1208</v>
      </c>
      <c r="E192" s="86" t="b">
        <v>0</v>
      </c>
      <c r="F192" s="86" t="b">
        <v>0</v>
      </c>
      <c r="G192" s="86" t="b">
        <v>0</v>
      </c>
    </row>
    <row r="193" spans="1:7" ht="15">
      <c r="A193" s="86" t="s">
        <v>246</v>
      </c>
      <c r="B193" s="86">
        <v>4</v>
      </c>
      <c r="C193" s="121">
        <v>0.007114413620050482</v>
      </c>
      <c r="D193" s="86" t="s">
        <v>1208</v>
      </c>
      <c r="E193" s="86" t="b">
        <v>0</v>
      </c>
      <c r="F193" s="86" t="b">
        <v>0</v>
      </c>
      <c r="G193" s="86" t="b">
        <v>0</v>
      </c>
    </row>
    <row r="194" spans="1:7" ht="15">
      <c r="A194" s="86" t="s">
        <v>1478</v>
      </c>
      <c r="B194" s="86">
        <v>4</v>
      </c>
      <c r="C194" s="121">
        <v>0.007114413620050482</v>
      </c>
      <c r="D194" s="86" t="s">
        <v>1208</v>
      </c>
      <c r="E194" s="86" t="b">
        <v>0</v>
      </c>
      <c r="F194" s="86" t="b">
        <v>0</v>
      </c>
      <c r="G194" s="86" t="b">
        <v>0</v>
      </c>
    </row>
    <row r="195" spans="1:7" ht="15">
      <c r="A195" s="86" t="s">
        <v>1479</v>
      </c>
      <c r="B195" s="86">
        <v>4</v>
      </c>
      <c r="C195" s="121">
        <v>0.007114413620050482</v>
      </c>
      <c r="D195" s="86" t="s">
        <v>1208</v>
      </c>
      <c r="E195" s="86" t="b">
        <v>0</v>
      </c>
      <c r="F195" s="86" t="b">
        <v>0</v>
      </c>
      <c r="G195" s="86" t="b">
        <v>0</v>
      </c>
    </row>
    <row r="196" spans="1:7" ht="15">
      <c r="A196" s="86" t="s">
        <v>1480</v>
      </c>
      <c r="B196" s="86">
        <v>4</v>
      </c>
      <c r="C196" s="121">
        <v>0.007114413620050482</v>
      </c>
      <c r="D196" s="86" t="s">
        <v>1208</v>
      </c>
      <c r="E196" s="86" t="b">
        <v>0</v>
      </c>
      <c r="F196" s="86" t="b">
        <v>0</v>
      </c>
      <c r="G196" s="86" t="b">
        <v>0</v>
      </c>
    </row>
    <row r="197" spans="1:7" ht="15">
      <c r="A197" s="86" t="s">
        <v>1481</v>
      </c>
      <c r="B197" s="86">
        <v>4</v>
      </c>
      <c r="C197" s="121">
        <v>0.007114413620050482</v>
      </c>
      <c r="D197" s="86" t="s">
        <v>1208</v>
      </c>
      <c r="E197" s="86" t="b">
        <v>0</v>
      </c>
      <c r="F197" s="86" t="b">
        <v>0</v>
      </c>
      <c r="G197" s="86" t="b">
        <v>0</v>
      </c>
    </row>
    <row r="198" spans="1:7" ht="15">
      <c r="A198" s="86" t="s">
        <v>1482</v>
      </c>
      <c r="B198" s="86">
        <v>4</v>
      </c>
      <c r="C198" s="121">
        <v>0.007114413620050482</v>
      </c>
      <c r="D198" s="86" t="s">
        <v>1208</v>
      </c>
      <c r="E198" s="86" t="b">
        <v>0</v>
      </c>
      <c r="F198" s="86" t="b">
        <v>0</v>
      </c>
      <c r="G198" s="86" t="b">
        <v>0</v>
      </c>
    </row>
    <row r="199" spans="1:7" ht="15">
      <c r="A199" s="86" t="s">
        <v>1483</v>
      </c>
      <c r="B199" s="86">
        <v>4</v>
      </c>
      <c r="C199" s="121">
        <v>0.007114413620050482</v>
      </c>
      <c r="D199" s="86" t="s">
        <v>1208</v>
      </c>
      <c r="E199" s="86" t="b">
        <v>0</v>
      </c>
      <c r="F199" s="86" t="b">
        <v>0</v>
      </c>
      <c r="G199" s="86" t="b">
        <v>0</v>
      </c>
    </row>
    <row r="200" spans="1:7" ht="15">
      <c r="A200" s="86" t="s">
        <v>1484</v>
      </c>
      <c r="B200" s="86">
        <v>4</v>
      </c>
      <c r="C200" s="121">
        <v>0.007114413620050482</v>
      </c>
      <c r="D200" s="86" t="s">
        <v>1208</v>
      </c>
      <c r="E200" s="86" t="b">
        <v>1</v>
      </c>
      <c r="F200" s="86" t="b">
        <v>0</v>
      </c>
      <c r="G200" s="86" t="b">
        <v>0</v>
      </c>
    </row>
    <row r="201" spans="1:7" ht="15">
      <c r="A201" s="86" t="s">
        <v>1485</v>
      </c>
      <c r="B201" s="86">
        <v>4</v>
      </c>
      <c r="C201" s="121">
        <v>0.007114413620050482</v>
      </c>
      <c r="D201" s="86" t="s">
        <v>1208</v>
      </c>
      <c r="E201" s="86" t="b">
        <v>0</v>
      </c>
      <c r="F201" s="86" t="b">
        <v>0</v>
      </c>
      <c r="G201" s="86" t="b">
        <v>0</v>
      </c>
    </row>
    <row r="202" spans="1:7" ht="15">
      <c r="A202" s="86" t="s">
        <v>379</v>
      </c>
      <c r="B202" s="86">
        <v>4</v>
      </c>
      <c r="C202" s="121">
        <v>0.007114413620050482</v>
      </c>
      <c r="D202" s="86" t="s">
        <v>1208</v>
      </c>
      <c r="E202" s="86" t="b">
        <v>0</v>
      </c>
      <c r="F202" s="86" t="b">
        <v>0</v>
      </c>
      <c r="G202" s="86" t="b">
        <v>0</v>
      </c>
    </row>
    <row r="203" spans="1:7" ht="15">
      <c r="A203" s="86" t="s">
        <v>1486</v>
      </c>
      <c r="B203" s="86">
        <v>4</v>
      </c>
      <c r="C203" s="121">
        <v>0.00952265358536233</v>
      </c>
      <c r="D203" s="86" t="s">
        <v>1208</v>
      </c>
      <c r="E203" s="86" t="b">
        <v>0</v>
      </c>
      <c r="F203" s="86" t="b">
        <v>0</v>
      </c>
      <c r="G203" s="86" t="b">
        <v>0</v>
      </c>
    </row>
    <row r="204" spans="1:7" ht="15">
      <c r="A204" s="86" t="s">
        <v>1470</v>
      </c>
      <c r="B204" s="86">
        <v>3</v>
      </c>
      <c r="C204" s="121">
        <v>0.006085442634687662</v>
      </c>
      <c r="D204" s="86" t="s">
        <v>1208</v>
      </c>
      <c r="E204" s="86" t="b">
        <v>0</v>
      </c>
      <c r="F204" s="86" t="b">
        <v>0</v>
      </c>
      <c r="G204" s="86" t="b">
        <v>0</v>
      </c>
    </row>
    <row r="205" spans="1:7" ht="15">
      <c r="A205" s="86" t="s">
        <v>1487</v>
      </c>
      <c r="B205" s="86">
        <v>3</v>
      </c>
      <c r="C205" s="121">
        <v>0.006085442634687662</v>
      </c>
      <c r="D205" s="86" t="s">
        <v>1208</v>
      </c>
      <c r="E205" s="86" t="b">
        <v>0</v>
      </c>
      <c r="F205" s="86" t="b">
        <v>0</v>
      </c>
      <c r="G205" s="86" t="b">
        <v>0</v>
      </c>
    </row>
    <row r="206" spans="1:7" ht="15">
      <c r="A206" s="86" t="s">
        <v>1488</v>
      </c>
      <c r="B206" s="86">
        <v>3</v>
      </c>
      <c r="C206" s="121">
        <v>0.006085442634687662</v>
      </c>
      <c r="D206" s="86" t="s">
        <v>1208</v>
      </c>
      <c r="E206" s="86" t="b">
        <v>0</v>
      </c>
      <c r="F206" s="86" t="b">
        <v>0</v>
      </c>
      <c r="G206" s="86" t="b">
        <v>0</v>
      </c>
    </row>
    <row r="207" spans="1:7" ht="15">
      <c r="A207" s="86" t="s">
        <v>1497</v>
      </c>
      <c r="B207" s="86">
        <v>3</v>
      </c>
      <c r="C207" s="121">
        <v>0.006085442634687662</v>
      </c>
      <c r="D207" s="86" t="s">
        <v>1208</v>
      </c>
      <c r="E207" s="86" t="b">
        <v>1</v>
      </c>
      <c r="F207" s="86" t="b">
        <v>0</v>
      </c>
      <c r="G207" s="86" t="b">
        <v>0</v>
      </c>
    </row>
    <row r="208" spans="1:7" ht="15">
      <c r="A208" s="86" t="s">
        <v>1489</v>
      </c>
      <c r="B208" s="86">
        <v>3</v>
      </c>
      <c r="C208" s="121">
        <v>0.006085442634687662</v>
      </c>
      <c r="D208" s="86" t="s">
        <v>1208</v>
      </c>
      <c r="E208" s="86" t="b">
        <v>0</v>
      </c>
      <c r="F208" s="86" t="b">
        <v>0</v>
      </c>
      <c r="G208" s="86" t="b">
        <v>0</v>
      </c>
    </row>
    <row r="209" spans="1:7" ht="15">
      <c r="A209" s="86" t="s">
        <v>1494</v>
      </c>
      <c r="B209" s="86">
        <v>3</v>
      </c>
      <c r="C209" s="121">
        <v>0.006085442634687662</v>
      </c>
      <c r="D209" s="86" t="s">
        <v>1208</v>
      </c>
      <c r="E209" s="86" t="b">
        <v>0</v>
      </c>
      <c r="F209" s="86" t="b">
        <v>0</v>
      </c>
      <c r="G209" s="86" t="b">
        <v>0</v>
      </c>
    </row>
    <row r="210" spans="1:7" ht="15">
      <c r="A210" s="86" t="s">
        <v>1492</v>
      </c>
      <c r="B210" s="86">
        <v>3</v>
      </c>
      <c r="C210" s="121">
        <v>0.006085442634687662</v>
      </c>
      <c r="D210" s="86" t="s">
        <v>1208</v>
      </c>
      <c r="E210" s="86" t="b">
        <v>0</v>
      </c>
      <c r="F210" s="86" t="b">
        <v>0</v>
      </c>
      <c r="G210" s="86" t="b">
        <v>0</v>
      </c>
    </row>
    <row r="211" spans="1:7" ht="15">
      <c r="A211" s="86" t="s">
        <v>1491</v>
      </c>
      <c r="B211" s="86">
        <v>3</v>
      </c>
      <c r="C211" s="121">
        <v>0.006085442634687662</v>
      </c>
      <c r="D211" s="86" t="s">
        <v>1208</v>
      </c>
      <c r="E211" s="86" t="b">
        <v>0</v>
      </c>
      <c r="F211" s="86" t="b">
        <v>0</v>
      </c>
      <c r="G211" s="86" t="b">
        <v>0</v>
      </c>
    </row>
    <row r="212" spans="1:7" ht="15">
      <c r="A212" s="86" t="s">
        <v>1493</v>
      </c>
      <c r="B212" s="86">
        <v>3</v>
      </c>
      <c r="C212" s="121">
        <v>0.006085442634687662</v>
      </c>
      <c r="D212" s="86" t="s">
        <v>1208</v>
      </c>
      <c r="E212" s="86" t="b">
        <v>1</v>
      </c>
      <c r="F212" s="86" t="b">
        <v>0</v>
      </c>
      <c r="G212" s="86" t="b">
        <v>0</v>
      </c>
    </row>
    <row r="213" spans="1:7" ht="15">
      <c r="A213" s="86" t="s">
        <v>1490</v>
      </c>
      <c r="B213" s="86">
        <v>3</v>
      </c>
      <c r="C213" s="121">
        <v>0.006085442634687662</v>
      </c>
      <c r="D213" s="86" t="s">
        <v>1208</v>
      </c>
      <c r="E213" s="86" t="b">
        <v>0</v>
      </c>
      <c r="F213" s="86" t="b">
        <v>0</v>
      </c>
      <c r="G213" s="86" t="b">
        <v>0</v>
      </c>
    </row>
    <row r="214" spans="1:7" ht="15">
      <c r="A214" s="86" t="s">
        <v>1504</v>
      </c>
      <c r="B214" s="86">
        <v>3</v>
      </c>
      <c r="C214" s="121">
        <v>0.006085442634687662</v>
      </c>
      <c r="D214" s="86" t="s">
        <v>1208</v>
      </c>
      <c r="E214" s="86" t="b">
        <v>0</v>
      </c>
      <c r="F214" s="86" t="b">
        <v>0</v>
      </c>
      <c r="G214" s="86" t="b">
        <v>0</v>
      </c>
    </row>
    <row r="215" spans="1:7" ht="15">
      <c r="A215" s="86" t="s">
        <v>1471</v>
      </c>
      <c r="B215" s="86">
        <v>3</v>
      </c>
      <c r="C215" s="121">
        <v>0.006085442634687662</v>
      </c>
      <c r="D215" s="86" t="s">
        <v>1208</v>
      </c>
      <c r="E215" s="86" t="b">
        <v>0</v>
      </c>
      <c r="F215" s="86" t="b">
        <v>0</v>
      </c>
      <c r="G215" s="86" t="b">
        <v>0</v>
      </c>
    </row>
    <row r="216" spans="1:7" ht="15">
      <c r="A216" s="86" t="s">
        <v>1505</v>
      </c>
      <c r="B216" s="86">
        <v>2</v>
      </c>
      <c r="C216" s="121">
        <v>0.004761326792681165</v>
      </c>
      <c r="D216" s="86" t="s">
        <v>1208</v>
      </c>
      <c r="E216" s="86" t="b">
        <v>1</v>
      </c>
      <c r="F216" s="86" t="b">
        <v>0</v>
      </c>
      <c r="G216" s="86" t="b">
        <v>0</v>
      </c>
    </row>
    <row r="217" spans="1:7" ht="15">
      <c r="A217" s="86" t="s">
        <v>1496</v>
      </c>
      <c r="B217" s="86">
        <v>2</v>
      </c>
      <c r="C217" s="121">
        <v>0.004761326792681165</v>
      </c>
      <c r="D217" s="86" t="s">
        <v>1208</v>
      </c>
      <c r="E217" s="86" t="b">
        <v>0</v>
      </c>
      <c r="F217" s="86" t="b">
        <v>0</v>
      </c>
      <c r="G217" s="86" t="b">
        <v>0</v>
      </c>
    </row>
    <row r="218" spans="1:7" ht="15">
      <c r="A218" s="86" t="s">
        <v>1535</v>
      </c>
      <c r="B218" s="86">
        <v>2</v>
      </c>
      <c r="C218" s="121">
        <v>0.004761326792681165</v>
      </c>
      <c r="D218" s="86" t="s">
        <v>1208</v>
      </c>
      <c r="E218" s="86" t="b">
        <v>0</v>
      </c>
      <c r="F218" s="86" t="b">
        <v>0</v>
      </c>
      <c r="G218" s="86" t="b">
        <v>0</v>
      </c>
    </row>
    <row r="219" spans="1:7" ht="15">
      <c r="A219" s="86" t="s">
        <v>1536</v>
      </c>
      <c r="B219" s="86">
        <v>2</v>
      </c>
      <c r="C219" s="121">
        <v>0.004761326792681165</v>
      </c>
      <c r="D219" s="86" t="s">
        <v>1208</v>
      </c>
      <c r="E219" s="86" t="b">
        <v>0</v>
      </c>
      <c r="F219" s="86" t="b">
        <v>0</v>
      </c>
      <c r="G219" s="86" t="b">
        <v>0</v>
      </c>
    </row>
    <row r="220" spans="1:7" ht="15">
      <c r="A220" s="86" t="s">
        <v>1537</v>
      </c>
      <c r="B220" s="86">
        <v>2</v>
      </c>
      <c r="C220" s="121">
        <v>0.004761326792681165</v>
      </c>
      <c r="D220" s="86" t="s">
        <v>1208</v>
      </c>
      <c r="E220" s="86" t="b">
        <v>0</v>
      </c>
      <c r="F220" s="86" t="b">
        <v>0</v>
      </c>
      <c r="G220" s="86" t="b">
        <v>0</v>
      </c>
    </row>
    <row r="221" spans="1:7" ht="15">
      <c r="A221" s="86" t="s">
        <v>1538</v>
      </c>
      <c r="B221" s="86">
        <v>2</v>
      </c>
      <c r="C221" s="121">
        <v>0.004761326792681165</v>
      </c>
      <c r="D221" s="86" t="s">
        <v>1208</v>
      </c>
      <c r="E221" s="86" t="b">
        <v>0</v>
      </c>
      <c r="F221" s="86" t="b">
        <v>0</v>
      </c>
      <c r="G221" s="86" t="b">
        <v>0</v>
      </c>
    </row>
    <row r="222" spans="1:7" ht="15">
      <c r="A222" s="86" t="s">
        <v>1539</v>
      </c>
      <c r="B222" s="86">
        <v>2</v>
      </c>
      <c r="C222" s="121">
        <v>0.004761326792681165</v>
      </c>
      <c r="D222" s="86" t="s">
        <v>1208</v>
      </c>
      <c r="E222" s="86" t="b">
        <v>0</v>
      </c>
      <c r="F222" s="86" t="b">
        <v>0</v>
      </c>
      <c r="G222" s="86" t="b">
        <v>0</v>
      </c>
    </row>
    <row r="223" spans="1:7" ht="15">
      <c r="A223" s="86" t="s">
        <v>1534</v>
      </c>
      <c r="B223" s="86">
        <v>2</v>
      </c>
      <c r="C223" s="121">
        <v>0.005965446775337091</v>
      </c>
      <c r="D223" s="86" t="s">
        <v>1208</v>
      </c>
      <c r="E223" s="86" t="b">
        <v>0</v>
      </c>
      <c r="F223" s="86" t="b">
        <v>0</v>
      </c>
      <c r="G223" s="86" t="b">
        <v>0</v>
      </c>
    </row>
    <row r="224" spans="1:7" ht="15">
      <c r="A224" s="86" t="s">
        <v>1525</v>
      </c>
      <c r="B224" s="86">
        <v>2</v>
      </c>
      <c r="C224" s="121">
        <v>0.004761326792681165</v>
      </c>
      <c r="D224" s="86" t="s">
        <v>1208</v>
      </c>
      <c r="E224" s="86" t="b">
        <v>0</v>
      </c>
      <c r="F224" s="86" t="b">
        <v>0</v>
      </c>
      <c r="G224" s="86" t="b">
        <v>0</v>
      </c>
    </row>
    <row r="225" spans="1:7" ht="15">
      <c r="A225" s="86" t="s">
        <v>1511</v>
      </c>
      <c r="B225" s="86">
        <v>2</v>
      </c>
      <c r="C225" s="121">
        <v>0.004761326792681165</v>
      </c>
      <c r="D225" s="86" t="s">
        <v>1208</v>
      </c>
      <c r="E225" s="86" t="b">
        <v>0</v>
      </c>
      <c r="F225" s="86" t="b">
        <v>0</v>
      </c>
      <c r="G225" s="86" t="b">
        <v>0</v>
      </c>
    </row>
    <row r="226" spans="1:7" ht="15">
      <c r="A226" s="86" t="s">
        <v>1520</v>
      </c>
      <c r="B226" s="86">
        <v>2</v>
      </c>
      <c r="C226" s="121">
        <v>0.004761326792681165</v>
      </c>
      <c r="D226" s="86" t="s">
        <v>1208</v>
      </c>
      <c r="E226" s="86" t="b">
        <v>0</v>
      </c>
      <c r="F226" s="86" t="b">
        <v>0</v>
      </c>
      <c r="G226" s="86" t="b">
        <v>0</v>
      </c>
    </row>
    <row r="227" spans="1:7" ht="15">
      <c r="A227" s="86" t="s">
        <v>1527</v>
      </c>
      <c r="B227" s="86">
        <v>2</v>
      </c>
      <c r="C227" s="121">
        <v>0.004761326792681165</v>
      </c>
      <c r="D227" s="86" t="s">
        <v>1208</v>
      </c>
      <c r="E227" s="86" t="b">
        <v>0</v>
      </c>
      <c r="F227" s="86" t="b">
        <v>0</v>
      </c>
      <c r="G227" s="86" t="b">
        <v>0</v>
      </c>
    </row>
    <row r="228" spans="1:7" ht="15">
      <c r="A228" s="86" t="s">
        <v>1528</v>
      </c>
      <c r="B228" s="86">
        <v>2</v>
      </c>
      <c r="C228" s="121">
        <v>0.004761326792681165</v>
      </c>
      <c r="D228" s="86" t="s">
        <v>1208</v>
      </c>
      <c r="E228" s="86" t="b">
        <v>0</v>
      </c>
      <c r="F228" s="86" t="b">
        <v>0</v>
      </c>
      <c r="G228" s="86" t="b">
        <v>0</v>
      </c>
    </row>
    <row r="229" spans="1:7" ht="15">
      <c r="A229" s="86" t="s">
        <v>1529</v>
      </c>
      <c r="B229" s="86">
        <v>2</v>
      </c>
      <c r="C229" s="121">
        <v>0.004761326792681165</v>
      </c>
      <c r="D229" s="86" t="s">
        <v>1208</v>
      </c>
      <c r="E229" s="86" t="b">
        <v>0</v>
      </c>
      <c r="F229" s="86" t="b">
        <v>0</v>
      </c>
      <c r="G229" s="86" t="b">
        <v>0</v>
      </c>
    </row>
    <row r="230" spans="1:7" ht="15">
      <c r="A230" s="86" t="s">
        <v>1530</v>
      </c>
      <c r="B230" s="86">
        <v>2</v>
      </c>
      <c r="C230" s="121">
        <v>0.004761326792681165</v>
      </c>
      <c r="D230" s="86" t="s">
        <v>1208</v>
      </c>
      <c r="E230" s="86" t="b">
        <v>0</v>
      </c>
      <c r="F230" s="86" t="b">
        <v>0</v>
      </c>
      <c r="G230" s="86" t="b">
        <v>0</v>
      </c>
    </row>
    <row r="231" spans="1:7" ht="15">
      <c r="A231" s="86" t="s">
        <v>1531</v>
      </c>
      <c r="B231" s="86">
        <v>2</v>
      </c>
      <c r="C231" s="121">
        <v>0.004761326792681165</v>
      </c>
      <c r="D231" s="86" t="s">
        <v>1208</v>
      </c>
      <c r="E231" s="86" t="b">
        <v>0</v>
      </c>
      <c r="F231" s="86" t="b">
        <v>0</v>
      </c>
      <c r="G231" s="86" t="b">
        <v>0</v>
      </c>
    </row>
    <row r="232" spans="1:7" ht="15">
      <c r="A232" s="86" t="s">
        <v>1495</v>
      </c>
      <c r="B232" s="86">
        <v>2</v>
      </c>
      <c r="C232" s="121">
        <v>0.004761326792681165</v>
      </c>
      <c r="D232" s="86" t="s">
        <v>1208</v>
      </c>
      <c r="E232" s="86" t="b">
        <v>0</v>
      </c>
      <c r="F232" s="86" t="b">
        <v>0</v>
      </c>
      <c r="G232" s="86" t="b">
        <v>0</v>
      </c>
    </row>
    <row r="233" spans="1:7" ht="15">
      <c r="A233" s="86" t="s">
        <v>1532</v>
      </c>
      <c r="B233" s="86">
        <v>2</v>
      </c>
      <c r="C233" s="121">
        <v>0.004761326792681165</v>
      </c>
      <c r="D233" s="86" t="s">
        <v>1208</v>
      </c>
      <c r="E233" s="86" t="b">
        <v>0</v>
      </c>
      <c r="F233" s="86" t="b">
        <v>0</v>
      </c>
      <c r="G233" s="86" t="b">
        <v>0</v>
      </c>
    </row>
    <row r="234" spans="1:7" ht="15">
      <c r="A234" s="86" t="s">
        <v>264</v>
      </c>
      <c r="B234" s="86">
        <v>2</v>
      </c>
      <c r="C234" s="121">
        <v>0.005965446775337091</v>
      </c>
      <c r="D234" s="86" t="s">
        <v>1208</v>
      </c>
      <c r="E234" s="86" t="b">
        <v>0</v>
      </c>
      <c r="F234" s="86" t="b">
        <v>0</v>
      </c>
      <c r="G234" s="86" t="b">
        <v>0</v>
      </c>
    </row>
    <row r="235" spans="1:7" ht="15">
      <c r="A235" s="86" t="s">
        <v>1524</v>
      </c>
      <c r="B235" s="86">
        <v>2</v>
      </c>
      <c r="C235" s="121">
        <v>0.004761326792681165</v>
      </c>
      <c r="D235" s="86" t="s">
        <v>1208</v>
      </c>
      <c r="E235" s="86" t="b">
        <v>0</v>
      </c>
      <c r="F235" s="86" t="b">
        <v>0</v>
      </c>
      <c r="G235" s="86" t="b">
        <v>0</v>
      </c>
    </row>
    <row r="236" spans="1:7" ht="15">
      <c r="A236" s="86" t="s">
        <v>1513</v>
      </c>
      <c r="B236" s="86">
        <v>2</v>
      </c>
      <c r="C236" s="121">
        <v>0.004761326792681165</v>
      </c>
      <c r="D236" s="86" t="s">
        <v>1208</v>
      </c>
      <c r="E236" s="86" t="b">
        <v>0</v>
      </c>
      <c r="F236" s="86" t="b">
        <v>0</v>
      </c>
      <c r="G236" s="86" t="b">
        <v>0</v>
      </c>
    </row>
    <row r="237" spans="1:7" ht="15">
      <c r="A237" s="86" t="s">
        <v>1523</v>
      </c>
      <c r="B237" s="86">
        <v>2</v>
      </c>
      <c r="C237" s="121">
        <v>0.004761326792681165</v>
      </c>
      <c r="D237" s="86" t="s">
        <v>1208</v>
      </c>
      <c r="E237" s="86" t="b">
        <v>0</v>
      </c>
      <c r="F237" s="86" t="b">
        <v>0</v>
      </c>
      <c r="G237" s="86" t="b">
        <v>0</v>
      </c>
    </row>
    <row r="238" spans="1:7" ht="15">
      <c r="A238" s="86" t="s">
        <v>1254</v>
      </c>
      <c r="B238" s="86">
        <v>2</v>
      </c>
      <c r="C238" s="121">
        <v>0.004761326792681165</v>
      </c>
      <c r="D238" s="86" t="s">
        <v>1208</v>
      </c>
      <c r="E238" s="86" t="b">
        <v>0</v>
      </c>
      <c r="F238" s="86" t="b">
        <v>0</v>
      </c>
      <c r="G238" s="86" t="b">
        <v>0</v>
      </c>
    </row>
    <row r="239" spans="1:7" ht="15">
      <c r="A239" s="86" t="s">
        <v>1522</v>
      </c>
      <c r="B239" s="86">
        <v>2</v>
      </c>
      <c r="C239" s="121">
        <v>0.004761326792681165</v>
      </c>
      <c r="D239" s="86" t="s">
        <v>1208</v>
      </c>
      <c r="E239" s="86" t="b">
        <v>0</v>
      </c>
      <c r="F239" s="86" t="b">
        <v>0</v>
      </c>
      <c r="G239" s="86" t="b">
        <v>0</v>
      </c>
    </row>
    <row r="240" spans="1:7" ht="15">
      <c r="A240" s="86" t="s">
        <v>1521</v>
      </c>
      <c r="B240" s="86">
        <v>2</v>
      </c>
      <c r="C240" s="121">
        <v>0.004761326792681165</v>
      </c>
      <c r="D240" s="86" t="s">
        <v>1208</v>
      </c>
      <c r="E240" s="86" t="b">
        <v>0</v>
      </c>
      <c r="F240" s="86" t="b">
        <v>0</v>
      </c>
      <c r="G240" s="86" t="b">
        <v>0</v>
      </c>
    </row>
    <row r="241" spans="1:7" ht="15">
      <c r="A241" s="86" t="s">
        <v>1519</v>
      </c>
      <c r="B241" s="86">
        <v>2</v>
      </c>
      <c r="C241" s="121">
        <v>0.005965446775337091</v>
      </c>
      <c r="D241" s="86" t="s">
        <v>1208</v>
      </c>
      <c r="E241" s="86" t="b">
        <v>0</v>
      </c>
      <c r="F241" s="86" t="b">
        <v>0</v>
      </c>
      <c r="G241" s="86" t="b">
        <v>0</v>
      </c>
    </row>
    <row r="242" spans="1:7" ht="15">
      <c r="A242" s="86" t="s">
        <v>1514</v>
      </c>
      <c r="B242" s="86">
        <v>2</v>
      </c>
      <c r="C242" s="121">
        <v>0.004761326792681165</v>
      </c>
      <c r="D242" s="86" t="s">
        <v>1208</v>
      </c>
      <c r="E242" s="86" t="b">
        <v>0</v>
      </c>
      <c r="F242" s="86" t="b">
        <v>0</v>
      </c>
      <c r="G242" s="86" t="b">
        <v>0</v>
      </c>
    </row>
    <row r="243" spans="1:7" ht="15">
      <c r="A243" s="86" t="s">
        <v>1515</v>
      </c>
      <c r="B243" s="86">
        <v>2</v>
      </c>
      <c r="C243" s="121">
        <v>0.004761326792681165</v>
      </c>
      <c r="D243" s="86" t="s">
        <v>1208</v>
      </c>
      <c r="E243" s="86" t="b">
        <v>0</v>
      </c>
      <c r="F243" s="86" t="b">
        <v>0</v>
      </c>
      <c r="G243" s="86" t="b">
        <v>0</v>
      </c>
    </row>
    <row r="244" spans="1:7" ht="15">
      <c r="A244" s="86" t="s">
        <v>1516</v>
      </c>
      <c r="B244" s="86">
        <v>2</v>
      </c>
      <c r="C244" s="121">
        <v>0.004761326792681165</v>
      </c>
      <c r="D244" s="86" t="s">
        <v>1208</v>
      </c>
      <c r="E244" s="86" t="b">
        <v>0</v>
      </c>
      <c r="F244" s="86" t="b">
        <v>0</v>
      </c>
      <c r="G244" s="86" t="b">
        <v>0</v>
      </c>
    </row>
    <row r="245" spans="1:7" ht="15">
      <c r="A245" s="86" t="s">
        <v>1517</v>
      </c>
      <c r="B245" s="86">
        <v>2</v>
      </c>
      <c r="C245" s="121">
        <v>0.004761326792681165</v>
      </c>
      <c r="D245" s="86" t="s">
        <v>1208</v>
      </c>
      <c r="E245" s="86" t="b">
        <v>0</v>
      </c>
      <c r="F245" s="86" t="b">
        <v>0</v>
      </c>
      <c r="G245" s="86" t="b">
        <v>0</v>
      </c>
    </row>
    <row r="246" spans="1:7" ht="15">
      <c r="A246" s="86" t="s">
        <v>1518</v>
      </c>
      <c r="B246" s="86">
        <v>2</v>
      </c>
      <c r="C246" s="121">
        <v>0.004761326792681165</v>
      </c>
      <c r="D246" s="86" t="s">
        <v>1208</v>
      </c>
      <c r="E246" s="86" t="b">
        <v>0</v>
      </c>
      <c r="F246" s="86" t="b">
        <v>0</v>
      </c>
      <c r="G246" s="86" t="b">
        <v>0</v>
      </c>
    </row>
    <row r="247" spans="1:7" ht="15">
      <c r="A247" s="86" t="s">
        <v>1512</v>
      </c>
      <c r="B247" s="86">
        <v>2</v>
      </c>
      <c r="C247" s="121">
        <v>0.004761326792681165</v>
      </c>
      <c r="D247" s="86" t="s">
        <v>1208</v>
      </c>
      <c r="E247" s="86" t="b">
        <v>0</v>
      </c>
      <c r="F247" s="86" t="b">
        <v>0</v>
      </c>
      <c r="G247" s="86" t="b">
        <v>0</v>
      </c>
    </row>
    <row r="248" spans="1:7" ht="15">
      <c r="A248" s="86" t="s">
        <v>1506</v>
      </c>
      <c r="B248" s="86">
        <v>2</v>
      </c>
      <c r="C248" s="121">
        <v>0.004761326792681165</v>
      </c>
      <c r="D248" s="86" t="s">
        <v>1208</v>
      </c>
      <c r="E248" s="86" t="b">
        <v>0</v>
      </c>
      <c r="F248" s="86" t="b">
        <v>0</v>
      </c>
      <c r="G248" s="86" t="b">
        <v>0</v>
      </c>
    </row>
    <row r="249" spans="1:7" ht="15">
      <c r="A249" s="86" t="s">
        <v>1507</v>
      </c>
      <c r="B249" s="86">
        <v>2</v>
      </c>
      <c r="C249" s="121">
        <v>0.004761326792681165</v>
      </c>
      <c r="D249" s="86" t="s">
        <v>1208</v>
      </c>
      <c r="E249" s="86" t="b">
        <v>0</v>
      </c>
      <c r="F249" s="86" t="b">
        <v>0</v>
      </c>
      <c r="G249" s="86" t="b">
        <v>0</v>
      </c>
    </row>
    <row r="250" spans="1:7" ht="15">
      <c r="A250" s="86" t="s">
        <v>1508</v>
      </c>
      <c r="B250" s="86">
        <v>2</v>
      </c>
      <c r="C250" s="121">
        <v>0.004761326792681165</v>
      </c>
      <c r="D250" s="86" t="s">
        <v>1208</v>
      </c>
      <c r="E250" s="86" t="b">
        <v>0</v>
      </c>
      <c r="F250" s="86" t="b">
        <v>0</v>
      </c>
      <c r="G250" s="86" t="b">
        <v>0</v>
      </c>
    </row>
    <row r="251" spans="1:7" ht="15">
      <c r="A251" s="86" t="s">
        <v>1509</v>
      </c>
      <c r="B251" s="86">
        <v>2</v>
      </c>
      <c r="C251" s="121">
        <v>0.004761326792681165</v>
      </c>
      <c r="D251" s="86" t="s">
        <v>1208</v>
      </c>
      <c r="E251" s="86" t="b">
        <v>0</v>
      </c>
      <c r="F251" s="86" t="b">
        <v>0</v>
      </c>
      <c r="G251" s="86" t="b">
        <v>0</v>
      </c>
    </row>
    <row r="252" spans="1:7" ht="15">
      <c r="A252" s="86" t="s">
        <v>1510</v>
      </c>
      <c r="B252" s="86">
        <v>2</v>
      </c>
      <c r="C252" s="121">
        <v>0.004761326792681165</v>
      </c>
      <c r="D252" s="86" t="s">
        <v>1208</v>
      </c>
      <c r="E252" s="86" t="b">
        <v>0</v>
      </c>
      <c r="F252" s="86" t="b">
        <v>0</v>
      </c>
      <c r="G252" s="86" t="b">
        <v>0</v>
      </c>
    </row>
    <row r="253" spans="1:7" ht="15">
      <c r="A253" s="86" t="s">
        <v>1544</v>
      </c>
      <c r="B253" s="86">
        <v>2</v>
      </c>
      <c r="C253" s="121">
        <v>0.004761326792681165</v>
      </c>
      <c r="D253" s="86" t="s">
        <v>1208</v>
      </c>
      <c r="E253" s="86" t="b">
        <v>0</v>
      </c>
      <c r="F253" s="86" t="b">
        <v>0</v>
      </c>
      <c r="G253" s="86" t="b">
        <v>0</v>
      </c>
    </row>
    <row r="254" spans="1:7" ht="15">
      <c r="A254" s="86" t="s">
        <v>1559</v>
      </c>
      <c r="B254" s="86">
        <v>2</v>
      </c>
      <c r="C254" s="121">
        <v>0.004761326792681165</v>
      </c>
      <c r="D254" s="86" t="s">
        <v>1208</v>
      </c>
      <c r="E254" s="86" t="b">
        <v>0</v>
      </c>
      <c r="F254" s="86" t="b">
        <v>0</v>
      </c>
      <c r="G254" s="86" t="b">
        <v>0</v>
      </c>
    </row>
    <row r="255" spans="1:7" ht="15">
      <c r="A255" s="86" t="s">
        <v>1560</v>
      </c>
      <c r="B255" s="86">
        <v>2</v>
      </c>
      <c r="C255" s="121">
        <v>0.004761326792681165</v>
      </c>
      <c r="D255" s="86" t="s">
        <v>1208</v>
      </c>
      <c r="E255" s="86" t="b">
        <v>0</v>
      </c>
      <c r="F255" s="86" t="b">
        <v>0</v>
      </c>
      <c r="G255" s="86" t="b">
        <v>0</v>
      </c>
    </row>
    <row r="256" spans="1:7" ht="15">
      <c r="A256" s="86" t="s">
        <v>1561</v>
      </c>
      <c r="B256" s="86">
        <v>2</v>
      </c>
      <c r="C256" s="121">
        <v>0.004761326792681165</v>
      </c>
      <c r="D256" s="86" t="s">
        <v>1208</v>
      </c>
      <c r="E256" s="86" t="b">
        <v>0</v>
      </c>
      <c r="F256" s="86" t="b">
        <v>0</v>
      </c>
      <c r="G256" s="86" t="b">
        <v>0</v>
      </c>
    </row>
    <row r="257" spans="1:7" ht="15">
      <c r="A257" s="86" t="s">
        <v>1562</v>
      </c>
      <c r="B257" s="86">
        <v>2</v>
      </c>
      <c r="C257" s="121">
        <v>0.004761326792681165</v>
      </c>
      <c r="D257" s="86" t="s">
        <v>1208</v>
      </c>
      <c r="E257" s="86" t="b">
        <v>0</v>
      </c>
      <c r="F257" s="86" t="b">
        <v>0</v>
      </c>
      <c r="G257" s="86" t="b">
        <v>0</v>
      </c>
    </row>
    <row r="258" spans="1:7" ht="15">
      <c r="A258" s="86" t="s">
        <v>1563</v>
      </c>
      <c r="B258" s="86">
        <v>2</v>
      </c>
      <c r="C258" s="121">
        <v>0.004761326792681165</v>
      </c>
      <c r="D258" s="86" t="s">
        <v>1208</v>
      </c>
      <c r="E258" s="86" t="b">
        <v>0</v>
      </c>
      <c r="F258" s="86" t="b">
        <v>0</v>
      </c>
      <c r="G258" s="86" t="b">
        <v>0</v>
      </c>
    </row>
    <row r="259" spans="1:7" ht="15">
      <c r="A259" s="86" t="s">
        <v>1564</v>
      </c>
      <c r="B259" s="86">
        <v>2</v>
      </c>
      <c r="C259" s="121">
        <v>0.004761326792681165</v>
      </c>
      <c r="D259" s="86" t="s">
        <v>1208</v>
      </c>
      <c r="E259" s="86" t="b">
        <v>0</v>
      </c>
      <c r="F259" s="86" t="b">
        <v>0</v>
      </c>
      <c r="G259" s="86" t="b">
        <v>0</v>
      </c>
    </row>
    <row r="260" spans="1:7" ht="15">
      <c r="A260" s="86" t="s">
        <v>1565</v>
      </c>
      <c r="B260" s="86">
        <v>2</v>
      </c>
      <c r="C260" s="121">
        <v>0.004761326792681165</v>
      </c>
      <c r="D260" s="86" t="s">
        <v>1208</v>
      </c>
      <c r="E260" s="86" t="b">
        <v>0</v>
      </c>
      <c r="F260" s="86" t="b">
        <v>0</v>
      </c>
      <c r="G260" s="86" t="b">
        <v>0</v>
      </c>
    </row>
    <row r="261" spans="1:7" ht="15">
      <c r="A261" s="86" t="s">
        <v>1566</v>
      </c>
      <c r="B261" s="86">
        <v>2</v>
      </c>
      <c r="C261" s="121">
        <v>0.004761326792681165</v>
      </c>
      <c r="D261" s="86" t="s">
        <v>1208</v>
      </c>
      <c r="E261" s="86" t="b">
        <v>0</v>
      </c>
      <c r="F261" s="86" t="b">
        <v>0</v>
      </c>
      <c r="G261" s="86" t="b">
        <v>0</v>
      </c>
    </row>
    <row r="262" spans="1:7" ht="15">
      <c r="A262" s="86" t="s">
        <v>1567</v>
      </c>
      <c r="B262" s="86">
        <v>2</v>
      </c>
      <c r="C262" s="121">
        <v>0.004761326792681165</v>
      </c>
      <c r="D262" s="86" t="s">
        <v>1208</v>
      </c>
      <c r="E262" s="86" t="b">
        <v>0</v>
      </c>
      <c r="F262" s="86" t="b">
        <v>0</v>
      </c>
      <c r="G262" s="86" t="b">
        <v>0</v>
      </c>
    </row>
    <row r="263" spans="1:7" ht="15">
      <c r="A263" s="86" t="s">
        <v>1568</v>
      </c>
      <c r="B263" s="86">
        <v>2</v>
      </c>
      <c r="C263" s="121">
        <v>0.004761326792681165</v>
      </c>
      <c r="D263" s="86" t="s">
        <v>1208</v>
      </c>
      <c r="E263" s="86" t="b">
        <v>0</v>
      </c>
      <c r="F263" s="86" t="b">
        <v>0</v>
      </c>
      <c r="G263" s="86" t="b">
        <v>0</v>
      </c>
    </row>
    <row r="264" spans="1:7" ht="15">
      <c r="A264" s="86" t="s">
        <v>1569</v>
      </c>
      <c r="B264" s="86">
        <v>2</v>
      </c>
      <c r="C264" s="121">
        <v>0.004761326792681165</v>
      </c>
      <c r="D264" s="86" t="s">
        <v>1208</v>
      </c>
      <c r="E264" s="86" t="b">
        <v>1</v>
      </c>
      <c r="F264" s="86" t="b">
        <v>0</v>
      </c>
      <c r="G264" s="86" t="b">
        <v>0</v>
      </c>
    </row>
    <row r="265" spans="1:7" ht="15">
      <c r="A265" s="86" t="s">
        <v>1570</v>
      </c>
      <c r="B265" s="86">
        <v>2</v>
      </c>
      <c r="C265" s="121">
        <v>0.004761326792681165</v>
      </c>
      <c r="D265" s="86" t="s">
        <v>1208</v>
      </c>
      <c r="E265" s="86" t="b">
        <v>0</v>
      </c>
      <c r="F265" s="86" t="b">
        <v>0</v>
      </c>
      <c r="G265" s="86" t="b">
        <v>0</v>
      </c>
    </row>
    <row r="266" spans="1:7" ht="15">
      <c r="A266" s="86" t="s">
        <v>1571</v>
      </c>
      <c r="B266" s="86">
        <v>2</v>
      </c>
      <c r="C266" s="121">
        <v>0.004761326792681165</v>
      </c>
      <c r="D266" s="86" t="s">
        <v>1208</v>
      </c>
      <c r="E266" s="86" t="b">
        <v>0</v>
      </c>
      <c r="F266" s="86" t="b">
        <v>0</v>
      </c>
      <c r="G266" s="86" t="b">
        <v>0</v>
      </c>
    </row>
    <row r="267" spans="1:7" ht="15">
      <c r="A267" s="86" t="s">
        <v>1572</v>
      </c>
      <c r="B267" s="86">
        <v>2</v>
      </c>
      <c r="C267" s="121">
        <v>0.004761326792681165</v>
      </c>
      <c r="D267" s="86" t="s">
        <v>1208</v>
      </c>
      <c r="E267" s="86" t="b">
        <v>0</v>
      </c>
      <c r="F267" s="86" t="b">
        <v>0</v>
      </c>
      <c r="G267" s="86" t="b">
        <v>0</v>
      </c>
    </row>
    <row r="268" spans="1:7" ht="15">
      <c r="A268" s="86" t="s">
        <v>1546</v>
      </c>
      <c r="B268" s="86">
        <v>2</v>
      </c>
      <c r="C268" s="121">
        <v>0.004761326792681165</v>
      </c>
      <c r="D268" s="86" t="s">
        <v>1208</v>
      </c>
      <c r="E268" s="86" t="b">
        <v>0</v>
      </c>
      <c r="F268" s="86" t="b">
        <v>0</v>
      </c>
      <c r="G268" s="86" t="b">
        <v>0</v>
      </c>
    </row>
    <row r="269" spans="1:7" ht="15">
      <c r="A269" s="86" t="s">
        <v>1547</v>
      </c>
      <c r="B269" s="86">
        <v>2</v>
      </c>
      <c r="C269" s="121">
        <v>0.004761326792681165</v>
      </c>
      <c r="D269" s="86" t="s">
        <v>1208</v>
      </c>
      <c r="E269" s="86" t="b">
        <v>0</v>
      </c>
      <c r="F269" s="86" t="b">
        <v>0</v>
      </c>
      <c r="G269" s="86" t="b">
        <v>0</v>
      </c>
    </row>
    <row r="270" spans="1:7" ht="15">
      <c r="A270" s="86" t="s">
        <v>1548</v>
      </c>
      <c r="B270" s="86">
        <v>2</v>
      </c>
      <c r="C270" s="121">
        <v>0.004761326792681165</v>
      </c>
      <c r="D270" s="86" t="s">
        <v>1208</v>
      </c>
      <c r="E270" s="86" t="b">
        <v>0</v>
      </c>
      <c r="F270" s="86" t="b">
        <v>0</v>
      </c>
      <c r="G270" s="86" t="b">
        <v>0</v>
      </c>
    </row>
    <row r="271" spans="1:7" ht="15">
      <c r="A271" s="86" t="s">
        <v>1549</v>
      </c>
      <c r="B271" s="86">
        <v>2</v>
      </c>
      <c r="C271" s="121">
        <v>0.004761326792681165</v>
      </c>
      <c r="D271" s="86" t="s">
        <v>1208</v>
      </c>
      <c r="E271" s="86" t="b">
        <v>0</v>
      </c>
      <c r="F271" s="86" t="b">
        <v>0</v>
      </c>
      <c r="G271" s="86" t="b">
        <v>0</v>
      </c>
    </row>
    <row r="272" spans="1:7" ht="15">
      <c r="A272" s="86" t="s">
        <v>1550</v>
      </c>
      <c r="B272" s="86">
        <v>2</v>
      </c>
      <c r="C272" s="121">
        <v>0.004761326792681165</v>
      </c>
      <c r="D272" s="86" t="s">
        <v>1208</v>
      </c>
      <c r="E272" s="86" t="b">
        <v>0</v>
      </c>
      <c r="F272" s="86" t="b">
        <v>0</v>
      </c>
      <c r="G272" s="86" t="b">
        <v>0</v>
      </c>
    </row>
    <row r="273" spans="1:7" ht="15">
      <c r="A273" s="86" t="s">
        <v>1551</v>
      </c>
      <c r="B273" s="86">
        <v>2</v>
      </c>
      <c r="C273" s="121">
        <v>0.004761326792681165</v>
      </c>
      <c r="D273" s="86" t="s">
        <v>1208</v>
      </c>
      <c r="E273" s="86" t="b">
        <v>0</v>
      </c>
      <c r="F273" s="86" t="b">
        <v>0</v>
      </c>
      <c r="G273" s="86" t="b">
        <v>0</v>
      </c>
    </row>
    <row r="274" spans="1:7" ht="15">
      <c r="A274" s="86" t="s">
        <v>1552</v>
      </c>
      <c r="B274" s="86">
        <v>2</v>
      </c>
      <c r="C274" s="121">
        <v>0.004761326792681165</v>
      </c>
      <c r="D274" s="86" t="s">
        <v>1208</v>
      </c>
      <c r="E274" s="86" t="b">
        <v>0</v>
      </c>
      <c r="F274" s="86" t="b">
        <v>0</v>
      </c>
      <c r="G274" s="86" t="b">
        <v>0</v>
      </c>
    </row>
    <row r="275" spans="1:7" ht="15">
      <c r="A275" s="86" t="s">
        <v>1553</v>
      </c>
      <c r="B275" s="86">
        <v>2</v>
      </c>
      <c r="C275" s="121">
        <v>0.004761326792681165</v>
      </c>
      <c r="D275" s="86" t="s">
        <v>1208</v>
      </c>
      <c r="E275" s="86" t="b">
        <v>1</v>
      </c>
      <c r="F275" s="86" t="b">
        <v>0</v>
      </c>
      <c r="G275" s="86" t="b">
        <v>0</v>
      </c>
    </row>
    <row r="276" spans="1:7" ht="15">
      <c r="A276" s="86" t="s">
        <v>1554</v>
      </c>
      <c r="B276" s="86">
        <v>2</v>
      </c>
      <c r="C276" s="121">
        <v>0.004761326792681165</v>
      </c>
      <c r="D276" s="86" t="s">
        <v>1208</v>
      </c>
      <c r="E276" s="86" t="b">
        <v>0</v>
      </c>
      <c r="F276" s="86" t="b">
        <v>0</v>
      </c>
      <c r="G276" s="86" t="b">
        <v>0</v>
      </c>
    </row>
    <row r="277" spans="1:7" ht="15">
      <c r="A277" s="86" t="s">
        <v>1555</v>
      </c>
      <c r="B277" s="86">
        <v>2</v>
      </c>
      <c r="C277" s="121">
        <v>0.004761326792681165</v>
      </c>
      <c r="D277" s="86" t="s">
        <v>1208</v>
      </c>
      <c r="E277" s="86" t="b">
        <v>1</v>
      </c>
      <c r="F277" s="86" t="b">
        <v>0</v>
      </c>
      <c r="G277" s="86" t="b">
        <v>0</v>
      </c>
    </row>
    <row r="278" spans="1:7" ht="15">
      <c r="A278" s="86" t="s">
        <v>1556</v>
      </c>
      <c r="B278" s="86">
        <v>2</v>
      </c>
      <c r="C278" s="121">
        <v>0.004761326792681165</v>
      </c>
      <c r="D278" s="86" t="s">
        <v>1208</v>
      </c>
      <c r="E278" s="86" t="b">
        <v>0</v>
      </c>
      <c r="F278" s="86" t="b">
        <v>0</v>
      </c>
      <c r="G278" s="86" t="b">
        <v>0</v>
      </c>
    </row>
    <row r="279" spans="1:7" ht="15">
      <c r="A279" s="86" t="s">
        <v>1557</v>
      </c>
      <c r="B279" s="86">
        <v>2</v>
      </c>
      <c r="C279" s="121">
        <v>0.004761326792681165</v>
      </c>
      <c r="D279" s="86" t="s">
        <v>1208</v>
      </c>
      <c r="E279" s="86" t="b">
        <v>0</v>
      </c>
      <c r="F279" s="86" t="b">
        <v>0</v>
      </c>
      <c r="G279" s="86" t="b">
        <v>0</v>
      </c>
    </row>
    <row r="280" spans="1:7" ht="15">
      <c r="A280" s="86" t="s">
        <v>1558</v>
      </c>
      <c r="B280" s="86">
        <v>2</v>
      </c>
      <c r="C280" s="121">
        <v>0.004761326792681165</v>
      </c>
      <c r="D280" s="86" t="s">
        <v>1208</v>
      </c>
      <c r="E280" s="86" t="b">
        <v>0</v>
      </c>
      <c r="F280" s="86" t="b">
        <v>0</v>
      </c>
      <c r="G280" s="86" t="b">
        <v>0</v>
      </c>
    </row>
    <row r="281" spans="1:7" ht="15">
      <c r="A281" s="86" t="s">
        <v>250</v>
      </c>
      <c r="B281" s="86">
        <v>2</v>
      </c>
      <c r="C281" s="121">
        <v>0.004761326792681165</v>
      </c>
      <c r="D281" s="86" t="s">
        <v>1208</v>
      </c>
      <c r="E281" s="86" t="b">
        <v>0</v>
      </c>
      <c r="F281" s="86" t="b">
        <v>0</v>
      </c>
      <c r="G281" s="86" t="b">
        <v>0</v>
      </c>
    </row>
    <row r="282" spans="1:7" ht="15">
      <c r="A282" s="86" t="s">
        <v>249</v>
      </c>
      <c r="B282" s="86">
        <v>2</v>
      </c>
      <c r="C282" s="121">
        <v>0.004761326792681165</v>
      </c>
      <c r="D282" s="86" t="s">
        <v>1208</v>
      </c>
      <c r="E282" s="86" t="b">
        <v>0</v>
      </c>
      <c r="F282" s="86" t="b">
        <v>0</v>
      </c>
      <c r="G282" s="86" t="b">
        <v>0</v>
      </c>
    </row>
    <row r="283" spans="1:7" ht="15">
      <c r="A283" s="86" t="s">
        <v>1295</v>
      </c>
      <c r="B283" s="86">
        <v>2</v>
      </c>
      <c r="C283" s="121">
        <v>0</v>
      </c>
      <c r="D283" s="86" t="s">
        <v>1209</v>
      </c>
      <c r="E283" s="86" t="b">
        <v>0</v>
      </c>
      <c r="F283" s="86" t="b">
        <v>0</v>
      </c>
      <c r="G283" s="86" t="b">
        <v>0</v>
      </c>
    </row>
    <row r="284" spans="1:7" ht="15">
      <c r="A284" s="86" t="s">
        <v>1296</v>
      </c>
      <c r="B284" s="86">
        <v>2</v>
      </c>
      <c r="C284" s="121">
        <v>0</v>
      </c>
      <c r="D284" s="86" t="s">
        <v>1209</v>
      </c>
      <c r="E284" s="86" t="b">
        <v>0</v>
      </c>
      <c r="F284" s="86" t="b">
        <v>0</v>
      </c>
      <c r="G284" s="86" t="b">
        <v>0</v>
      </c>
    </row>
    <row r="285" spans="1:7" ht="15">
      <c r="A285" s="86" t="s">
        <v>1297</v>
      </c>
      <c r="B285" s="86">
        <v>2</v>
      </c>
      <c r="C285" s="121">
        <v>0</v>
      </c>
      <c r="D285" s="86" t="s">
        <v>1209</v>
      </c>
      <c r="E285" s="86" t="b">
        <v>0</v>
      </c>
      <c r="F285" s="86" t="b">
        <v>0</v>
      </c>
      <c r="G285" s="86" t="b">
        <v>0</v>
      </c>
    </row>
    <row r="286" spans="1:7" ht="15">
      <c r="A286" s="86" t="s">
        <v>1298</v>
      </c>
      <c r="B286" s="86">
        <v>2</v>
      </c>
      <c r="C286" s="121">
        <v>0</v>
      </c>
      <c r="D286" s="86" t="s">
        <v>1209</v>
      </c>
      <c r="E286" s="86" t="b">
        <v>0</v>
      </c>
      <c r="F286" s="86" t="b">
        <v>0</v>
      </c>
      <c r="G286" s="86" t="b">
        <v>0</v>
      </c>
    </row>
    <row r="287" spans="1:7" ht="15">
      <c r="A287" s="86" t="s">
        <v>293</v>
      </c>
      <c r="B287" s="86">
        <v>2</v>
      </c>
      <c r="C287" s="121">
        <v>0</v>
      </c>
      <c r="D287" s="86" t="s">
        <v>1209</v>
      </c>
      <c r="E287" s="86" t="b">
        <v>0</v>
      </c>
      <c r="F287" s="86" t="b">
        <v>0</v>
      </c>
      <c r="G287" s="86" t="b">
        <v>0</v>
      </c>
    </row>
    <row r="288" spans="1:7" ht="15">
      <c r="A288" s="86" t="s">
        <v>292</v>
      </c>
      <c r="B288" s="86">
        <v>2</v>
      </c>
      <c r="C288" s="121">
        <v>0</v>
      </c>
      <c r="D288" s="86" t="s">
        <v>1209</v>
      </c>
      <c r="E288" s="86" t="b">
        <v>0</v>
      </c>
      <c r="F288" s="86" t="b">
        <v>0</v>
      </c>
      <c r="G288" s="86" t="b">
        <v>0</v>
      </c>
    </row>
    <row r="289" spans="1:7" ht="15">
      <c r="A289" s="86" t="s">
        <v>1299</v>
      </c>
      <c r="B289" s="86">
        <v>2</v>
      </c>
      <c r="C289" s="121">
        <v>0</v>
      </c>
      <c r="D289" s="86" t="s">
        <v>1209</v>
      </c>
      <c r="E289" s="86" t="b">
        <v>0</v>
      </c>
      <c r="F289" s="86" t="b">
        <v>0</v>
      </c>
      <c r="G289" s="86" t="b">
        <v>0</v>
      </c>
    </row>
    <row r="290" spans="1:7" ht="15">
      <c r="A290" s="86" t="s">
        <v>291</v>
      </c>
      <c r="B290" s="86">
        <v>2</v>
      </c>
      <c r="C290" s="121">
        <v>0</v>
      </c>
      <c r="D290" s="86" t="s">
        <v>1209</v>
      </c>
      <c r="E290" s="86" t="b">
        <v>0</v>
      </c>
      <c r="F290" s="86" t="b">
        <v>0</v>
      </c>
      <c r="G290" s="86" t="b">
        <v>0</v>
      </c>
    </row>
    <row r="291" spans="1:7" ht="15">
      <c r="A291" s="86" t="s">
        <v>1300</v>
      </c>
      <c r="B291" s="86">
        <v>2</v>
      </c>
      <c r="C291" s="121">
        <v>0</v>
      </c>
      <c r="D291" s="86" t="s">
        <v>1209</v>
      </c>
      <c r="E291" s="86" t="b">
        <v>0</v>
      </c>
      <c r="F291" s="86" t="b">
        <v>0</v>
      </c>
      <c r="G291" s="86" t="b">
        <v>0</v>
      </c>
    </row>
    <row r="292" spans="1:7" ht="15">
      <c r="A292" s="86" t="s">
        <v>290</v>
      </c>
      <c r="B292" s="86">
        <v>2</v>
      </c>
      <c r="C292" s="121">
        <v>0</v>
      </c>
      <c r="D292" s="86" t="s">
        <v>1209</v>
      </c>
      <c r="E292" s="86" t="b">
        <v>0</v>
      </c>
      <c r="F292" s="86" t="b">
        <v>0</v>
      </c>
      <c r="G292" s="86" t="b">
        <v>0</v>
      </c>
    </row>
    <row r="293" spans="1:7" ht="15">
      <c r="A293" s="86" t="s">
        <v>289</v>
      </c>
      <c r="B293" s="86">
        <v>2</v>
      </c>
      <c r="C293" s="121">
        <v>0</v>
      </c>
      <c r="D293" s="86" t="s">
        <v>1209</v>
      </c>
      <c r="E293" s="86" t="b">
        <v>0</v>
      </c>
      <c r="F293" s="86" t="b">
        <v>0</v>
      </c>
      <c r="G293" s="86" t="b">
        <v>0</v>
      </c>
    </row>
    <row r="294" spans="1:7" ht="15">
      <c r="A294" s="86" t="s">
        <v>288</v>
      </c>
      <c r="B294" s="86">
        <v>2</v>
      </c>
      <c r="C294" s="121">
        <v>0</v>
      </c>
      <c r="D294" s="86" t="s">
        <v>1209</v>
      </c>
      <c r="E294" s="86" t="b">
        <v>0</v>
      </c>
      <c r="F294" s="86" t="b">
        <v>0</v>
      </c>
      <c r="G294" s="86" t="b">
        <v>0</v>
      </c>
    </row>
    <row r="295" spans="1:7" ht="15">
      <c r="A295" s="86" t="s">
        <v>287</v>
      </c>
      <c r="B295" s="86">
        <v>2</v>
      </c>
      <c r="C295" s="121">
        <v>0</v>
      </c>
      <c r="D295" s="86" t="s">
        <v>1209</v>
      </c>
      <c r="E295" s="86" t="b">
        <v>0</v>
      </c>
      <c r="F295" s="86" t="b">
        <v>0</v>
      </c>
      <c r="G295" s="86" t="b">
        <v>0</v>
      </c>
    </row>
    <row r="296" spans="1:7" ht="15">
      <c r="A296" s="86" t="s">
        <v>286</v>
      </c>
      <c r="B296" s="86">
        <v>2</v>
      </c>
      <c r="C296" s="121">
        <v>0</v>
      </c>
      <c r="D296" s="86" t="s">
        <v>1209</v>
      </c>
      <c r="E296" s="86" t="b">
        <v>0</v>
      </c>
      <c r="F296" s="86" t="b">
        <v>0</v>
      </c>
      <c r="G296" s="86" t="b">
        <v>0</v>
      </c>
    </row>
    <row r="297" spans="1:7" ht="15">
      <c r="A297" s="86" t="s">
        <v>285</v>
      </c>
      <c r="B297" s="86">
        <v>2</v>
      </c>
      <c r="C297" s="121">
        <v>0</v>
      </c>
      <c r="D297" s="86" t="s">
        <v>1209</v>
      </c>
      <c r="E297" s="86" t="b">
        <v>0</v>
      </c>
      <c r="F297" s="86" t="b">
        <v>0</v>
      </c>
      <c r="G297" s="86" t="b">
        <v>0</v>
      </c>
    </row>
    <row r="298" spans="1:7" ht="15">
      <c r="A298" s="86" t="s">
        <v>284</v>
      </c>
      <c r="B298" s="86">
        <v>2</v>
      </c>
      <c r="C298" s="121">
        <v>0</v>
      </c>
      <c r="D298" s="86" t="s">
        <v>1209</v>
      </c>
      <c r="E298" s="86" t="b">
        <v>0</v>
      </c>
      <c r="F298" s="86" t="b">
        <v>0</v>
      </c>
      <c r="G298" s="86" t="b">
        <v>0</v>
      </c>
    </row>
    <row r="299" spans="1:7" ht="15">
      <c r="A299" s="86" t="s">
        <v>283</v>
      </c>
      <c r="B299" s="86">
        <v>2</v>
      </c>
      <c r="C299" s="121">
        <v>0</v>
      </c>
      <c r="D299" s="86" t="s">
        <v>1209</v>
      </c>
      <c r="E299" s="86" t="b">
        <v>0</v>
      </c>
      <c r="F299" s="86" t="b">
        <v>0</v>
      </c>
      <c r="G299" s="86" t="b">
        <v>0</v>
      </c>
    </row>
    <row r="300" spans="1:7" ht="15">
      <c r="A300" s="86" t="s">
        <v>235</v>
      </c>
      <c r="B300" s="86">
        <v>2</v>
      </c>
      <c r="C300" s="121">
        <v>0</v>
      </c>
      <c r="D300" s="86" t="s">
        <v>1209</v>
      </c>
      <c r="E300" s="86" t="b">
        <v>0</v>
      </c>
      <c r="F300" s="86" t="b">
        <v>0</v>
      </c>
      <c r="G300" s="86" t="b">
        <v>0</v>
      </c>
    </row>
    <row r="301" spans="1:7" ht="15">
      <c r="A301" s="86" t="s">
        <v>282</v>
      </c>
      <c r="B301" s="86">
        <v>2</v>
      </c>
      <c r="C301" s="121">
        <v>0</v>
      </c>
      <c r="D301" s="86" t="s">
        <v>1209</v>
      </c>
      <c r="E301" s="86" t="b">
        <v>0</v>
      </c>
      <c r="F301" s="86" t="b">
        <v>0</v>
      </c>
      <c r="G301" s="86" t="b">
        <v>0</v>
      </c>
    </row>
    <row r="302" spans="1:7" ht="15">
      <c r="A302" s="86" t="s">
        <v>281</v>
      </c>
      <c r="B302" s="86">
        <v>2</v>
      </c>
      <c r="C302" s="121">
        <v>0</v>
      </c>
      <c r="D302" s="86" t="s">
        <v>1209</v>
      </c>
      <c r="E302" s="86" t="b">
        <v>0</v>
      </c>
      <c r="F302" s="86" t="b">
        <v>0</v>
      </c>
      <c r="G302" s="86" t="b">
        <v>0</v>
      </c>
    </row>
    <row r="303" spans="1:7" ht="15">
      <c r="A303" s="86" t="s">
        <v>280</v>
      </c>
      <c r="B303" s="86">
        <v>2</v>
      </c>
      <c r="C303" s="121">
        <v>0</v>
      </c>
      <c r="D303" s="86" t="s">
        <v>1209</v>
      </c>
      <c r="E303" s="86" t="b">
        <v>0</v>
      </c>
      <c r="F303" s="86" t="b">
        <v>0</v>
      </c>
      <c r="G303" s="86" t="b">
        <v>0</v>
      </c>
    </row>
    <row r="304" spans="1:7" ht="15">
      <c r="A304" s="86" t="s">
        <v>279</v>
      </c>
      <c r="B304" s="86">
        <v>2</v>
      </c>
      <c r="C304" s="121">
        <v>0</v>
      </c>
      <c r="D304" s="86" t="s">
        <v>1209</v>
      </c>
      <c r="E304" s="86" t="b">
        <v>0</v>
      </c>
      <c r="F304" s="86" t="b">
        <v>0</v>
      </c>
      <c r="G304" s="86" t="b">
        <v>0</v>
      </c>
    </row>
    <row r="305" spans="1:7" ht="15">
      <c r="A305" s="86" t="s">
        <v>278</v>
      </c>
      <c r="B305" s="86">
        <v>2</v>
      </c>
      <c r="C305" s="121">
        <v>0</v>
      </c>
      <c r="D305" s="86" t="s">
        <v>1209</v>
      </c>
      <c r="E305" s="86" t="b">
        <v>0</v>
      </c>
      <c r="F305" s="86" t="b">
        <v>0</v>
      </c>
      <c r="G305" s="86" t="b">
        <v>0</v>
      </c>
    </row>
    <row r="306" spans="1:7" ht="15">
      <c r="A306" s="86" t="s">
        <v>258</v>
      </c>
      <c r="B306" s="86">
        <v>4</v>
      </c>
      <c r="C306" s="121">
        <v>0.004785679654718835</v>
      </c>
      <c r="D306" s="86" t="s">
        <v>1210</v>
      </c>
      <c r="E306" s="86" t="b">
        <v>0</v>
      </c>
      <c r="F306" s="86" t="b">
        <v>0</v>
      </c>
      <c r="G306" s="86" t="b">
        <v>0</v>
      </c>
    </row>
    <row r="307" spans="1:7" ht="15">
      <c r="A307" s="86" t="s">
        <v>257</v>
      </c>
      <c r="B307" s="86">
        <v>4</v>
      </c>
      <c r="C307" s="121">
        <v>0.004785679654718835</v>
      </c>
      <c r="D307" s="86" t="s">
        <v>1210</v>
      </c>
      <c r="E307" s="86" t="b">
        <v>0</v>
      </c>
      <c r="F307" s="86" t="b">
        <v>0</v>
      </c>
      <c r="G307" s="86" t="b">
        <v>0</v>
      </c>
    </row>
    <row r="308" spans="1:7" ht="15">
      <c r="A308" s="86" t="s">
        <v>228</v>
      </c>
      <c r="B308" s="86">
        <v>4</v>
      </c>
      <c r="C308" s="121">
        <v>0.004785679654718835</v>
      </c>
      <c r="D308" s="86" t="s">
        <v>1210</v>
      </c>
      <c r="E308" s="86" t="b">
        <v>0</v>
      </c>
      <c r="F308" s="86" t="b">
        <v>0</v>
      </c>
      <c r="G308" s="86" t="b">
        <v>0</v>
      </c>
    </row>
    <row r="309" spans="1:7" ht="15">
      <c r="A309" s="86" t="s">
        <v>231</v>
      </c>
      <c r="B309" s="86">
        <v>4</v>
      </c>
      <c r="C309" s="121">
        <v>0.004785679654718835</v>
      </c>
      <c r="D309" s="86" t="s">
        <v>1210</v>
      </c>
      <c r="E309" s="86" t="b">
        <v>0</v>
      </c>
      <c r="F309" s="86" t="b">
        <v>0</v>
      </c>
      <c r="G309" s="86" t="b">
        <v>0</v>
      </c>
    </row>
    <row r="310" spans="1:7" ht="15">
      <c r="A310" s="86" t="s">
        <v>256</v>
      </c>
      <c r="B310" s="86">
        <v>4</v>
      </c>
      <c r="C310" s="121">
        <v>0.004785679654718835</v>
      </c>
      <c r="D310" s="86" t="s">
        <v>1210</v>
      </c>
      <c r="E310" s="86" t="b">
        <v>0</v>
      </c>
      <c r="F310" s="86" t="b">
        <v>0</v>
      </c>
      <c r="G310" s="86" t="b">
        <v>0</v>
      </c>
    </row>
    <row r="311" spans="1:7" ht="15">
      <c r="A311" s="86" t="s">
        <v>255</v>
      </c>
      <c r="B311" s="86">
        <v>4</v>
      </c>
      <c r="C311" s="121">
        <v>0.004785679654718835</v>
      </c>
      <c r="D311" s="86" t="s">
        <v>1210</v>
      </c>
      <c r="E311" s="86" t="b">
        <v>0</v>
      </c>
      <c r="F311" s="86" t="b">
        <v>0</v>
      </c>
      <c r="G311" s="86" t="b">
        <v>0</v>
      </c>
    </row>
    <row r="312" spans="1:7" ht="15">
      <c r="A312" s="86" t="s">
        <v>253</v>
      </c>
      <c r="B312" s="86">
        <v>4</v>
      </c>
      <c r="C312" s="121">
        <v>0.004785679654718835</v>
      </c>
      <c r="D312" s="86" t="s">
        <v>1210</v>
      </c>
      <c r="E312" s="86" t="b">
        <v>0</v>
      </c>
      <c r="F312" s="86" t="b">
        <v>0</v>
      </c>
      <c r="G312" s="86" t="b">
        <v>0</v>
      </c>
    </row>
    <row r="313" spans="1:7" ht="15">
      <c r="A313" s="86" t="s">
        <v>1302</v>
      </c>
      <c r="B313" s="86">
        <v>3</v>
      </c>
      <c r="C313" s="121">
        <v>0.008216620356161348</v>
      </c>
      <c r="D313" s="86" t="s">
        <v>1210</v>
      </c>
      <c r="E313" s="86" t="b">
        <v>1</v>
      </c>
      <c r="F313" s="86" t="b">
        <v>0</v>
      </c>
      <c r="G313" s="86" t="b">
        <v>0</v>
      </c>
    </row>
    <row r="314" spans="1:7" ht="15">
      <c r="A314" s="86" t="s">
        <v>1303</v>
      </c>
      <c r="B314" s="86">
        <v>3</v>
      </c>
      <c r="C314" s="121">
        <v>0.008216620356161348</v>
      </c>
      <c r="D314" s="86" t="s">
        <v>1210</v>
      </c>
      <c r="E314" s="86" t="b">
        <v>0</v>
      </c>
      <c r="F314" s="86" t="b">
        <v>0</v>
      </c>
      <c r="G314" s="86" t="b">
        <v>0</v>
      </c>
    </row>
    <row r="315" spans="1:7" ht="15">
      <c r="A315" s="86" t="s">
        <v>1304</v>
      </c>
      <c r="B315" s="86">
        <v>3</v>
      </c>
      <c r="C315" s="121">
        <v>0.008216620356161348</v>
      </c>
      <c r="D315" s="86" t="s">
        <v>1210</v>
      </c>
      <c r="E315" s="86" t="b">
        <v>0</v>
      </c>
      <c r="F315" s="86" t="b">
        <v>0</v>
      </c>
      <c r="G315" s="86" t="b">
        <v>0</v>
      </c>
    </row>
    <row r="316" spans="1:7" ht="15">
      <c r="A316" s="86" t="s">
        <v>1498</v>
      </c>
      <c r="B316" s="86">
        <v>3</v>
      </c>
      <c r="C316" s="121">
        <v>0.008216620356161348</v>
      </c>
      <c r="D316" s="86" t="s">
        <v>1210</v>
      </c>
      <c r="E316" s="86" t="b">
        <v>1</v>
      </c>
      <c r="F316" s="86" t="b">
        <v>0</v>
      </c>
      <c r="G316" s="86" t="b">
        <v>0</v>
      </c>
    </row>
    <row r="317" spans="1:7" ht="15">
      <c r="A317" s="86" t="s">
        <v>1499</v>
      </c>
      <c r="B317" s="86">
        <v>3</v>
      </c>
      <c r="C317" s="121">
        <v>0.008216620356161348</v>
      </c>
      <c r="D317" s="86" t="s">
        <v>1210</v>
      </c>
      <c r="E317" s="86" t="b">
        <v>0</v>
      </c>
      <c r="F317" s="86" t="b">
        <v>0</v>
      </c>
      <c r="G317" s="86" t="b">
        <v>0</v>
      </c>
    </row>
    <row r="318" spans="1:7" ht="15">
      <c r="A318" s="86" t="s">
        <v>1500</v>
      </c>
      <c r="B318" s="86">
        <v>3</v>
      </c>
      <c r="C318" s="121">
        <v>0.008216620356161348</v>
      </c>
      <c r="D318" s="86" t="s">
        <v>1210</v>
      </c>
      <c r="E318" s="86" t="b">
        <v>0</v>
      </c>
      <c r="F318" s="86" t="b">
        <v>0</v>
      </c>
      <c r="G318" s="86" t="b">
        <v>0</v>
      </c>
    </row>
    <row r="319" spans="1:7" ht="15">
      <c r="A319" s="86" t="s">
        <v>1501</v>
      </c>
      <c r="B319" s="86">
        <v>3</v>
      </c>
      <c r="C319" s="121">
        <v>0.008216620356161348</v>
      </c>
      <c r="D319" s="86" t="s">
        <v>1210</v>
      </c>
      <c r="E319" s="86" t="b">
        <v>0</v>
      </c>
      <c r="F319" s="86" t="b">
        <v>0</v>
      </c>
      <c r="G319" s="86" t="b">
        <v>0</v>
      </c>
    </row>
    <row r="320" spans="1:7" ht="15">
      <c r="A320" s="86" t="s">
        <v>254</v>
      </c>
      <c r="B320" s="86">
        <v>3</v>
      </c>
      <c r="C320" s="121">
        <v>0.008216620356161348</v>
      </c>
      <c r="D320" s="86" t="s">
        <v>1210</v>
      </c>
      <c r="E320" s="86" t="b">
        <v>0</v>
      </c>
      <c r="F320" s="86" t="b">
        <v>0</v>
      </c>
      <c r="G320" s="86" t="b">
        <v>0</v>
      </c>
    </row>
    <row r="321" spans="1:7" ht="15">
      <c r="A321" s="86" t="s">
        <v>1502</v>
      </c>
      <c r="B321" s="86">
        <v>3</v>
      </c>
      <c r="C321" s="121">
        <v>0.008216620356161348</v>
      </c>
      <c r="D321" s="86" t="s">
        <v>1210</v>
      </c>
      <c r="E321" s="86" t="b">
        <v>0</v>
      </c>
      <c r="F321" s="86" t="b">
        <v>0</v>
      </c>
      <c r="G321" s="86" t="b">
        <v>0</v>
      </c>
    </row>
    <row r="322" spans="1:7" ht="15">
      <c r="A322" s="86" t="s">
        <v>1503</v>
      </c>
      <c r="B322" s="86">
        <v>3</v>
      </c>
      <c r="C322" s="121">
        <v>0.008216620356161348</v>
      </c>
      <c r="D322" s="86" t="s">
        <v>1210</v>
      </c>
      <c r="E322" s="86" t="b">
        <v>0</v>
      </c>
      <c r="F322" s="86" t="b">
        <v>0</v>
      </c>
      <c r="G322" s="86" t="b">
        <v>0</v>
      </c>
    </row>
    <row r="323" spans="1:7" ht="15">
      <c r="A323" s="86" t="s">
        <v>1307</v>
      </c>
      <c r="B323" s="86">
        <v>5</v>
      </c>
      <c r="C323" s="121">
        <v>0.007331596856261557</v>
      </c>
      <c r="D323" s="86" t="s">
        <v>1212</v>
      </c>
      <c r="E323" s="86" t="b">
        <v>0</v>
      </c>
      <c r="F323" s="86" t="b">
        <v>0</v>
      </c>
      <c r="G323" s="86" t="b">
        <v>0</v>
      </c>
    </row>
    <row r="324" spans="1:7" ht="15">
      <c r="A324" s="86" t="s">
        <v>1308</v>
      </c>
      <c r="B324" s="86">
        <v>5</v>
      </c>
      <c r="C324" s="121">
        <v>0.007331596856261557</v>
      </c>
      <c r="D324" s="86" t="s">
        <v>1212</v>
      </c>
      <c r="E324" s="86" t="b">
        <v>0</v>
      </c>
      <c r="F324" s="86" t="b">
        <v>0</v>
      </c>
      <c r="G324" s="86" t="b">
        <v>0</v>
      </c>
    </row>
    <row r="325" spans="1:7" ht="15">
      <c r="A325" s="86" t="s">
        <v>1309</v>
      </c>
      <c r="B325" s="86">
        <v>5</v>
      </c>
      <c r="C325" s="121">
        <v>0.007331596856261557</v>
      </c>
      <c r="D325" s="86" t="s">
        <v>1212</v>
      </c>
      <c r="E325" s="86" t="b">
        <v>0</v>
      </c>
      <c r="F325" s="86" t="b">
        <v>0</v>
      </c>
      <c r="G325" s="86" t="b">
        <v>0</v>
      </c>
    </row>
    <row r="326" spans="1:7" ht="15">
      <c r="A326" s="86" t="s">
        <v>1310</v>
      </c>
      <c r="B326" s="86">
        <v>5</v>
      </c>
      <c r="C326" s="121">
        <v>0.007331596856261557</v>
      </c>
      <c r="D326" s="86" t="s">
        <v>1212</v>
      </c>
      <c r="E326" s="86" t="b">
        <v>0</v>
      </c>
      <c r="F326" s="86" t="b">
        <v>0</v>
      </c>
      <c r="G326" s="86" t="b">
        <v>0</v>
      </c>
    </row>
    <row r="327" spans="1:7" ht="15">
      <c r="A327" s="86" t="s">
        <v>1254</v>
      </c>
      <c r="B327" s="86">
        <v>4</v>
      </c>
      <c r="C327" s="121">
        <v>0.013043796967087498</v>
      </c>
      <c r="D327" s="86" t="s">
        <v>1212</v>
      </c>
      <c r="E327" s="86" t="b">
        <v>0</v>
      </c>
      <c r="F327" s="86" t="b">
        <v>0</v>
      </c>
      <c r="G327" s="86" t="b">
        <v>0</v>
      </c>
    </row>
    <row r="328" spans="1:7" ht="15">
      <c r="A328" s="86" t="s">
        <v>1311</v>
      </c>
      <c r="B328" s="86">
        <v>4</v>
      </c>
      <c r="C328" s="121">
        <v>0.013043796967087498</v>
      </c>
      <c r="D328" s="86" t="s">
        <v>1212</v>
      </c>
      <c r="E328" s="86" t="b">
        <v>0</v>
      </c>
      <c r="F328" s="86" t="b">
        <v>0</v>
      </c>
      <c r="G328" s="86" t="b">
        <v>0</v>
      </c>
    </row>
    <row r="329" spans="1:7" ht="15">
      <c r="A329" s="86" t="s">
        <v>1312</v>
      </c>
      <c r="B329" s="86">
        <v>4</v>
      </c>
      <c r="C329" s="121">
        <v>0.013043796967087498</v>
      </c>
      <c r="D329" s="86" t="s">
        <v>1212</v>
      </c>
      <c r="E329" s="86" t="b">
        <v>0</v>
      </c>
      <c r="F329" s="86" t="b">
        <v>0</v>
      </c>
      <c r="G329" s="86" t="b">
        <v>0</v>
      </c>
    </row>
    <row r="330" spans="1:7" ht="15">
      <c r="A330" s="86" t="s">
        <v>1313</v>
      </c>
      <c r="B330" s="86">
        <v>2</v>
      </c>
      <c r="C330" s="121">
        <v>0.017671157582209718</v>
      </c>
      <c r="D330" s="86" t="s">
        <v>1212</v>
      </c>
      <c r="E330" s="86" t="b">
        <v>0</v>
      </c>
      <c r="F330" s="86" t="b">
        <v>0</v>
      </c>
      <c r="G330" s="86" t="b">
        <v>0</v>
      </c>
    </row>
    <row r="331" spans="1:7" ht="15">
      <c r="A331" s="86" t="s">
        <v>1314</v>
      </c>
      <c r="B331" s="86">
        <v>2</v>
      </c>
      <c r="C331" s="121">
        <v>0.017671157582209718</v>
      </c>
      <c r="D331" s="86" t="s">
        <v>1212</v>
      </c>
      <c r="E331" s="86" t="b">
        <v>0</v>
      </c>
      <c r="F331" s="86" t="b">
        <v>0</v>
      </c>
      <c r="G331" s="86" t="b">
        <v>0</v>
      </c>
    </row>
    <row r="332" spans="1:7" ht="15">
      <c r="A332" s="86" t="s">
        <v>1315</v>
      </c>
      <c r="B332" s="86">
        <v>2</v>
      </c>
      <c r="C332" s="121">
        <v>0.017671157582209718</v>
      </c>
      <c r="D332" s="86" t="s">
        <v>1212</v>
      </c>
      <c r="E332" s="86" t="b">
        <v>0</v>
      </c>
      <c r="F332" s="86" t="b">
        <v>0</v>
      </c>
      <c r="G332" s="86" t="b">
        <v>0</v>
      </c>
    </row>
    <row r="333" spans="1:7" ht="15">
      <c r="A333" s="86" t="s">
        <v>1541</v>
      </c>
      <c r="B333" s="86">
        <v>2</v>
      </c>
      <c r="C333" s="121">
        <v>0.017671157582209718</v>
      </c>
      <c r="D333" s="86" t="s">
        <v>1212</v>
      </c>
      <c r="E333" s="86" t="b">
        <v>0</v>
      </c>
      <c r="F333" s="86" t="b">
        <v>0</v>
      </c>
      <c r="G333" s="86" t="b">
        <v>0</v>
      </c>
    </row>
    <row r="334" spans="1:7" ht="15">
      <c r="A334" s="86" t="s">
        <v>1542</v>
      </c>
      <c r="B334" s="86">
        <v>2</v>
      </c>
      <c r="C334" s="121">
        <v>0.017671157582209718</v>
      </c>
      <c r="D334" s="86" t="s">
        <v>1212</v>
      </c>
      <c r="E334" s="86" t="b">
        <v>0</v>
      </c>
      <c r="F334" s="86" t="b">
        <v>0</v>
      </c>
      <c r="G334" s="86" t="b">
        <v>0</v>
      </c>
    </row>
    <row r="335" spans="1:7" ht="15">
      <c r="A335" s="86" t="s">
        <v>1543</v>
      </c>
      <c r="B335" s="86">
        <v>2</v>
      </c>
      <c r="C335" s="121">
        <v>0.017671157582209718</v>
      </c>
      <c r="D335" s="86" t="s">
        <v>1212</v>
      </c>
      <c r="E335" s="86" t="b">
        <v>0</v>
      </c>
      <c r="F335" s="86" t="b">
        <v>0</v>
      </c>
      <c r="G3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2019-08-13T00:38:52Z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