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<sst xmlns="http://schemas.openxmlformats.org/spreadsheetml/2006/main" count="4679" uniqueCount="1368">
  <si>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</si>
  <si>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</si>
  <si>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</si>
  <si>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</si>
  <si>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</si>
  <si>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</si>
  <si>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</si>
  <si>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</si>
  <si>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</si>
  <si>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</si>
  <si>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</si>
  <si>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</si>
  <si>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</si>
  <si>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</si>
  <si>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</si>
  <si>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</si>
  <si>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</si>
  <si>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</si>
  <si>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</si>
  <si>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</si>
  <si>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</si>
  <si>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</si>
  <si>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</si>
  <si>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</si>
  <si>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</si>
  <si>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</si>
  <si>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</si>
  <si>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</si>
  <si>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</si>
  <si>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</si>
  <si>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</si>
  <si>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</si>
  <si>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</si>
  <si>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</si>
  <si>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</si>
  <si>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</si>
  <si>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</si>
  <si>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</si>
  <si>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</si>
  <si>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</si>
  <si>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</si>
  <si>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</si>
  <si>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</si>
  <si>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</si>
  <si>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</si>
  <si>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</si>
  <si>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</si>
  <si>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</si>
  <si>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</si>
  <si>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</si>
  <si>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</si>
  <si>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</si>
  <si>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</si>
  <si>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</si>
  <si>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</si>
  <si>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</si>
  <si>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</si>
  <si>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</si>
  <si>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</si>
  <si>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</si>
  <si>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</si>
  <si>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</si>
  <si>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</si>
  <si>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</si>
  <si>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</si>
  <si>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</si>
  <si>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</si>
  <si>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</si>
  <si>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</si>
  <si>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</si>
  <si>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</si>
  <si>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</si>
  <si>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</si>
  <si>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</si>
  <si>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</si>
  <si>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</si>
  <si>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</si>
  <si>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</si>
  <si>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</si>
  <si>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</si>
  <si>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</si>
  <si>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</si>
  <si>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</si>
  <si>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</si>
  <si>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</si>
  <si>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</si>
  <si>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</si>
  <si>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</si>
  <si>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</si>
  <si>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</si>
  <si>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</si>
  <si>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</si>
  <si>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</si>
  <si>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</si>
  <si>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</si>
  <si>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</si>
  <si>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</si>
  <si>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</si>
  <si>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</si>
  <si>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</si>
  <si>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</si>
  <si>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</si>
  <si>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</si>
  <si>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</si>
  <si>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</si>
  <si>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</si>
  <si>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</si>
  <si>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</si>
  <si>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</si>
  <si>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</si>
  <si>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</si>
  <si>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</si>
  <si>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</si>
  <si>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</si>
  <si>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</si>
  <si>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</si>
  <si>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</si>
  <si>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</si>
  <si>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</si>
  <si>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</si>
  <si>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</si>
  <si>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</si>
  <si>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</si>
  <si>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</si>
  <si>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</si>
  <si>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</si>
  <si>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</si>
  <si>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</si>
  <si>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</si>
  <si>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</si>
  <si>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</si>
  <si>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</si>
  <si>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</si>
  <si>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</si>
  <si>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</si>
  <si>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</si>
  <si>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</si>
  <si>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</si>
  <si>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</si>
  <si>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</si>
  <si>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</si>
  <si>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</si>
  <si>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</si>
  <si>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</si>
  <si>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</si>
  <si>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</si>
  <si>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</si>
  <si>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</si>
  <si>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</si>
  <si>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</si>
  <si>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</si>
  <si>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</si>
  <si>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</si>
  <si>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</si>
  <si>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</si>
  <si>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</si>
  <si>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</si>
  <si>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</si>
  <si>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</si>
  <si>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</si>
  <si>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</si>
  <si>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</si>
  <si>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</si>
  <si>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</si>
  <si>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</si>
  <si>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</si>
  <si>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</si>
  <si>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</si>
  <si>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</si>
  <si>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</si>
  <si>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</si>
  <si>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</si>
  <si>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</si>
  <si>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</si>
  <si>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</si>
  <si>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</si>
  <si>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</si>
  <si>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</si>
  <si>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</si>
  <si>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</si>
  <si>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</si>
  <si>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</si>
  <si>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</si>
  <si>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</si>
  <si>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</si>
  <si>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</si>
  <si>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</si>
  <si>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</si>
  <si>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</si>
  <si>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</si>
  <si>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</si>
  <si>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</si>
  <si>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</si>
  <si>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</si>
  <si>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</si>
  <si>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</si>
  <si>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</si>
  <si>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</si>
  <si>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</si>
  <si>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</si>
  <si>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</si>
  <si>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</si>
  <si>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</si>
  <si>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</si>
  <si>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</si>
  <si>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</si>
  <si>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</si>
  <si>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</si>
  <si>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</si>
  <si>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</si>
  <si>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</si>
  <si>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</si>
  <si>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p2s_inc</t>
  </si>
  <si>
    <t>rsbsarma</t>
  </si>
  <si>
    <t>jaywaterman</t>
  </si>
  <si>
    <t>rainforestab</t>
  </si>
  <si>
    <t>jermynvoon</t>
  </si>
  <si>
    <t>trentjohnsen</t>
  </si>
  <si>
    <t>techmemechatter</t>
  </si>
  <si>
    <t>salesforce_bot</t>
  </si>
  <si>
    <t>testersalesfor1</t>
  </si>
  <si>
    <t>cyril_louis</t>
  </si>
  <si>
    <t>torontoedge</t>
  </si>
  <si>
    <t>mbohl07</t>
  </si>
  <si>
    <t>lojikilfacts</t>
  </si>
  <si>
    <t>tohealthtoronto</t>
  </si>
  <si>
    <t>joselinmane</t>
  </si>
  <si>
    <t>worldlillie</t>
  </si>
  <si>
    <t>drnatalie</t>
  </si>
  <si>
    <t>meccastarr7</t>
  </si>
  <si>
    <t>crea_aci</t>
  </si>
  <si>
    <t>gasox</t>
  </si>
  <si>
    <t>reginarealtors</t>
  </si>
  <si>
    <t>charlieriley</t>
  </si>
  <si>
    <t>filmiami1</t>
  </si>
  <si>
    <t>estherashmore</t>
  </si>
  <si>
    <t>cdreboard</t>
  </si>
  <si>
    <t>dagajoal</t>
  </si>
  <si>
    <t>beck_et_al</t>
  </si>
  <si>
    <t>ormktgen</t>
  </si>
  <si>
    <t>salesforcejim</t>
  </si>
  <si>
    <t>blatantlybianca</t>
  </si>
  <si>
    <t>kf_demoac</t>
  </si>
  <si>
    <t>tableau</t>
  </si>
  <si>
    <t>salesforce</t>
  </si>
  <si>
    <t>airline_dev</t>
  </si>
  <si>
    <t>appexchange</t>
  </si>
  <si>
    <t>ldnscall</t>
  </si>
  <si>
    <t>pardot</t>
  </si>
  <si>
    <t>inescapinezka</t>
  </si>
  <si>
    <t>radian6</t>
  </si>
  <si>
    <t>brightsparkvc</t>
  </si>
  <si>
    <t>hopper</t>
  </si>
  <si>
    <t>leadinghotels</t>
  </si>
  <si>
    <t>ginanicolina</t>
  </si>
  <si>
    <t>cision</t>
  </si>
  <si>
    <t>marketingcloud</t>
  </si>
  <si>
    <t>rayferrisjr</t>
  </si>
  <si>
    <t>vanresgenius</t>
  </si>
  <si>
    <t>justinlevy</t>
  </si>
  <si>
    <t>chrisbrogan</t>
  </si>
  <si>
    <t>inbound</t>
  </si>
  <si>
    <t>ambercadabra</t>
  </si>
  <si>
    <t>columbia</t>
  </si>
  <si>
    <t>ai4allorg</t>
  </si>
  <si>
    <t>drdesmondpatton</t>
  </si>
  <si>
    <t>safelab</t>
  </si>
  <si>
    <t>williamrfrey</t>
  </si>
  <si>
    <t>heathrowairport</t>
  </si>
  <si>
    <t>chrisargonish</t>
  </si>
  <si>
    <t>hovsarikke</t>
  </si>
  <si>
    <t>liyuselam</t>
  </si>
  <si>
    <t>Mentions</t>
  </si>
  <si>
    <t>Replies to</t>
  </si>
  <si>
    <t>Enjoy art, architecture, performances, &amp;amp; live music this evening at the Ice House Arts Complex. Murals inspired by Long Beach architecture will be on display for the first time - don't miss out on this fun, free event! https://t.co/cSiisnacO0 https://t.co/UFLbNk9jH7</t>
  </si>
  <si>
    <t>IdeaExchange, Heroku, Radian6, ExactTarget, SteelBrick CPQ, PredictionIO, Quip, Mulesoft.. and now @tableau! @salesforce is a lot more beyond the Force com platform now! 
@salesforce + @tableau will sure drive digital transformations with enhanced visualization / views https://t.co/APzwP1ZQZb</t>
  </si>
  <si>
    <t>RT @trentjohnsen: Wave joins a list that consists of Shopify, Eloqua, Radian6 Technologies, &amp;amp; Kobo, among the top ten on the ‘Canadian Tech…</t>
  </si>
  <si>
    <t>Wave joins a list that consists of Shopify, Eloqua, Radian6 Technologies, &amp;amp; Kobo, among the top ten on the ‘Canadian Tech Exit Leaderboard. https://t.co/hrWfj5b5xK</t>
  </si>
  <si>
    <t>Social Studio Radian6 Get Tweets Data https://t.co/cCBMz7omVB</t>
  </si>
  <si>
    <t>@airline_dev Test Message For Social Post in UAT for Radian6</t>
  </si>
  <si>
    <t>@Inescapinezka @radian6 @Pardot @LDNsCall @salesforce @appexchange Geneva is waiting for you too ;-)</t>
  </si>
  <si>
    <t>RT @TOHealthToronto: Candid Conversations: Tech Investing | @BrightsparkVC has invested in some of Canada’s most successful tech companies…</t>
  </si>
  <si>
    <t>loji fact No 7736: Noting for doing what u r socialstudio radian6</t>
  </si>
  <si>
    <t>Candid Conversations: Tech Investing | @BrightsparkVC has invested in some of Canada’s most successful tech companies such as @radian6 &amp;amp; @hopper. On June 19 they will be hosting an educational session on the topic of early-stage investing https://t.co/7SLfAdBjeq https://t.co/Szjr4RXTYl</t>
  </si>
  <si>
    <t>Candid Conversations: Tech Investing | @BrightsparkVC has invested in some of Canada’s most successful tech companies such as @radian6 &amp;amp; @hopper. On June 19 they will be hosting an educational session on the topic of early-stage investing https://t.co/7SLfAdBjeq https://t.co/Q8ULccMyBf</t>
  </si>
  <si>
    <t>You should be aware of @radian6 (now part of @marketingcloud) &amp;amp; @Cision and how they work to be successful as a Luxury Travel Blogger - @GinaNicolina of @LeadingHotels 
 #TravelCon19 https://t.co/bIemGhk8KB</t>
  </si>
  <si>
    <t>@JoselinMane @radian6 @marketingcloud @Cision @GinaNicolina @LeadingHotels Agreed!</t>
  </si>
  <si>
    <t>ROI of Social Media: Myths, Truths and How to Measure https://t.co/DMuD8eBEP1 Wondering if your social media initiative is providing value to your organization? #ROI</t>
  </si>
  <si>
    <t>#ados tell us how you feel #sysmos #radian6 #sociallisteningmatters #DemocraticDebate https://t.co/AMdej9H6f9</t>
  </si>
  <si>
    <t>Having access to the right tools of the trade and sound advice can make a big difference when starting a new career. Today on #CREACafé, @VanResGenius and @RayFerrisJr share their wisdom with new real estate professionals: https://t.co/cEClrZ4MJ5 https://t.co/x4h12YI49D</t>
  </si>
  <si>
    <t>RT @CREA_ACI: Having access to the right tools of the trade and sound advice can make a big difference when starting a new career. Today on…</t>
  </si>
  <si>
    <t>@AmberCadabra I remember seeing you speak at what was then a much smaller @INBOUND when it was at Foxboro, so it may be 10 years for me as well. You were with Radian6 and I remember @chrisbrogan &amp;amp; @justinlevy there as well.</t>
  </si>
  <si>
    <t>Join Sundance Institute’s Creative Distribution Initiative at this free event 
https://t.co/apdSiMzEA0 https://t.co/2MKLhXkZ6O</t>
  </si>
  <si>
    <t>@williamrfrey @SAFElab @DrDesmondPatton @ai4allorg @Columbia Radian6 limited their ability to capture the emoji symbols. Other software would be capable of doing so. ✨</t>
  </si>
  <si>
    <t>So true!
Fostering Data Strategy On Literacy &amp;amp; Culture Creates Value - https://t.co/zGiqCsoxD4 https://t.co/K970Mpv56u</t>
  </si>
  <si>
    <t>“Soicalgist
Listen to the social conversation social big data
Lexalytics
Use social analysis tools to develop big information 
Salesforce Radian6
Use social monitoring systems to develop kye insight
IBM Digital Analytics
Develop your social marketing strategy”
Northwestren</t>
  </si>
  <si>
    <t>@hovsarikke @chrisArgonish @HeathrowAirport Nice to see Social Studio aka Radian6 in action :)</t>
  </si>
  <si>
    <t>@LiyuSelam Thank you for the super kind words T! It was a lot of work but I’m really proud of what we built together. What an experience that was, especially with The Tracker and the ever so wonky Radian6 haha!</t>
  </si>
  <si>
    <t>ãƒ†ã‚¹ãƒˆæŠ•ç¨¿ã§ã™
https://t.co/G6F3TFxAKb https://t.co/QJhTaoYcLj</t>
  </si>
  <si>
    <t>http://r.socialstudio.radian6.com/3bc8106e-764a-4af6-9060-ac5fc85b6e78</t>
  </si>
  <si>
    <t>https://twitter.com/salesforce/status/1138045515403321344</t>
  </si>
  <si>
    <t>https://betakit.com/wave-to-be-acquired-by-hr-block-for-537-million-cad/</t>
  </si>
  <si>
    <t>https://stackoverflow.com/questions/56556156/social-studio-radian6-get-tweets-data</t>
  </si>
  <si>
    <t>https://www.eventbrite.ca/e/brightspark-presents-candid-conversations-tech-investing-tickets-62875911544</t>
  </si>
  <si>
    <t>https://www.slideshare.net/Radian6/roi-of-social-media-myths-truths-and-how-to-measure-12227151?qid=e7cd06e8-7d32-4f26-89d7-c3f136bf53d1&amp;v=&amp;b=&amp;from_search=8</t>
  </si>
  <si>
    <t>http://r.socialstudio.radian6.com/d884c489-09f6-4837-868f-41f05837ca4d</t>
  </si>
  <si>
    <t>http://r.socialstudio.radian6.com/d137b7f4-5d86-47eb-8099-a2d1e0f3ec16</t>
  </si>
  <si>
    <t>http://www.salesforce.com/ https://www.digitalistmag.com/cio-knowledge/2019/07/11/foster-data-strategy-around-literacy-culture-to-create-new-business-value-06199607</t>
  </si>
  <si>
    <t>https://socialstudio.radian6.com/login?redirectURL=%2Fpublish%2Fw%2Fb144a159-73fc-40b4-9519-3250ff73970a%2Fcompose</t>
  </si>
  <si>
    <t>radian6.com</t>
  </si>
  <si>
    <t>twitter.com</t>
  </si>
  <si>
    <t>betakit.com</t>
  </si>
  <si>
    <t>stackoverflow.com</t>
  </si>
  <si>
    <t>eventbrite.ca</t>
  </si>
  <si>
    <t>slideshare.net</t>
  </si>
  <si>
    <t>salesforce.com digitalistmag.com</t>
  </si>
  <si>
    <t>travelcon19</t>
  </si>
  <si>
    <t>roi</t>
  </si>
  <si>
    <t>ados sysmos radian6 sociallisteningmatters democraticdebate</t>
  </si>
  <si>
    <t>creacafé</t>
  </si>
  <si>
    <t>https://pbs.twimg.com/media/D8ekqckXoAADQFp.jpg</t>
  </si>
  <si>
    <t>https://pbs.twimg.com/media/D9R5ub2XsAAN79y.jpg</t>
  </si>
  <si>
    <t>https://pbs.twimg.com/media/D9q6iF2W4AA5EQI.jpg</t>
  </si>
  <si>
    <t>https://pbs.twimg.com/media/D-FNAwpXUAIZviB.jpg</t>
  </si>
  <si>
    <t>https://pbs.twimg.com/tweet_video_thumb/D-HIIfZXsAErW8I.jpg</t>
  </si>
  <si>
    <t>https://pbs.twimg.com/tweet_video_thumb/D-pzreOXYAAydEL.jpg</t>
  </si>
  <si>
    <t>https://pbs.twimg.com/media/D_gycmoWkAIHWLO.png</t>
  </si>
  <si>
    <t>https://pbs.twimg.com/media/EBWHZ0SXoAAqyfj.jpg</t>
  </si>
  <si>
    <t>http://pbs.twimg.com/profile_images/875451115223044096/szoJoWk0_normal.jpg</t>
  </si>
  <si>
    <t>http://pbs.twimg.com/profile_images/946446826982424576/gwUyTFeB_normal.jpg</t>
  </si>
  <si>
    <t>http://pbs.twimg.com/profile_images/1131320518181654530/AD59MoC__normal.png</t>
  </si>
  <si>
    <t>http://pbs.twimg.com/profile_images/1040082503485120513/CYv-oogP_normal.jpg</t>
  </si>
  <si>
    <t>http://pbs.twimg.com/profile_images/2857864302/fce47ab302528a8a123e4462a2c0a32b_normal.jpeg</t>
  </si>
  <si>
    <t>http://pbs.twimg.com/profile_images/774742521612087296/LHhg-vrL_normal.jpg</t>
  </si>
  <si>
    <t>http://pbs.twimg.com/profile_images/917428069199204358/gylOB64T_normal.jpg</t>
  </si>
  <si>
    <t>http://abs.twimg.com/sticky/default_profile_images/default_profile_normal.png</t>
  </si>
  <si>
    <t>http://pbs.twimg.com/profile_images/1032282708137918465/BGEg1y07_normal.jpg</t>
  </si>
  <si>
    <t>http://pbs.twimg.com/profile_images/906792500853198848/xQ9_hpVL_normal.jpg</t>
  </si>
  <si>
    <t>http://pbs.twimg.com/profile_images/1037782695324119041/0zUUPdnM_normal.jpg</t>
  </si>
  <si>
    <t>http://pbs.twimg.com/profile_images/667338532512468993/M7uapdWY_normal.png</t>
  </si>
  <si>
    <t>http://pbs.twimg.com/profile_images/898285182389825538/sOiw-Fcl_normal.jpg</t>
  </si>
  <si>
    <t>http://pbs.twimg.com/profile_images/949444103254687744/4g8BRfAL_normal.jpg</t>
  </si>
  <si>
    <t>http://pbs.twimg.com/profile_images/746751958338330625/kcU83ooH_normal.jpg</t>
  </si>
  <si>
    <t>http://pbs.twimg.com/profile_images/503995346029010944/CgGehUF0_normal.png</t>
  </si>
  <si>
    <t>http://pbs.twimg.com/profile_images/930142243335307264/Iaw6EMl6_normal.jpg</t>
  </si>
  <si>
    <t>http://pbs.twimg.com/profile_images/1121817343611502593/wy0LGXpv_normal.jpg</t>
  </si>
  <si>
    <t>http://pbs.twimg.com/profile_images/892393080955031553/jPtLKEP6_normal.jpg</t>
  </si>
  <si>
    <t>http://pbs.twimg.com/profile_images/2852898651/28ae7368f25f93c09bb76415bc11beb8_normal.png</t>
  </si>
  <si>
    <t>http://pbs.twimg.com/profile_images/1143483334363947008/HtJc-dZZ_normal.png</t>
  </si>
  <si>
    <t>http://pbs.twimg.com/profile_images/1153261414401937409/XFAqpQZR_normal.jpg</t>
  </si>
  <si>
    <t>http://pbs.twimg.com/profile_images/804013443489660928/yYPRj4kg_normal.jpg</t>
  </si>
  <si>
    <t>http://pbs.twimg.com/profile_images/1149053193638166528/tPkuLcX2_normal.jpg</t>
  </si>
  <si>
    <t>https://twitter.com/#!/p2s_inc/status/1137058484816621576</t>
  </si>
  <si>
    <t>https://twitter.com/#!/rsbsarma/status/1138175130578952192</t>
  </si>
  <si>
    <t>https://twitter.com/#!/jaywaterman/status/1138478612976480258</t>
  </si>
  <si>
    <t>https://twitter.com/#!/rainforestab/status/1138552422941437952</t>
  </si>
  <si>
    <t>https://twitter.com/#!/jermynvoon/status/1138669625665654785</t>
  </si>
  <si>
    <t>https://twitter.com/#!/trentjohnsen/status/1138468394737516544</t>
  </si>
  <si>
    <t>https://twitter.com/#!/techmemechatter/status/1138682789853835265</t>
  </si>
  <si>
    <t>https://twitter.com/#!/salesforce_bot/status/1138702476226572288</t>
  </si>
  <si>
    <t>https://twitter.com/#!/testersalesfor1/status/1139060121068351488</t>
  </si>
  <si>
    <t>https://twitter.com/#!/cyril_louis/status/1139075044905291776</t>
  </si>
  <si>
    <t>https://twitter.com/#!/torontoedge/status/1140695211523420161</t>
  </si>
  <si>
    <t>https://twitter.com/#!/mbohl07/status/1140702143978115072</t>
  </si>
  <si>
    <t>https://twitter.com/#!/lojikilfacts/status/1141841283897577477</t>
  </si>
  <si>
    <t>https://twitter.com/#!/tohealthtoronto/status/1140670445835968513</t>
  </si>
  <si>
    <t>https://twitter.com/#!/tohealthtoronto/status/1142430551816716289</t>
  </si>
  <si>
    <t>https://twitter.com/#!/joselinmane/status/1144280460501180423</t>
  </si>
  <si>
    <t>https://twitter.com/#!/worldlillie/status/1144289204664487937</t>
  </si>
  <si>
    <t>https://twitter.com/#!/drnatalie/status/1144325808925880321</t>
  </si>
  <si>
    <t>https://twitter.com/#!/meccastarr7/status/1144415930937741312</t>
  </si>
  <si>
    <t>https://twitter.com/#!/crea_aci/status/1146856324006916103</t>
  </si>
  <si>
    <t>https://twitter.com/#!/gasox/status/1146862119310073856</t>
  </si>
  <si>
    <t>https://twitter.com/#!/reginarealtors/status/1146903917495644160</t>
  </si>
  <si>
    <t>https://twitter.com/#!/charlieriley/status/1148902386339078147</t>
  </si>
  <si>
    <t>https://twitter.com/#!/filmiami1/status/1150725176344137729</t>
  </si>
  <si>
    <t>https://twitter.com/#!/estherashmore/status/1150891967565484032</t>
  </si>
  <si>
    <t>https://twitter.com/#!/cdreboard/status/1151502878940549121</t>
  </si>
  <si>
    <t>https://twitter.com/#!/dagajoal/status/1151502924650110976</t>
  </si>
  <si>
    <t>https://twitter.com/#!/beck_et_al/status/1153964320243552256</t>
  </si>
  <si>
    <t>https://twitter.com/#!/ormktgen/status/1155461924127162368</t>
  </si>
  <si>
    <t>https://twitter.com/#!/salesforcejim/status/1156859714417938432</t>
  </si>
  <si>
    <t>https://twitter.com/#!/blatantlybianca/status/1157009722173607937</t>
  </si>
  <si>
    <t>https://twitter.com/#!/kf_demoac/status/1158981366589067264</t>
  </si>
  <si>
    <t>1137058484816621576</t>
  </si>
  <si>
    <t>1138175130578952192</t>
  </si>
  <si>
    <t>1138478612976480258</t>
  </si>
  <si>
    <t>1138552422941437952</t>
  </si>
  <si>
    <t>1138669625665654785</t>
  </si>
  <si>
    <t>1138468394737516544</t>
  </si>
  <si>
    <t>1138682789853835265</t>
  </si>
  <si>
    <t>1138702476226572288</t>
  </si>
  <si>
    <t>1139060121068351488</t>
  </si>
  <si>
    <t>1139075044905291776</t>
  </si>
  <si>
    <t>1140695211523420161</t>
  </si>
  <si>
    <t>1140702143978115072</t>
  </si>
  <si>
    <t>1141841283897577477</t>
  </si>
  <si>
    <t>1140670445835968513</t>
  </si>
  <si>
    <t>1142430551816716289</t>
  </si>
  <si>
    <t>1144280460501180423</t>
  </si>
  <si>
    <t>1144289204664487937</t>
  </si>
  <si>
    <t>1144325808925880321</t>
  </si>
  <si>
    <t>1144415930937741312</t>
  </si>
  <si>
    <t>1146856324006916103</t>
  </si>
  <si>
    <t>1146862119310073856</t>
  </si>
  <si>
    <t>1146903917495644160</t>
  </si>
  <si>
    <t>1148902386339078147</t>
  </si>
  <si>
    <t>1150725176344137729</t>
  </si>
  <si>
    <t>1150891967565484032</t>
  </si>
  <si>
    <t>1151502878940549121</t>
  </si>
  <si>
    <t>1151502924650110976</t>
  </si>
  <si>
    <t>1153964320243552256</t>
  </si>
  <si>
    <t>1155461924127162368</t>
  </si>
  <si>
    <t>1156859714417938432</t>
  </si>
  <si>
    <t>1157009722173607937</t>
  </si>
  <si>
    <t>1158981366589067264</t>
  </si>
  <si>
    <t>1122471106051497985</t>
  </si>
  <si>
    <t>1148751270984978433</t>
  </si>
  <si>
    <t>1150852219341869057</t>
  </si>
  <si>
    <t>1156617858882965510</t>
  </si>
  <si>
    <t>1157005056148934659</t>
  </si>
  <si>
    <t/>
  </si>
  <si>
    <t>813735009089712128</t>
  </si>
  <si>
    <t>233278338</t>
  </si>
  <si>
    <t>7871702</t>
  </si>
  <si>
    <t>8769212</t>
  </si>
  <si>
    <t>2818434678</t>
  </si>
  <si>
    <t>834890278330855424</t>
  </si>
  <si>
    <t>1683644186</t>
  </si>
  <si>
    <t>en</t>
  </si>
  <si>
    <t>ja</t>
  </si>
  <si>
    <t>1138045515403321344</t>
  </si>
  <si>
    <t>Salesforce - Social Studio</t>
  </si>
  <si>
    <t>Twitter Web Client</t>
  </si>
  <si>
    <t>Twitter for iPhone</t>
  </si>
  <si>
    <t>Techmeme Editors</t>
  </si>
  <si>
    <t>my_sf_mob_app</t>
  </si>
  <si>
    <t>Twitter for Android</t>
  </si>
  <si>
    <t>LojiFactBot</t>
  </si>
  <si>
    <t>Buffer</t>
  </si>
  <si>
    <t>Hootsuite Inc.</t>
  </si>
  <si>
    <t>Twitter Web App</t>
  </si>
  <si>
    <t>Twitter for iPad</t>
  </si>
  <si>
    <t>8.583079,47.366607 
8.652799,47.366607 
8.652799,47.4091966 
8.583079,47.4091966</t>
  </si>
  <si>
    <t>-0.2925791,51.555179 
-0.12921,51.555179 
-0.12921,51.6685903 
-0.2925791,51.6685903</t>
  </si>
  <si>
    <t>Switzerland</t>
  </si>
  <si>
    <t>United Kingdom</t>
  </si>
  <si>
    <t>CH</t>
  </si>
  <si>
    <t>GB</t>
  </si>
  <si>
    <t>Dübendorf, Schweiz</t>
  </si>
  <si>
    <t>Barnet, London</t>
  </si>
  <si>
    <t>c72c88387acb58ea</t>
  </si>
  <si>
    <t>7ef79c5ab17d518c</t>
  </si>
  <si>
    <t>Dübendorf</t>
  </si>
  <si>
    <t>Barnet</t>
  </si>
  <si>
    <t>city</t>
  </si>
  <si>
    <t>https://api.twitter.com/1.1/geo/id/c72c88387acb58ea.json</t>
  </si>
  <si>
    <t>https://api.twitter.com/1.1/geo/id/7ef79c5ab17d518c.json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</si>
  <si>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</si>
  <si>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</si>
  <si>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</si>
  <si>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</si>
  <si>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</si>
  <si>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</si>
  <si>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</si>
  <si>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</si>
  <si>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</si>
  <si>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</si>
  <si>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</si>
  <si>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</si>
  <si>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</si>
  <si>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</si>
  <si>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</si>
  <si>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</si>
  <si>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</si>
  <si>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</si>
  <si>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</si>
  <si>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</si>
  <si>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</si>
  <si>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P2S Inc.</t>
  </si>
  <si>
    <t>Rampalli Sarma</t>
  </si>
  <si>
    <t>Tableau Software</t>
  </si>
  <si>
    <t>Salesforce</t>
  </si>
  <si>
    <t>Jason Waterman</t>
  </si>
  <si>
    <t>Trent Johnsen</t>
  </si>
  <si>
    <t>Rainforest Alberta</t>
  </si>
  <si>
    <t>Jermyn K.Y. Voon</t>
  </si>
  <si>
    <t>Techmeme Chatter</t>
  </si>
  <si>
    <t>SalesforceBot</t>
  </si>
  <si>
    <t>Tester_Salesforce</t>
  </si>
  <si>
    <t>Best Airline Dev</t>
  </si>
  <si>
    <t>Cyril Louis</t>
  </si>
  <si>
    <t>Salesforce AppExchange</t>
  </si>
  <si>
    <t>Londons Calling</t>
  </si>
  <si>
    <t>Pardot</t>
  </si>
  <si>
    <t>Ines Garcia ☁️</t>
  </si>
  <si>
    <t>Radian6</t>
  </si>
  <si>
    <t>Toronto Edge</t>
  </si>
  <si>
    <t>Brightspark Ventures</t>
  </si>
  <si>
    <t>TO Health!</t>
  </si>
  <si>
    <t>Martin Bohl</t>
  </si>
  <si>
    <t>lojifacts</t>
  </si>
  <si>
    <t>Hopper</t>
  </si>
  <si>
    <t>Joselin Mane</t>
  </si>
  <si>
    <t>Leading Hotels</t>
  </si>
  <si>
    <t>Lillie Marshall</t>
  </si>
  <si>
    <t>Gina Anderson</t>
  </si>
  <si>
    <t>Cision</t>
  </si>
  <si>
    <t>Marketing Cloud</t>
  </si>
  <si>
    <t>Natalie Petouhoff</t>
  </si>
  <si>
    <t>Mecca My NAME is my NAME Bey</t>
  </si>
  <si>
    <t>CREA | ACI</t>
  </si>
  <si>
    <t>Realtor Ray Ferris</t>
  </si>
  <si>
    <t>Shelly Smee</t>
  </si>
  <si>
    <t>gord archibald</t>
  </si>
  <si>
    <t>ReginaREALTORS®</t>
  </si>
  <si>
    <t>Charlie Riley</t>
  </si>
  <si>
    <t>Justin Levy</t>
  </si>
  <si>
    <t>Chris Brogan</t>
  </si>
  <si>
    <t>INBOUND</t>
  </si>
  <si>
    <t>Amber Naslund</t>
  </si>
  <si>
    <t>FilMiami</t>
  </si>
  <si>
    <t>Πάρα Πολύ Esther</t>
  </si>
  <si>
    <t>Columbia University</t>
  </si>
  <si>
    <t>AI4ALL</t>
  </si>
  <si>
    <t>Desmond U. Patton</t>
  </si>
  <si>
    <t>SAFElab at CSSW</t>
  </si>
  <si>
    <t>_xD835__xDEA0__xD835__xDE92__xD835__xDE95__xD835__xDE95__xD835__xDE92__xD835__xDE8A__xD835__xDE96_ _xD835__xDE9B_. _xD835__xDE8F__xD835__xDE9B__xD835__xDE8E__xD835__xDEA2_</t>
  </si>
  <si>
    <t>CDREB</t>
  </si>
  <si>
    <t>danited</t>
  </si>
  <si>
    <t>Beck et al.</t>
  </si>
  <si>
    <t>Or Marketing En</t>
  </si>
  <si>
    <t>Jimson Lee</t>
  </si>
  <si>
    <t>Heathrow Airport</t>
  </si>
  <si>
    <t>Chris Argonish</t>
  </si>
  <si>
    <t>Rikke Hovgaard</t>
  </si>
  <si>
    <t>Bianca Buckridee</t>
  </si>
  <si>
    <t>LiyuSelam</t>
  </si>
  <si>
    <t>kensuke.fujimoto@salesforce.com</t>
  </si>
  <si>
    <t>Designing a better future, every day. 
P2S, Inc. has brought forward-thinking, sustainable engineering, solutions to California and beyond for 28 years.</t>
  </si>
  <si>
    <t>technocrat in @salesforce clouds. small time investor. think-be simple. explorer. works @TCS. Prefers peace to perfection. Views are personal.</t>
  </si>
  <si>
    <t>Tableau helps people see and understand data. For support: @TableauSupport</t>
  </si>
  <si>
    <t>We bring companies and customers together. Sharing the news, events, and innovation you need to change the world for good.
Need support? Tweet @asksalesforce</t>
  </si>
  <si>
    <t>CTO &amp; Co-founder of @momentumdash, Life-long Entrepreneur, Passionate about Technology &amp; Productivity. Proud dad of 3.</t>
  </si>
  <si>
    <t>“I don't know why people are afraid of new ideas, I'm afraid of the old ones.” John Cage</t>
  </si>
  <si>
    <t>Rainforest Alberta is leading a discussion of how we can grow Alberta’s future in the 21st century economy.</t>
  </si>
  <si>
    <t>@MRUBissett BBA Alum, #CPA Stud | @FedYYC, @YYCCanadianClub BOD | @startupcalgary | Political Junkie | Frmer #GoC Intern #Business, #Community, #CorpGov. RT=FYI</t>
  </si>
  <si>
    <t>This account retweets the tweets that Techmeme links to.</t>
  </si>
  <si>
    <t>I'm a bot that tweets new Salesforce questions from StackOverflow. My father @gleb_kosteiko</t>
  </si>
  <si>
    <t>#Salesforce fanatic | @Salesforce Speaker &amp; Lecturer | #SwissForce @SwitzerlandUG Geneva User Group Leader | @SkiForceEvent Team | Snowboard addict ;)</t>
  </si>
  <si>
    <t>Work smarter with solutions from @Salesforce AppExchange. Follow along with #Appy, your AppExchange pal.</t>
  </si>
  <si>
    <t>Europe's largest community led event for Salesforce Professionals / #Ohana / See you all in 2019!</t>
  </si>
  <si>
    <t>B2B Marketing Automation by @salesforce</t>
  </si>
  <si>
    <t>Foodie Salesforce'cy' #MVP Barcelonian Londoner GlobeTrotter #Agile Coach #ScrumMaster Mentor #TrailblazerCommunity lead @dreamole__c https://t.co/3NeaMZElB5</t>
  </si>
  <si>
    <t>Radian6 is now Salesforce Marketing Cloud. Please follow us at @MarketingCloud</t>
  </si>
  <si>
    <t>Brightspark is a venture capital firm investing in Canada's best tech startups. Unprecedented access for individual investors.</t>
  </si>
  <si>
    <t>We support &amp; promote the Toronto Region Health Cluster's vision to be globally renowned for its dynamic health innovation ecosystem.</t>
  </si>
  <si>
    <t>Investment attraction / Economic Development - Life Sciences for Brampton; University of Guelph grad, Hespeler Aggie; nature and music</t>
  </si>
  <si>
    <t>(Real Life True Facts)™ about @lojikil</t>
  </si>
  <si>
    <t>Hopper uses big data to predict flight and hotel prices, and will notify you when it's the best time to book _xD83D__xDC30_ _xD83D__xDD2E_ ✈️</t>
  </si>
  <si>
    <t>Passionate about Life Family Technology that makes Life Easier New / Social Media Strategist / Passionate about Tweetups I run @BostonTweetUp</t>
  </si>
  <si>
    <t>Over 400 Uncommon Luxury Hotels in 80 countries with best rates, special offers and personal service #LHWtraveler #uncommontravel</t>
  </si>
  <si>
    <t>Joyous 6-foot-tall Teacher, Travel Blogger, &amp; Mama. I've written over 700 articles &amp; passionately run http://AroundTheWorldL.com + http://TeachingTraveling.com</t>
  </si>
  <si>
    <t>Travel enthusiast. Beach, Italian, Chocolate and Happiness advocate! NYC dweller, Colorado native, perpetual wanderlust. Travel &amp; Lifestyle Publicist.</t>
  </si>
  <si>
    <t>Global #EarnedMedia management software company. Turning #PR pros into modern communicators with our insights. Helping customers innovate through tech. #ModComm</t>
  </si>
  <si>
    <t>Discover marketing built on the world’s #1 CRM. Know your customers, personalize experiences with intelligence, and engage across channels.</t>
  </si>
  <si>
    <t>Wildly passionate about Customer Service, Equality, Diversity and Inclusion; Voted 1 of 250 Top Most Influential Women, VP, Salesforce; Opinions are my own</t>
  </si>
  <si>
    <t>_xD83C__xDF1F_Online Community Architect_xD83C__xDF1F_#Tech Recruiter_xD83C__xDF1F_ Author _xD83C__xDF1F_ #Entrepreneur _xD83C__xDF1F_ Activist _xD83C__xDF1F_ MC _xD83C__xDF1F_ Professional Muse _xD83D__xDC51_ Mogul in the Making_xD83D__xDC51_ #github #alumni #ADOS</t>
  </si>
  <si>
    <t>The Canadian Real Estate Association | L'Association canadienne de l'immeuble</t>
  </si>
  <si>
    <t>Married to @REALTORAmie. Broker of Record at @EriesEdge Real Estate Ltd., Brokerage. 2016 Prez of @oreainfo. Famous for waking at 4AM &amp; collecting menus.</t>
  </si>
  <si>
    <t>Managing Broker at Oakwyn Realty Ltd. Providing Real Estate Services with Ingenuity and Integrity since 1995. ABR, SRES, CERC. Avid Arts Patron.</t>
  </si>
  <si>
    <t>The Association of Regina REALTORS® Inc. is the most comprehensive source of real estate information in Regina and surrounding areas. #ReginaREALTORS</t>
  </si>
  <si>
    <t>People Connector | Former #CMO | @StBonaventure alum | Marketing, Advertising &amp; PR MBA | Basketball Official | @Forbes Contributor | Soccer player/fan | #yoga</t>
  </si>
  <si>
    <t>Paid social media operations at @ServiceNow. Author. Productivity-nerd. #GRT. #SpartanRace. #TrifectaTribe. Foodie. Dog lover. Boston and Bay Area sports fan.</t>
  </si>
  <si>
    <t>NYT Bestselling author/business advisor. Digital culture interpreter&amp; guide // https://t.co/bI0MZMdRCp  Contact: chris@https://t.co/bI0MZMdRCp  Better half: @jaccarly He/him</t>
  </si>
  <si>
    <t>24,000+ people passionate about doing business in a more human way. In Boston September 3-6, 2019 #INBOUND19</t>
  </si>
  <si>
    <t>Sr. Content Marketing Evangelist @ LinkedIn. Author. Musician. Pittie rescue mama. Equestrian. Sweary Word Nerd. I solemnly swear I am up to no good. She/Her</t>
  </si>
  <si>
    <t>Filmiami is a cooperation between the two Greater Miami Film Offices: Miami-Dade County, and the City of  Miami Beach ...</t>
  </si>
  <si>
    <t>Freelance Digital Communications | lover of sunsets | IG @estherashmore</t>
  </si>
  <si>
    <t>"The best education is one that prepares you for your own venture into the unknown." - Lee C. Bollinger, Columbia University President</t>
  </si>
  <si>
    <t>AI4ALL is a nonprofit educating the next generation of AI technologists, thinkers, and leaders. We're hiring!</t>
  </si>
  <si>
    <t>Expert on Social media, AI, Empathy, Inclusion and Gun Violence| Associate Dean of Innovation and Acad.Affairs and Prof. @ColumbiaSSW |@Safelab Director|</t>
  </si>
  <si>
    <t>An interdisciplinary research group leveraging technology &amp; domain expertise with youth of color to prevent &amp; intervene in violence. Director: @DrDesmondPatton</t>
  </si>
  <si>
    <t>PhD student/cyborg • @columbia | whiteness abolitionist • critical socio-technological researcher | @SAFElab &amp; @CogburnResearch Group | [he\they]</t>
  </si>
  <si>
    <t>Enable Digital Work, Form Data to Results, Shape a Flexible IT.
#worktogether
Tweets in EN &amp; DE 
Main author: @SLautenbacher
https://t.co/15c54EKsZE</t>
  </si>
  <si>
    <t>Or’s for marketer place in English by: @omar_2n</t>
  </si>
  <si>
    <t>Head of Salesforce Marketing Cloud &amp; Analytics Practice, 10X Salesforce Certified, SF User since 2005, co-leader London Marketing Cloud &amp; Brighton Salesforce UG</t>
  </si>
  <si>
    <t>solution architect and product design | designing, building, and experimenting on the #salesforce platform | solution engineer @7Summitsinc</t>
  </si>
  <si>
    <t>Aim to be a data ninja rockstar. Work with Einstein Analytics @ Salesforce. Blame me for my opinions.</t>
  </si>
  <si>
    <t>Board Member @FYinAction; Social #CustServ pioneer (built @askSunTrust &amp; @ChaseSupport). Love precise email subject lines and pugs.</t>
  </si>
  <si>
    <t>Believes the Bible is the infallible word of God! Lives by Proverbs 3:5-6. The thoughts and opinions expressed here are solely my own!</t>
  </si>
  <si>
    <t>Long Beach, CA</t>
  </si>
  <si>
    <t>Current:Helsinki | Pondicherry</t>
  </si>
  <si>
    <t>Seattle, WA</t>
  </si>
  <si>
    <t>San Francisco, CA</t>
  </si>
  <si>
    <t>Victoria, BC, Canada</t>
  </si>
  <si>
    <t>Calgary, Canada</t>
  </si>
  <si>
    <t>Alberta, Canada</t>
  </si>
  <si>
    <t>Genève, Suisse</t>
  </si>
  <si>
    <t>London, England</t>
  </si>
  <si>
    <t>London</t>
  </si>
  <si>
    <t>Toronto, Ontario</t>
  </si>
  <si>
    <t>Canada</t>
  </si>
  <si>
    <t>Toronto, Canada</t>
  </si>
  <si>
    <t>Cambridge, Ontario</t>
  </si>
  <si>
    <t>Boston &amp; Montreal</t>
  </si>
  <si>
    <t>Boston, Ma</t>
  </si>
  <si>
    <t>Boston (and the world)</t>
  </si>
  <si>
    <t>NYC</t>
  </si>
  <si>
    <t>Chicago</t>
  </si>
  <si>
    <t>Los Angeles</t>
  </si>
  <si>
    <t>Philadelphia, PA</t>
  </si>
  <si>
    <t>Ottawa</t>
  </si>
  <si>
    <t>Port Rowan, Ontario</t>
  </si>
  <si>
    <t>Vancouver</t>
  </si>
  <si>
    <t>Regina, Saskatchewan</t>
  </si>
  <si>
    <t>1854 McIntyre St, Regina, SK</t>
  </si>
  <si>
    <t>Buffalo, NY</t>
  </si>
  <si>
    <t>Gilroy, CA</t>
  </si>
  <si>
    <t>Boston, MA</t>
  </si>
  <si>
    <t>Chicago, IL</t>
  </si>
  <si>
    <t>Miami, FL</t>
  </si>
  <si>
    <t>New York, New York</t>
  </si>
  <si>
    <t>Oakland, CA</t>
  </si>
  <si>
    <t>@SafeLab @ColumbiaSSW</t>
  </si>
  <si>
    <t>New York, NY</t>
  </si>
  <si>
    <t>harlem, nyc</t>
  </si>
  <si>
    <t>Ontario, Canada</t>
  </si>
  <si>
    <t>München, Bayern</t>
  </si>
  <si>
    <t>Los Angeles, CA</t>
  </si>
  <si>
    <t>Heaven</t>
  </si>
  <si>
    <t>https://t.co/k3mI21wqa3</t>
  </si>
  <si>
    <t>https://t.co/HUa2RhSmq3</t>
  </si>
  <si>
    <t>http://t.co/YwSlyMGUSK</t>
  </si>
  <si>
    <t>https://t.co/gnUygV8i1K</t>
  </si>
  <si>
    <t>https://t.co/KtqYSPJk9N</t>
  </si>
  <si>
    <t>http://techmeme.com/</t>
  </si>
  <si>
    <t>https://t.co/ZCWxSnjCCc</t>
  </si>
  <si>
    <t>https://t.co/98NVd6ea2x</t>
  </si>
  <si>
    <t>https://t.co/e2NdVU3FcF</t>
  </si>
  <si>
    <t>https://t.co/ZZsK4aMi8v</t>
  </si>
  <si>
    <t>http://t.co/bJUJGIEyNY</t>
  </si>
  <si>
    <t>https://t.co/V3GYKBTjgc</t>
  </si>
  <si>
    <t>http://twitter.com/marketingcloud</t>
  </si>
  <si>
    <t>http://t.co/YE1A0mGbnV</t>
  </si>
  <si>
    <t>https://t.co/W6X0XJ7S6v</t>
  </si>
  <si>
    <t>http://www.hopper.com</t>
  </si>
  <si>
    <t>http://t.co/tXCGfymixA</t>
  </si>
  <si>
    <t>https://t.co/ToZL8kKPkT</t>
  </si>
  <si>
    <t>https://www.AroundTheWorldL.com/about/</t>
  </si>
  <si>
    <t>https://t.co/DNuJ2pFBtm</t>
  </si>
  <si>
    <t>http://t.co/ePl3U57KsJ</t>
  </si>
  <si>
    <t>https://t.co/6pZBioTdly</t>
  </si>
  <si>
    <t>https://meccabey.com/</t>
  </si>
  <si>
    <t>http://t.co/iWBTkGYXAK</t>
  </si>
  <si>
    <t>https://t.co/apwIwHaXQp</t>
  </si>
  <si>
    <t>http://www.shellysmee.com</t>
  </si>
  <si>
    <t>http://t.co/rPvqn8BmSS</t>
  </si>
  <si>
    <t>http://www.charlieriley.co</t>
  </si>
  <si>
    <t>https://t.co/mErk2rmRXb</t>
  </si>
  <si>
    <t>http://chrisbrogan.com/about</t>
  </si>
  <si>
    <t>http://INBOUND.com</t>
  </si>
  <si>
    <t>https://t.co/EEnez4i6mg</t>
  </si>
  <si>
    <t>http://t.co/rRcoVlRbH1</t>
  </si>
  <si>
    <t>https://t.co/1iBezzd2wd</t>
  </si>
  <si>
    <t>http://ai-4-all.org/</t>
  </si>
  <si>
    <t>https://www.desmonduptonpatton.com/?fbclid=IwAR3AU6FoJVpWLmrZvYhk7_7xBnkL_fOL0wigIWJoB_XHlh1gHSytoeu</t>
  </si>
  <si>
    <t>https://safelab.socialwork.columbia.edu/</t>
  </si>
  <si>
    <t>https://t.co/lBsf3TE8Vv</t>
  </si>
  <si>
    <t>https://t.co/7eCDn5SAzS</t>
  </si>
  <si>
    <t>https://t.co/ImBQFv5jZu</t>
  </si>
  <si>
    <t>https://t.co/YRxjcGcKID</t>
  </si>
  <si>
    <t>https://t.co/A1EVoVOZLa</t>
  </si>
  <si>
    <t>Eastern Time (US &amp; Canada)</t>
  </si>
  <si>
    <t>https://pbs.twimg.com/profile_banners/87080698/1549553794</t>
  </si>
  <si>
    <t>https://pbs.twimg.com/profile_banners/14792516/1531952279</t>
  </si>
  <si>
    <t>https://pbs.twimg.com/profile_banners/33612317/1565045455</t>
  </si>
  <si>
    <t>https://pbs.twimg.com/profile_banners/29500709/1433298404</t>
  </si>
  <si>
    <t>https://pbs.twimg.com/profile_banners/81487184/1537385456</t>
  </si>
  <si>
    <t>https://pbs.twimg.com/profile_banners/827617633801351168/1486154775</t>
  </si>
  <si>
    <t>https://pbs.twimg.com/profile_banners/31662127/1449272912</t>
  </si>
  <si>
    <t>https://pbs.twimg.com/profile_banners/771810098025037824/1472849617</t>
  </si>
  <si>
    <t>https://pbs.twimg.com/profile_banners/4339056148/1512634638</t>
  </si>
  <si>
    <t>https://pbs.twimg.com/profile_banners/813735009089712128/1506930045</t>
  </si>
  <si>
    <t>https://pbs.twimg.com/profile_banners/440948933/1465295986</t>
  </si>
  <si>
    <t>https://pbs.twimg.com/profile_banners/42671211/1564677446</t>
  </si>
  <si>
    <t>https://pbs.twimg.com/profile_banners/3620016853/1552682335</t>
  </si>
  <si>
    <t>https://pbs.twimg.com/profile_banners/17929114/1559234681</t>
  </si>
  <si>
    <t>https://pbs.twimg.com/profile_banners/233278338/1541330935</t>
  </si>
  <si>
    <t>https://pbs.twimg.com/profile_banners/906304085833502720/1505029602</t>
  </si>
  <si>
    <t>https://pbs.twimg.com/profile_banners/3178445744/1477509357</t>
  </si>
  <si>
    <t>https://pbs.twimg.com/profile_banners/2964345075/1542044188</t>
  </si>
  <si>
    <t>https://pbs.twimg.com/profile_banners/985938313784807425/1546461491</t>
  </si>
  <si>
    <t>https://pbs.twimg.com/profile_banners/27472675/1562006051</t>
  </si>
  <si>
    <t>https://pbs.twimg.com/profile_banners/7871702/1412173635</t>
  </si>
  <si>
    <t>https://pbs.twimg.com/profile_banners/17659626/1429912955</t>
  </si>
  <si>
    <t>https://pbs.twimg.com/profile_banners/82399286/1401500449</t>
  </si>
  <si>
    <t>https://pbs.twimg.com/profile_banners/109692441/1439593740</t>
  </si>
  <si>
    <t>https://pbs.twimg.com/profile_banners/46668984/1562682797</t>
  </si>
  <si>
    <t>https://pbs.twimg.com/profile_banners/9860432/1516142870</t>
  </si>
  <si>
    <t>https://pbs.twimg.com/profile_banners/19383954/1512955521</t>
  </si>
  <si>
    <t>https://pbs.twimg.com/profile_banners/31033856/1544505639</t>
  </si>
  <si>
    <t>https://pbs.twimg.com/profile_banners/19337563/1531762570</t>
  </si>
  <si>
    <t>https://pbs.twimg.com/profile_banners/22204456/1348186957</t>
  </si>
  <si>
    <t>https://pbs.twimg.com/profile_banners/55165612/1497657142</t>
  </si>
  <si>
    <t>https://pbs.twimg.com/profile_banners/566885472/1408998680</t>
  </si>
  <si>
    <t>https://pbs.twimg.com/profile_banners/11089602/1522332107</t>
  </si>
  <si>
    <t>https://pbs.twimg.com/profile_banners/15208271/1451325099</t>
  </si>
  <si>
    <t>https://pbs.twimg.com/profile_banners/10202/1515778716</t>
  </si>
  <si>
    <t>https://pbs.twimg.com/profile_banners/16018889/1515787305</t>
  </si>
  <si>
    <t>https://pbs.twimg.com/profile_banners/8769212/1410561629</t>
  </si>
  <si>
    <t>https://pbs.twimg.com/profile_banners/2196072810/1550070449</t>
  </si>
  <si>
    <t>https://pbs.twimg.com/profile_banners/59888108/1556297073</t>
  </si>
  <si>
    <t>https://pbs.twimg.com/profile_banners/248795646/1557338350</t>
  </si>
  <si>
    <t>https://pbs.twimg.com/profile_banners/833587995928178692/1488265021</t>
  </si>
  <si>
    <t>https://pbs.twimg.com/profile_banners/1096179054/1556846237</t>
  </si>
  <si>
    <t>https://pbs.twimg.com/profile_banners/1049290209156902915/1542660551</t>
  </si>
  <si>
    <t>https://pbs.twimg.com/profile_banners/2818434678/1558028550</t>
  </si>
  <si>
    <t>https://pbs.twimg.com/profile_banners/708325089117253632/1501599634</t>
  </si>
  <si>
    <t>https://pbs.twimg.com/profile_banners/306867808/1444760906</t>
  </si>
  <si>
    <t>https://pbs.twimg.com/profile_banners/74959806/1490976071</t>
  </si>
  <si>
    <t>https://pbs.twimg.com/profile_banners/20823928/1546259195</t>
  </si>
  <si>
    <t>https://pbs.twimg.com/profile_banners/321745536/1481943302</t>
  </si>
  <si>
    <t>https://pbs.twimg.com/profile_banners/834890278330855424/1516743303</t>
  </si>
  <si>
    <t>https://pbs.twimg.com/profile_banners/67682704/1565065323</t>
  </si>
  <si>
    <t>https://pbs.twimg.com/profile_banners/1683644186/1535337934</t>
  </si>
  <si>
    <t>http://abs.twimg.com/images/themes/theme13/bg.gif</t>
  </si>
  <si>
    <t>http://abs.twimg.com/images/themes/theme1/bg.png</t>
  </si>
  <si>
    <t>http://abs.twimg.com/images/themes/theme4/bg.gif</t>
  </si>
  <si>
    <t>http://abs.twimg.com/images/themes/theme6/bg.gif</t>
  </si>
  <si>
    <t>http://abs.twimg.com/images/themes/theme12/bg.gif</t>
  </si>
  <si>
    <t>http://abs.twimg.com/images/themes/theme9/bg.gif</t>
  </si>
  <si>
    <t>http://a0.twimg.com/profile_background_images/662059475/v9g881mr324ukj2ozhc6.jpeg</t>
  </si>
  <si>
    <t>http://pbs.twimg.com/profile_background_images/75227086/aruba_pic.jpg</t>
  </si>
  <si>
    <t>http://abs.twimg.com/images/themes/theme17/bg.gif</t>
  </si>
  <si>
    <t>http://abs.twimg.com/images/themes/theme14/bg.gif</t>
  </si>
  <si>
    <t>http://abs.twimg.com/images/themes/theme16/bg.gif</t>
  </si>
  <si>
    <t>http://abs.twimg.com/images/themes/theme19/bg.gif</t>
  </si>
  <si>
    <t>http://abs.twimg.com/images/themes/theme18/bg.gif</t>
  </si>
  <si>
    <t>http://abs.twimg.com/images/themes/theme15/bg.png</t>
  </si>
  <si>
    <t>http://pbs.twimg.com/profile_images/965456856758939648/GeWQhev4_normal.jpg</t>
  </si>
  <si>
    <t>http://pbs.twimg.com/profile_images/1019707946349969408/ZadESXl4_normal.jpg</t>
  </si>
  <si>
    <t>http://pbs.twimg.com/profile_images/1151553354377469952/b9bSaSr5_normal.jpg</t>
  </si>
  <si>
    <t>http://pbs.twimg.com/profile_images/914756945994805248/KL2ELIt6_normal.jpg</t>
  </si>
  <si>
    <t>http://pbs.twimg.com/profile_images/1125775532291973121/FKHwkkE__normal.png</t>
  </si>
  <si>
    <t>http://pbs.twimg.com/profile_images/663865914639650817/wkP3v_Kc_normal.png</t>
  </si>
  <si>
    <t>http://pbs.twimg.com/profile_images/1049303594279862272/NHOel0Hh_normal.jpg</t>
  </si>
  <si>
    <t>http://pbs.twimg.com/profile_images/1109884670215360512/KC8nw3UL_normal.png</t>
  </si>
  <si>
    <t>http://a0.twimg.com/profile_images/2620661611/fs9y9y8nfgyggghlnseq_normal.jpeg</t>
  </si>
  <si>
    <t>http://pbs.twimg.com/profile_images/1033004469393321988/mB90b9p1_normal.jpg</t>
  </si>
  <si>
    <t>http://pbs.twimg.com/profile_images/1062035711107289088/TFTlCSPf_normal.jpg</t>
  </si>
  <si>
    <t>http://pbs.twimg.com/profile_images/977268379596726272/KoJ9JcpI_normal.jpg</t>
  </si>
  <si>
    <t>http://pbs.twimg.com/profile_images/421651462/NewFace250n_normal.jpg</t>
  </si>
  <si>
    <t>http://pbs.twimg.com/profile_images/634461840907608064/2omgLVFg_normal.jpg</t>
  </si>
  <si>
    <t>http://pbs.twimg.com/profile_images/632327884120674304/flMX_thB_normal.jpg</t>
  </si>
  <si>
    <t>http://pbs.twimg.com/profile_images/1145707699054764032/NrhCttDk_normal.png</t>
  </si>
  <si>
    <t>http://pbs.twimg.com/profile_images/722529950583140352/mVUDo78h_normal.jpg</t>
  </si>
  <si>
    <t>http://pbs.twimg.com/profile_images/1072360931324297217/aw_kFCwG_normal.jpg</t>
  </si>
  <si>
    <t>http://pbs.twimg.com/profile_images/660071012965466112/HKWPwKU6_normal.png</t>
  </si>
  <si>
    <t>http://pbs.twimg.com/profile_images/785440308460937216/n73AhcX6_normal.jpg</t>
  </si>
  <si>
    <t>http://pbs.twimg.com/profile_images/875862236752891904/zYVfILAD_normal.jpg</t>
  </si>
  <si>
    <t>http://pbs.twimg.com/profile_images/1003819219035680769/G6972skm_normal.jpg</t>
  </si>
  <si>
    <t>http://pbs.twimg.com/profile_images/951871850107191296/gJ_F9MT4_normal.jpg</t>
  </si>
  <si>
    <t>http://pbs.twimg.com/profile_images/1108375500727169024/98HFqXyC_normal.jpg</t>
  </si>
  <si>
    <t>http://pbs.twimg.com/profile_images/909108381704769536/SC6I_38A_normal.jpg</t>
  </si>
  <si>
    <t>http://pbs.twimg.com/profile_images/1091356953194971136/O3jhICGI_normal.jpg</t>
  </si>
  <si>
    <t>http://pbs.twimg.com/profile_images/1145694060881108992/LoNXgByq_normal.png</t>
  </si>
  <si>
    <t>http://pbs.twimg.com/profile_images/836469827778719745/w8xQz2Yv_normal.jpg</t>
  </si>
  <si>
    <t>http://pbs.twimg.com/profile_images/1069090977246261254/uftEL0Al_normal.jpg</t>
  </si>
  <si>
    <t>http://pbs.twimg.com/profile_images/1063553516407595008/p5u98Jf3_normal.jpg</t>
  </si>
  <si>
    <t>http://pbs.twimg.com/profile_images/1155646206024060929/vYsKY4vr_normal.jpg</t>
  </si>
  <si>
    <t>http://pbs.twimg.com/profile_images/1155565493522182146/gdH_FvcC_normal.jpg</t>
  </si>
  <si>
    <t>http://pbs.twimg.com/profile_images/811812981520691200/MoxNReQ-_normal.jpg</t>
  </si>
  <si>
    <t>http://pbs.twimg.com/profile_images/965226477519360000/Z30QUN08_normal.jpg</t>
  </si>
  <si>
    <t>http://pbs.twimg.com/profile_images/1033908346775105536/cGNuqwXt_normal.jpg</t>
  </si>
  <si>
    <t>Open Twitter Page for This Person</t>
  </si>
  <si>
    <t>https://twitter.com/p2s_inc</t>
  </si>
  <si>
    <t>https://twitter.com/rsbsarma</t>
  </si>
  <si>
    <t>https://twitter.com/tableau</t>
  </si>
  <si>
    <t>https://twitter.com/salesforce</t>
  </si>
  <si>
    <t>https://twitter.com/jaywaterman</t>
  </si>
  <si>
    <t>https://twitter.com/trentjohnsen</t>
  </si>
  <si>
    <t>https://twitter.com/rainforestab</t>
  </si>
  <si>
    <t>https://twitter.com/jermynvoon</t>
  </si>
  <si>
    <t>https://twitter.com/techmemechatter</t>
  </si>
  <si>
    <t>https://twitter.com/salesforce_bot</t>
  </si>
  <si>
    <t>https://twitter.com/testersalesfor1</t>
  </si>
  <si>
    <t>https://twitter.com/airline_dev</t>
  </si>
  <si>
    <t>https://twitter.com/cyril_louis</t>
  </si>
  <si>
    <t>https://twitter.com/appexchange</t>
  </si>
  <si>
    <t>https://twitter.com/ldnscall</t>
  </si>
  <si>
    <t>https://twitter.com/pardot</t>
  </si>
  <si>
    <t>https://twitter.com/inescapinezka</t>
  </si>
  <si>
    <t>https://twitter.com/radian6</t>
  </si>
  <si>
    <t>https://twitter.com/torontoedge</t>
  </si>
  <si>
    <t>https://twitter.com/brightsparkvc</t>
  </si>
  <si>
    <t>https://twitter.com/tohealthtoronto</t>
  </si>
  <si>
    <t>https://twitter.com/mbohl07</t>
  </si>
  <si>
    <t>https://twitter.com/lojikilfacts</t>
  </si>
  <si>
    <t>https://twitter.com/hopper</t>
  </si>
  <si>
    <t>https://twitter.com/joselinmane</t>
  </si>
  <si>
    <t>https://twitter.com/leadinghotels</t>
  </si>
  <si>
    <t>https://twitter.com/worldlillie</t>
  </si>
  <si>
    <t>https://twitter.com/ginanicolina</t>
  </si>
  <si>
    <t>https://twitter.com/cision</t>
  </si>
  <si>
    <t>https://twitter.com/marketingcloud</t>
  </si>
  <si>
    <t>https://twitter.com/drnatalie</t>
  </si>
  <si>
    <t>https://twitter.com/meccastarr7</t>
  </si>
  <si>
    <t>https://twitter.com/crea_aci</t>
  </si>
  <si>
    <t>https://twitter.com/rayferrisjr</t>
  </si>
  <si>
    <t>https://twitter.com/vanresgenius</t>
  </si>
  <si>
    <t>https://twitter.com/gasox</t>
  </si>
  <si>
    <t>https://twitter.com/reginarealtors</t>
  </si>
  <si>
    <t>https://twitter.com/charlieriley</t>
  </si>
  <si>
    <t>https://twitter.com/justinlevy</t>
  </si>
  <si>
    <t>https://twitter.com/chrisbrogan</t>
  </si>
  <si>
    <t>https://twitter.com/inbound</t>
  </si>
  <si>
    <t>https://twitter.com/ambercadabra</t>
  </si>
  <si>
    <t>https://twitter.com/filmiami1</t>
  </si>
  <si>
    <t>https://twitter.com/estherashmore</t>
  </si>
  <si>
    <t>https://twitter.com/columbia</t>
  </si>
  <si>
    <t>https://twitter.com/ai4allorg</t>
  </si>
  <si>
    <t>https://twitter.com/drdesmondpatton</t>
  </si>
  <si>
    <t>https://twitter.com/safelab</t>
  </si>
  <si>
    <t>https://twitter.com/williamrfrey</t>
  </si>
  <si>
    <t>https://twitter.com/cdreboard</t>
  </si>
  <si>
    <t>https://twitter.com/dagajoal</t>
  </si>
  <si>
    <t>https://twitter.com/beck_et_al</t>
  </si>
  <si>
    <t>https://twitter.com/ormktgen</t>
  </si>
  <si>
    <t>https://twitter.com/salesforcejim</t>
  </si>
  <si>
    <t>https://twitter.com/heathrowairport</t>
  </si>
  <si>
    <t>https://twitter.com/chrisargonish</t>
  </si>
  <si>
    <t>https://twitter.com/hovsarikke</t>
  </si>
  <si>
    <t>https://twitter.com/blatantlybianca</t>
  </si>
  <si>
    <t>https://twitter.com/liyuselam</t>
  </si>
  <si>
    <t>https://twitter.com/kf_demoac</t>
  </si>
  <si>
    <t>p2s_inc
Enjoy art, architecture, performances,
&amp;amp; live music this evening at
the Ice House Arts Complex. Murals
inspired by Long Beach architecture
will be on display for the first
time - don't miss out on this fun,
free event! https://t.co/cSiisnacO0
https://t.co/UFLbNk9jH7</t>
  </si>
  <si>
    <t>rsbsarma
IdeaExchange, Heroku, Radian6,
ExactTarget, SteelBrick CPQ, PredictionIO,
Quip, Mulesoft.. and now @tableau!
@salesforce is a lot more beyond
the Force com platform now! @salesforce
+ @tableau will sure drive digital
transformations with enhanced visualization
/ views https://t.co/APzwP1ZQZb</t>
  </si>
  <si>
    <t xml:space="preserve">tableau
</t>
  </si>
  <si>
    <t xml:space="preserve">salesforce
</t>
  </si>
  <si>
    <t>jaywaterman
RT @trentjohnsen: Wave joins a
list that consists of Shopify,
Eloqua, Radian6 Technologies, &amp;amp;
Kobo, among the top ten on the
‘Canadian Tech…</t>
  </si>
  <si>
    <t>trentjohnsen
Wave joins a list that consists
of Shopify, Eloqua, Radian6 Technologies,
&amp;amp; Kobo, among the top ten on
the ‘Canadian Tech Exit Leaderboard.
https://t.co/hrWfj5b5xK</t>
  </si>
  <si>
    <t>rainforestab
RT @trentjohnsen: Wave joins a
list that consists of Shopify,
Eloqua, Radian6 Technologies, &amp;amp;
Kobo, among the top ten on the
‘Canadian Tech…</t>
  </si>
  <si>
    <t>jermynvoon
RT @trentjohnsen: Wave joins a
list that consists of Shopify,
Eloqua, Radian6 Technologies, &amp;amp;
Kobo, among the top ten on the
‘Canadian Tech…</t>
  </si>
  <si>
    <t>techmemechatter
RT @trentjohnsen: Wave joins a
list that consists of Shopify,
Eloqua, Radian6 Technologies, &amp;amp;
Kobo, among the top ten on the
‘Canadian Tech…</t>
  </si>
  <si>
    <t>salesforce_bot
Social Studio Radian6 Get Tweets
Data https://t.co/cCBMz7omVB</t>
  </si>
  <si>
    <t>testersalesfor1
@airline_dev Test Message For Social
Post in UAT for Radian6</t>
  </si>
  <si>
    <t xml:space="preserve">airline_dev
</t>
  </si>
  <si>
    <t>cyril_louis
@Inescapinezka @radian6 @Pardot
@LDNsCall @salesforce @appexchange
Geneva is waiting for you too ;-)</t>
  </si>
  <si>
    <t xml:space="preserve">appexchange
</t>
  </si>
  <si>
    <t xml:space="preserve">ldnscall
</t>
  </si>
  <si>
    <t xml:space="preserve">pardot
</t>
  </si>
  <si>
    <t xml:space="preserve">inescapinezka
</t>
  </si>
  <si>
    <t xml:space="preserve">radian6
</t>
  </si>
  <si>
    <t>torontoedge
RT @TOHealthToronto: Candid Conversations:
Tech Investing | @BrightsparkVC
has invested in some of Canada’s
most successful tech companies…</t>
  </si>
  <si>
    <t xml:space="preserve">brightsparkvc
</t>
  </si>
  <si>
    <t>tohealthtoronto
Candid Conversations: Tech Investing
| @BrightsparkVC has invested in
some of Canada’s most successful
tech companies such as @radian6
&amp;amp; @hopper. On June 19 they
will be hosting an educational
session on the topic of early-stage
investing https://t.co/7SLfAdBjeq
https://t.co/Q8ULccMyBf</t>
  </si>
  <si>
    <t>mbohl07
RT @TOHealthToronto: Candid Conversations:
Tech Investing | @BrightsparkVC
has invested in some of Canada’s
most successful tech companies…</t>
  </si>
  <si>
    <t>lojikilfacts
loji fact No 7736: Noting for doing
what u r socialstudio radian6</t>
  </si>
  <si>
    <t xml:space="preserve">hopper
</t>
  </si>
  <si>
    <t>joselinmane
You should be aware of @radian6
(now part of @marketingcloud) &amp;amp;
@Cision and how they work to be
successful as a Luxury Travel Blogger
- @GinaNicolina of @LeadingHotels
#TravelCon19 https://t.co/bIemGhk8KB</t>
  </si>
  <si>
    <t xml:space="preserve">leadinghotels
</t>
  </si>
  <si>
    <t>worldlillie
@JoselinMane @radian6 @marketingcloud
@Cision @GinaNicolina @LeadingHotels
Agreed!</t>
  </si>
  <si>
    <t xml:space="preserve">ginanicolina
</t>
  </si>
  <si>
    <t xml:space="preserve">cision
</t>
  </si>
  <si>
    <t xml:space="preserve">marketingcloud
</t>
  </si>
  <si>
    <t>drnatalie
ROI of Social Media: Myths, Truths
and How to Measure https://t.co/DMuD8eBEP1
Wondering if your social media
initiative is providing value to
your organization? #ROI</t>
  </si>
  <si>
    <t>meccastarr7
#ados tell us how you feel #sysmos
#radian6 #sociallisteningmatters
#DemocraticDebate https://t.co/AMdej9H6f9</t>
  </si>
  <si>
    <t>crea_aci
Having access to the right tools
of the trade and sound advice can
make a big difference when starting
a new career. Today on #CREACafé,
@VanResGenius and @RayFerrisJr
share their wisdom with new real
estate professionals: https://t.co/cEClrZ4MJ5
https://t.co/x4h12YI49D</t>
  </si>
  <si>
    <t xml:space="preserve">rayferrisjr
</t>
  </si>
  <si>
    <t xml:space="preserve">vanresgenius
</t>
  </si>
  <si>
    <t>gasox
RT @CREA_ACI: Having access to
the right tools of the trade and
sound advice can make a big difference
when starting a new career. Today
on…</t>
  </si>
  <si>
    <t>reginarealtors
RT @CREA_ACI: Having access to
the right tools of the trade and
sound advice can make a big difference
when starting a new career. Today
on…</t>
  </si>
  <si>
    <t>charlieriley
@AmberCadabra I remember seeing
you speak at what was then a much
smaller @INBOUND when it was at
Foxboro, so it may be 10 years
for me as well. You were with Radian6
and I remember @chrisbrogan &amp;amp;
@justinlevy there as well.</t>
  </si>
  <si>
    <t xml:space="preserve">justinlevy
</t>
  </si>
  <si>
    <t xml:space="preserve">chrisbrogan
</t>
  </si>
  <si>
    <t xml:space="preserve">inbound
</t>
  </si>
  <si>
    <t xml:space="preserve">ambercadabra
</t>
  </si>
  <si>
    <t>filmiami1
Join Sundance Institute’s Creative
Distribution Initiative at this
free event https://t.co/apdSiMzEA0
https://t.co/2MKLhXkZ6O</t>
  </si>
  <si>
    <t>estherashmore
@williamrfrey @SAFElab @DrDesmondPatton
@ai4allorg @Columbia Radian6 limited
their ability to capture the emoji
symbols. Other software would be
capable of doing so. ✨</t>
  </si>
  <si>
    <t xml:space="preserve">columbia
</t>
  </si>
  <si>
    <t xml:space="preserve">ai4allorg
</t>
  </si>
  <si>
    <t xml:space="preserve">drdesmondpatton
</t>
  </si>
  <si>
    <t xml:space="preserve">safelab
</t>
  </si>
  <si>
    <t xml:space="preserve">williamrfrey
</t>
  </si>
  <si>
    <t>cdreboard
RT @CREA_ACI: Having access to
the right tools of the trade and
sound advice can make a big difference
when starting a new career. Today
on…</t>
  </si>
  <si>
    <t>dagajoal
RT @CREA_ACI: Having access to
the right tools of the trade and
sound advice can make a big difference
when starting a new career. Today
on…</t>
  </si>
  <si>
    <t>beck_et_al
So true! Fostering Data Strategy
On Literacy &amp;amp; Culture Creates
Value - https://t.co/zGiqCsoxD4
https://t.co/K970Mpv56u</t>
  </si>
  <si>
    <t>ormktgen
“Soicalgist Listen to the social
conversation social big data Lexalytics
Use social analysis tools to develop
big information Salesforce Radian6
Use social monitoring systems to
develop kye insight IBM Digital
Analytics Develop your social marketing
strategy” Northwestren</t>
  </si>
  <si>
    <t>salesforcejim
@hovsarikke @chrisArgonish @HeathrowAirport
Nice to see Social Studio aka Radian6
in action :)</t>
  </si>
  <si>
    <t xml:space="preserve">heathrowairport
</t>
  </si>
  <si>
    <t xml:space="preserve">chrisargonish
</t>
  </si>
  <si>
    <t xml:space="preserve">hovsarikke
</t>
  </si>
  <si>
    <t>blatantlybianca
@LiyuSelam Thank you for the super
kind words T! It was a lot of work
but I’m really proud of what we
built together. What an experience
that was, especially with The Tracker
and the ever so wonky Radian6 haha!</t>
  </si>
  <si>
    <t xml:space="preserve">liyuselam
</t>
  </si>
  <si>
    <t>kf_demoac
ãƒ†ã‚¹ãƒˆæŠ•ç¨¿ã§ã™ https://t.co/G6F3TFxAKb
https://t.co/QJhTaoYcLj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</si>
  <si>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</si>
  <si>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</si>
  <si>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</si>
  <si>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</si>
  <si>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</si>
  <si>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</si>
  <si>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</si>
  <si>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</si>
  <si>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</si>
  <si>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</si>
  <si>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</si>
  <si>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</si>
  <si>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</si>
  <si>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</si>
  <si>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</si>
  <si>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</si>
  <si>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</si>
  <si>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</si>
  <si>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</si>
  <si>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</si>
  <si>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</si>
  <si>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</si>
  <si>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</si>
  <si>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</si>
  <si>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</si>
  <si>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</si>
  <si>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</si>
  <si>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</si>
  <si>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</si>
  <si>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</si>
  <si>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</si>
  <si>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</si>
  <si>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</si>
  <si>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</si>
  <si>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</si>
  <si>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</si>
  <si>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</si>
  <si>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</si>
  <si>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</si>
  <si>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</si>
  <si>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</si>
  <si>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</si>
  <si>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</si>
  <si>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</si>
  <si>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</si>
  <si>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</si>
  <si>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</si>
  <si>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</si>
  <si>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</si>
  <si>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</si>
  <si>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</si>
  <si>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</si>
  <si>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</si>
  <si>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</si>
  <si>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</si>
  <si>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</si>
  <si>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</si>
  <si>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</si>
  <si>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</si>
  <si>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</si>
  <si>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</si>
  <si>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</si>
  <si>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</si>
  <si>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</si>
  <si>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</si>
  <si>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</si>
  <si>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http://www.salesforce.com/</t>
  </si>
  <si>
    <t>https://www.digitalistmag.com/cio-knowledge/2019/07/11/foster-data-strategy-around-literacy-culture-to-create-new-business-value-06199607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</si>
  <si>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</si>
  <si>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</si>
  <si>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</si>
  <si>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</si>
  <si>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</si>
  <si>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</si>
  <si>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</si>
  <si>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</si>
  <si>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</si>
  <si>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</si>
  <si>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</si>
  <si>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</si>
  <si>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</si>
  <si>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</si>
  <si>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</si>
  <si>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</si>
  <si>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</si>
  <si>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</si>
  <si>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</si>
  <si>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</si>
  <si>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</si>
  <si>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</si>
  <si>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http://r.socialstudio.radian6.com/3bc8106e-764a-4af6-9060-ac5fc85b6e78 https://stackoverflow.com/questions/56556156/social-studio-radian6-get-tweets-data https://www.slideshare.net/Radian6/roi-of-social-media-myths-truths-and-how-to-measure-12227151?qid=e7cd06e8-7d32-4f26-89d7-c3f136bf53d1&amp;v=&amp;b=&amp;from_search=8 http://r.socialstudio.radian6.com/d137b7f4-5d86-47eb-8099-a2d1e0f3ec16 http://www.salesforce.com/ https://www.digitalistmag.com/cio-knowledge/2019/07/11/foster-data-strategy-around-literacy-culture-to-create-new-business-value-06199607 https://socialstudio.radian6.com/login?redirectURL=%2Fpublish%2Fw%2Fb144a159-73fc-40b4-9519-3250ff73970a%2Fcompose</t>
  </si>
  <si>
    <t>Top Domains in Tweet in Entire Graph</t>
  </si>
  <si>
    <t>salesforce.com</t>
  </si>
  <si>
    <t>digitalistmag.com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</si>
  <si>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</si>
  <si>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</si>
  <si>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</si>
  <si>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</si>
  <si>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</si>
  <si>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</si>
  <si>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</si>
  <si>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</si>
  <si>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</si>
  <si>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</si>
  <si>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</si>
  <si>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radian6.com stackoverflow.com slideshare.net salesforce.com digitalistmag.com</t>
  </si>
  <si>
    <t>Top Hashtags in Tweet in Entire Graph</t>
  </si>
  <si>
    <t>ados</t>
  </si>
  <si>
    <t>sysmos</t>
  </si>
  <si>
    <t>sociallisteningmatters</t>
  </si>
  <si>
    <t>democraticdebate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</si>
  <si>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</si>
  <si>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</si>
  <si>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</si>
  <si>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</si>
  <si>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</si>
  <si>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</si>
  <si>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</si>
  <si>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</si>
  <si>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</si>
  <si>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</si>
  <si>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</si>
  <si>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roi ados sysmos radian6 sociallisteningmatters democraticdebate</t>
  </si>
  <si>
    <t>Top Words in Tweet in Entire Graph</t>
  </si>
  <si>
    <t>Words in Sentiment List#1: Positive</t>
  </si>
  <si>
    <t>Words in Sentiment List#2: Negative</t>
  </si>
  <si>
    <t>Words in Sentiment List#3: Angry/Violent</t>
  </si>
  <si>
    <t>Non-categorized Words</t>
  </si>
  <si>
    <t>Total Words</t>
  </si>
  <si>
    <t>tech</t>
  </si>
  <si>
    <t>social</t>
  </si>
  <si>
    <t>big</t>
  </si>
  <si>
    <t>tools</t>
  </si>
  <si>
    <t>Top Words in Tweet in G1</t>
  </si>
  <si>
    <t>data</t>
  </si>
  <si>
    <t>develop</t>
  </si>
  <si>
    <t>ã</t>
  </si>
  <si>
    <t>architecture</t>
  </si>
  <si>
    <t>free</t>
  </si>
  <si>
    <t>event</t>
  </si>
  <si>
    <t>media</t>
  </si>
  <si>
    <t>initiative</t>
  </si>
  <si>
    <t>Top Words in Tweet in G2</t>
  </si>
  <si>
    <t>now</t>
  </si>
  <si>
    <t>Top Words in Tweet in G3</t>
  </si>
  <si>
    <t>new</t>
  </si>
  <si>
    <t>having</t>
  </si>
  <si>
    <t>access</t>
  </si>
  <si>
    <t>right</t>
  </si>
  <si>
    <t>trade</t>
  </si>
  <si>
    <t>sound</t>
  </si>
  <si>
    <t>advice</t>
  </si>
  <si>
    <t>make</t>
  </si>
  <si>
    <t>Top Words in Tweet in G4</t>
  </si>
  <si>
    <t>Top Words in Tweet in G5</t>
  </si>
  <si>
    <t>Top Words in Tweet in G6</t>
  </si>
  <si>
    <t>remember</t>
  </si>
  <si>
    <t>well</t>
  </si>
  <si>
    <t>Top Words in Tweet in G7</t>
  </si>
  <si>
    <t>investing</t>
  </si>
  <si>
    <t>candid</t>
  </si>
  <si>
    <t>conversations</t>
  </si>
  <si>
    <t>invested</t>
  </si>
  <si>
    <t>canada</t>
  </si>
  <si>
    <t>s</t>
  </si>
  <si>
    <t>successful</t>
  </si>
  <si>
    <t>companies</t>
  </si>
  <si>
    <t>Top Words in Tweet in G8</t>
  </si>
  <si>
    <t>wave</t>
  </si>
  <si>
    <t>joins</t>
  </si>
  <si>
    <t>list</t>
  </si>
  <si>
    <t>consists</t>
  </si>
  <si>
    <t>shopify</t>
  </si>
  <si>
    <t>eloqua</t>
  </si>
  <si>
    <t>technologies</t>
  </si>
  <si>
    <t>kobo</t>
  </si>
  <si>
    <t>top</t>
  </si>
  <si>
    <t>Top Words in Tweet in G9</t>
  </si>
  <si>
    <t>Top Words in Tweet in G10</t>
  </si>
  <si>
    <t>Top Words in Tweet</t>
  </si>
  <si>
    <t>social radian6 data develop ã architecture free event media initiative</t>
  </si>
  <si>
    <t>salesforce radian6 now tableau</t>
  </si>
  <si>
    <t>new having access right tools trade sound advice make big</t>
  </si>
  <si>
    <t>radian6 marketingcloud cision ginanicolina leadinghotels</t>
  </si>
  <si>
    <t>remember well</t>
  </si>
  <si>
    <t>tech investing candid conversations brightsparkvc invested canada s successful companies</t>
  </si>
  <si>
    <t>wave joins list consists shopify eloqua radian6 technologies kobo top</t>
  </si>
  <si>
    <t>Top Word Pairs in Tweet in Entire Graph</t>
  </si>
  <si>
    <t>having,access</t>
  </si>
  <si>
    <t>access,right</t>
  </si>
  <si>
    <t>right,tools</t>
  </si>
  <si>
    <t>tools,trade</t>
  </si>
  <si>
    <t>trade,sound</t>
  </si>
  <si>
    <t>sound,advice</t>
  </si>
  <si>
    <t>advice,make</t>
  </si>
  <si>
    <t>make,big</t>
  </si>
  <si>
    <t>big,difference</t>
  </si>
  <si>
    <t>difference,starting</t>
  </si>
  <si>
    <t>Top Word Pairs in Tweet in G1</t>
  </si>
  <si>
    <t>free,event</t>
  </si>
  <si>
    <t>social,media</t>
  </si>
  <si>
    <t>use,social</t>
  </si>
  <si>
    <t>Top Word Pairs in Tweet in G2</t>
  </si>
  <si>
    <t>Top Word Pairs in Tweet in G3</t>
  </si>
  <si>
    <t>Top Word Pairs in Tweet in G4</t>
  </si>
  <si>
    <t>marketingcloud,cision</t>
  </si>
  <si>
    <t>ginanicolina,leadinghotels</t>
  </si>
  <si>
    <t>Top Word Pairs in Tweet in G5</t>
  </si>
  <si>
    <t>Top Word Pairs in Tweet in G6</t>
  </si>
  <si>
    <t>Top Word Pairs in Tweet in G7</t>
  </si>
  <si>
    <t>candid,conversations</t>
  </si>
  <si>
    <t>conversations,tech</t>
  </si>
  <si>
    <t>tech,investing</t>
  </si>
  <si>
    <t>investing,brightsparkvc</t>
  </si>
  <si>
    <t>brightsparkvc,invested</t>
  </si>
  <si>
    <t>invested,canada</t>
  </si>
  <si>
    <t>canada,s</t>
  </si>
  <si>
    <t>s,successful</t>
  </si>
  <si>
    <t>successful,tech</t>
  </si>
  <si>
    <t>tech,companies</t>
  </si>
  <si>
    <t>Top Word Pairs in Tweet in G8</t>
  </si>
  <si>
    <t>wave,joins</t>
  </si>
  <si>
    <t>joins,list</t>
  </si>
  <si>
    <t>list,consists</t>
  </si>
  <si>
    <t>consists,shopify</t>
  </si>
  <si>
    <t>shopify,eloqua</t>
  </si>
  <si>
    <t>eloqua,radian6</t>
  </si>
  <si>
    <t>radian6,technologies</t>
  </si>
  <si>
    <t>technologies,kobo</t>
  </si>
  <si>
    <t>kobo,top</t>
  </si>
  <si>
    <t>top,ten</t>
  </si>
  <si>
    <t>Top Word Pairs in Tweet in G9</t>
  </si>
  <si>
    <t>Top Word Pairs in Tweet in G10</t>
  </si>
  <si>
    <t>Top Word Pairs in Tweet</t>
  </si>
  <si>
    <t>free,event  social,media  use,social</t>
  </si>
  <si>
    <t>having,access  access,right  right,tools  tools,trade  trade,sound  sound,advice  advice,make  make,big  big,difference  difference,starting</t>
  </si>
  <si>
    <t>marketingcloud,cision  ginanicolina,leadinghotels</t>
  </si>
  <si>
    <t>candid,conversations  conversations,tech  tech,investing  investing,brightsparkvc  brightsparkvc,invested  invested,canada  canada,s  s,successful  successful,tech  tech,companies</t>
  </si>
  <si>
    <t>wave,joins  joins,list  list,consists  consists,shopify  shopify,eloqua  eloqua,radian6  radian6,technologies  technologies,kobo  kobo,top  top,ten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</si>
  <si>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</si>
  <si>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</si>
  <si>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</si>
  <si>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</si>
  <si>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</si>
  <si>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</si>
  <si>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</si>
  <si>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</si>
  <si>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</si>
  <si>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</si>
  <si>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</si>
  <si>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</si>
  <si>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</si>
  <si>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</si>
  <si>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</si>
  <si>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</si>
  <si>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</si>
  <si>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</si>
  <si>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</si>
  <si>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</si>
  <si>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</si>
  <si>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</si>
  <si>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</si>
  <si>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</si>
  <si>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salesforce radian6 pardot ldnscall appexchange tableau</t>
  </si>
  <si>
    <t>crea_aci vanresgenius rayferrisjr</t>
  </si>
  <si>
    <t>safelab drdesmondpatton ai4allorg columbia</t>
  </si>
  <si>
    <t>inbound chrisbrogan justinlevy</t>
  </si>
  <si>
    <t>brightsparkvc radian6 hopper tohealthtoronto</t>
  </si>
  <si>
    <t>chrisargonish heathrowairport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</si>
  <si>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</si>
  <si>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</si>
  <si>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</si>
  <si>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</si>
  <si>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</si>
  <si>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</si>
  <si>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</si>
  <si>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</si>
  <si>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</si>
  <si>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</si>
  <si>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</si>
  <si>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</si>
  <si>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drnatalie meccastarr7 lojikilfacts beck_et_al filmiami1 salesforce_bot p2s_inc kf_demoac ormktgen</t>
  </si>
  <si>
    <t>salesforce tableau pardot appexchange cyril_louis rsbsarma ldnscall inescapinezka</t>
  </si>
  <si>
    <t>crea_aci rayferrisjr reginarealtors vanresgenius gasox dagajoal cdreboard</t>
  </si>
  <si>
    <t>cision worldlillie joselinmane marketingcloud leadinghotels ginanicolina radian6</t>
  </si>
  <si>
    <t>columbia drdesmondpatton williamrfrey ai4allorg safelab estherashmore</t>
  </si>
  <si>
    <t>chrisbrogan ambercadabra justinlevy charlieriley inbound</t>
  </si>
  <si>
    <t>mbohl07 hopper torontoedge tohealthtoronto brightsparkvc</t>
  </si>
  <si>
    <t>techmemechatter jermynvoon trentjohnsen rainforestab jaywaterman</t>
  </si>
  <si>
    <t>heathrowairport hovsarikke chrisargonish salesforcejim</t>
  </si>
  <si>
    <t>blatantlybianca liyuselam</t>
  </si>
  <si>
    <t>airline_dev testersalesfor1</t>
  </si>
  <si>
    <t>Top URLs in Tweet by Count</t>
  </si>
  <si>
    <t>Top URLs in Tweet by Salience</t>
  </si>
  <si>
    <t>Top Domains in Tweet by Count</t>
  </si>
  <si>
    <t>Top Domains in Tweet by Salience</t>
  </si>
  <si>
    <t>Top Hashtags in Tweet by Count</t>
  </si>
  <si>
    <t>Top Hashtags in Tweet by Salience</t>
  </si>
  <si>
    <t>Top Words in Tweet by Count</t>
  </si>
  <si>
    <t>architecture enjoy art performances live music evening ice house arts</t>
  </si>
  <si>
    <t>now tableau salesforce ideaexchange heroku exacttarget steelbrick cpq predictionio quip</t>
  </si>
  <si>
    <t>trentjohnsen wave joins list consists shopify eloqua technologies kobo top</t>
  </si>
  <si>
    <t>wave joins list consists shopify eloqua technologies kobo top ten</t>
  </si>
  <si>
    <t>social studio tweets data</t>
  </si>
  <si>
    <t>airline_dev test message social post uat</t>
  </si>
  <si>
    <t>inescapinezka pardot ldnscall salesforce appexchange geneva waiting</t>
  </si>
  <si>
    <t>tech tohealthtoronto candid conversations investing brightsparkvc invested canada s successful</t>
  </si>
  <si>
    <t>loji fact 7736 noting doing u r socialstudio</t>
  </si>
  <si>
    <t>aware now part marketingcloud cision work successful luxury travel blogger</t>
  </si>
  <si>
    <t>joselinmane marketingcloud cision ginanicolina leadinghotels agreed</t>
  </si>
  <si>
    <t>social media roi myths truths measure wondering initiative providing value</t>
  </si>
  <si>
    <t>#ados tell feel #sysmos #radian6 #sociallisteningmatters #democraticdebate</t>
  </si>
  <si>
    <t>crea_aci having access right tools trade sound advice make big</t>
  </si>
  <si>
    <t>remember well ambercadabra seeing speak much smaller inbound foxboro 10</t>
  </si>
  <si>
    <t>join sundance institute s creative distribution initiative free event</t>
  </si>
  <si>
    <t>williamrfrey safelab drdesmondpatton ai4allorg columbia limited ability capture emoji symbols</t>
  </si>
  <si>
    <t>true fostering data strategy literacy culture creates value</t>
  </si>
  <si>
    <t>social develop big use soicalgist listen conversation data lexalytics analysis</t>
  </si>
  <si>
    <t>hovsarikke chrisargonish heathrowairport nice see social studio aka action</t>
  </si>
  <si>
    <t>liyuselam thank super kind words t lot work m really</t>
  </si>
  <si>
    <t>ã ãƒ ãƒˆæš ç</t>
  </si>
  <si>
    <t>Top Words in Tweet by Salience</t>
  </si>
  <si>
    <t>Top Word Pairs in Tweet by Count</t>
  </si>
  <si>
    <t>enjoy,art  art,architecture  architecture,performances  performances,live  live,music  music,evening  evening,ice  ice,house  house,arts  arts,complex</t>
  </si>
  <si>
    <t>ideaexchange,heroku  heroku,radian6  radian6,exacttarget  exacttarget,steelbrick  steelbrick,cpq  cpq,predictionio  predictionio,quip  quip,mulesoft  mulesoft,now  now,tableau</t>
  </si>
  <si>
    <t>trentjohnsen,wave  wave,joins  joins,list  list,consists  consists,shopify  shopify,eloqua  eloqua,radian6  radian6,technologies  technologies,kobo  kobo,top</t>
  </si>
  <si>
    <t>social,studio  studio,radian6  radian6,tweets  tweets,data</t>
  </si>
  <si>
    <t>airline_dev,test  test,message  message,social  social,post  post,uat  uat,radian6</t>
  </si>
  <si>
    <t>inescapinezka,radian6  radian6,pardot  pardot,ldnscall  ldnscall,salesforce  salesforce,appexchange  appexchange,geneva  geneva,waiting</t>
  </si>
  <si>
    <t>tohealthtoronto,candid  candid,conversations  conversations,tech  tech,investing  investing,brightsparkvc  brightsparkvc,invested  invested,canada  canada,s  s,successful  successful,tech</t>
  </si>
  <si>
    <t>loji,fact  fact,7736  7736,noting  noting,doing  doing,u  u,r  r,socialstudio  socialstudio,radian6</t>
  </si>
  <si>
    <t>aware,radian6  radian6,now  now,part  part,marketingcloud  marketingcloud,cision  cision,work  work,successful  successful,luxury  luxury,travel  travel,blogger</t>
  </si>
  <si>
    <t>joselinmane,radian6  radian6,marketingcloud  marketingcloud,cision  cision,ginanicolina  ginanicolina,leadinghotels  leadinghotels,agreed</t>
  </si>
  <si>
    <t>social,media  roi,social  media,myths  myths,truths  truths,measure  measure,wondering  wondering,social  media,initiative  initiative,providing  providing,value</t>
  </si>
  <si>
    <t>#ados,tell  tell,feel  feel,#sysmos  #sysmos,#radian6  #radian6,#sociallisteningmatters  #sociallisteningmatters,#democraticdebate</t>
  </si>
  <si>
    <t>crea_aci,having  having,access  access,right  right,tools  tools,trade  trade,sound  sound,advice  advice,make  make,big  big,difference</t>
  </si>
  <si>
    <t>ambercadabra,remember  remember,seeing  seeing,speak  speak,much  much,smaller  smaller,inbound  inbound,foxboro  foxboro,10  10,years  years,well</t>
  </si>
  <si>
    <t>join,sundance  sundance,institute  institute,s  s,creative  creative,distribution  distribution,initiative  initiative,free  free,event</t>
  </si>
  <si>
    <t>williamrfrey,safelab  safelab,drdesmondpatton  drdesmondpatton,ai4allorg  ai4allorg,columbia  columbia,radian6  radian6,limited  limited,ability  ability,capture  capture,emoji  emoji,symbols</t>
  </si>
  <si>
    <t>true,fostering  fostering,data  data,strategy  strategy,literacy  literacy,culture  culture,creates  creates,value</t>
  </si>
  <si>
    <t>use,social  soicalgist,listen  listen,social  social,conversation  conversation,social  social,big  big,data  data,lexalytics  lexalytics,use  social,analysis</t>
  </si>
  <si>
    <t>hovsarikke,chrisargonish  chrisargonish,heathrowairport  heathrowairport,nice  nice,see  see,social  social,studio  studio,aka  aka,radian6  radian6,action</t>
  </si>
  <si>
    <t>liyuselam,thank  thank,super  super,kind  kind,words  words,t  t,lot  lot,work  work,m  m,really  really,proud</t>
  </si>
  <si>
    <t>ãƒ,ã  ã,ãƒˆæš  ãƒˆæš,ç  ç,ã  ã,ã</t>
  </si>
  <si>
    <t>Top Word Pairs in Tweet by Salience</t>
  </si>
  <si>
    <t>Word</t>
  </si>
  <si>
    <t>difference</t>
  </si>
  <si>
    <t>starting</t>
  </si>
  <si>
    <t>career</t>
  </si>
  <si>
    <t>today</t>
  </si>
  <si>
    <t>ten</t>
  </si>
  <si>
    <t>canadian</t>
  </si>
  <si>
    <t>lot</t>
  </si>
  <si>
    <t>work</t>
  </si>
  <si>
    <t>studio</t>
  </si>
  <si>
    <t>use</t>
  </si>
  <si>
    <t>digital</t>
  </si>
  <si>
    <t>strategy</t>
  </si>
  <si>
    <t>value</t>
  </si>
  <si>
    <t>doing</t>
  </si>
  <si>
    <t>such</t>
  </si>
  <si>
    <t>june</t>
  </si>
  <si>
    <t>19</t>
  </si>
  <si>
    <t>hosting</t>
  </si>
  <si>
    <t>educational</t>
  </si>
  <si>
    <t>session</t>
  </si>
  <si>
    <t>topic</t>
  </si>
  <si>
    <t>early</t>
  </si>
  <si>
    <t>stage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</si>
  <si>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</si>
  <si>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</si>
  <si>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</si>
  <si>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</si>
  <si>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</si>
  <si>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</si>
  <si>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</si>
  <si>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</si>
  <si>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</si>
  <si>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</si>
  <si>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</si>
  <si>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</si>
  <si>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</si>
  <si>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</si>
  <si>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</si>
  <si>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</si>
  <si>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</si>
  <si>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</si>
  <si>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</si>
  <si>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</si>
  <si>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</si>
  <si>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</si>
  <si>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</si>
  <si>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</si>
  <si>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</si>
  <si>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</si>
  <si>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</si>
  <si>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</si>
  <si>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</si>
  <si>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</si>
  <si>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</si>
  <si>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</si>
  <si>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</si>
  <si>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</si>
  <si>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</si>
  <si>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</si>
  <si>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</si>
  <si>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</si>
  <si>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</si>
  <si>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</si>
  <si>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</si>
  <si>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</si>
  <si>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</si>
  <si>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</si>
  <si>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</si>
  <si>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</si>
  <si>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</si>
  <si>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</si>
  <si>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</si>
  <si>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</si>
  <si>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</si>
  <si>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</si>
  <si>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7-Jun</t>
  </si>
  <si>
    <t>6 PM</t>
  </si>
  <si>
    <t>10-Jun</t>
  </si>
  <si>
    <t>8 PM</t>
  </si>
  <si>
    <t>11-Jun</t>
  </si>
  <si>
    <t>3 PM</t>
  </si>
  <si>
    <t>4 PM</t>
  </si>
  <si>
    <t>9 PM</t>
  </si>
  <si>
    <t>12-Jun</t>
  </si>
  <si>
    <t>4 AM</t>
  </si>
  <si>
    <t>5 AM</t>
  </si>
  <si>
    <t>7 AM</t>
  </si>
  <si>
    <t>13-Jun</t>
  </si>
  <si>
    <t>6 AM</t>
  </si>
  <si>
    <t>17-Jun</t>
  </si>
  <si>
    <t>5 PM</t>
  </si>
  <si>
    <t>7 PM</t>
  </si>
  <si>
    <t>20-Jun</t>
  </si>
  <si>
    <t>10 PM</t>
  </si>
  <si>
    <t>22-Jun</t>
  </si>
  <si>
    <t>1 PM</t>
  </si>
  <si>
    <t>27-Jun</t>
  </si>
  <si>
    <t>28-Jun</t>
  </si>
  <si>
    <t>1 AM</t>
  </si>
  <si>
    <t>Jul</t>
  </si>
  <si>
    <t>4-Jul</t>
  </si>
  <si>
    <t>10-Jul</t>
  </si>
  <si>
    <t>10 AM</t>
  </si>
  <si>
    <t>15-Jul</t>
  </si>
  <si>
    <t>11 AM</t>
  </si>
  <si>
    <t>17-Jul</t>
  </si>
  <si>
    <t>2 PM</t>
  </si>
  <si>
    <t>24-Jul</t>
  </si>
  <si>
    <t>9 AM</t>
  </si>
  <si>
    <t>28-Jul</t>
  </si>
  <si>
    <t>12 PM</t>
  </si>
  <si>
    <t>Aug</t>
  </si>
  <si>
    <t>1-Aug</t>
  </si>
  <si>
    <t>7-Aug</t>
  </si>
  <si>
    <t>128, 128, 128</t>
  </si>
  <si>
    <t>Red</t>
  </si>
  <si>
    <t>G1: social radian6 data develop ã architecture free event media initiative</t>
  </si>
  <si>
    <t>G2: salesforce radian6 now tableau</t>
  </si>
  <si>
    <t>G3: new having access right tools trade sound advice make big</t>
  </si>
  <si>
    <t>G4: radian6 marketingcloud cision ginanicolina leadinghotels</t>
  </si>
  <si>
    <t>G6: remember well</t>
  </si>
  <si>
    <t>G7: tech investing candid conversations brightsparkvc invested canada s successful companies</t>
  </si>
  <si>
    <t>G8: wave joins list consists shopify eloqua radian6 technologies kobo top</t>
  </si>
  <si>
    <t>Autofill Workbook Results</t>
  </si>
  <si>
    <t>Edge Weight▓1▓1▓0▓True▓Gray▓Red▓▓Edge Weight▓1▓1▓0▓3▓10▓False▓Edge Weight▓1▓1▓0▓35▓12▓False▓▓0▓0▓0▓True▓Black▓Black▓▓Followers▓0▓137325▓0▓162▓1000▓False▓▓0▓0▓0▓0▓0▓False▓▓0▓0▓0▓0▓0▓False▓▓0▓0▓0▓0▓0▓False</t>
  </si>
  <si>
    <t>GraphSource░GraphServerTwitterSearch▓GraphTerm░radian6▓ImportDescription░The graph represents a network of 60 Twitter users whose tweets in the requested range contained "radian6", or who were replied to or mentioned in those tweets.  The network was obtained from the NodeXL Graph Server on Saturday, 10 August 2019 at 12:00 UTC.
The requested start date was Saturday, 10 August 2019 at 00:01 UTC and the maximum number of tweets (going backward in time) was 5,000.
The tweets in the network were tweeted over the 60-day, 11-hour, 53-minute period from Friday, 07 June 2019 at 18:07 UTC to Wednesday, 07 August 2019 at 06:01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</si>
</sst>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radian6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29"/>
                <c:pt idx="0">
                  <c:v>6 PM
7-Jun
Jun
2019</c:v>
                </c:pt>
                <c:pt idx="1">
                  <c:v>8 PM
10-Jun</c:v>
                </c:pt>
                <c:pt idx="2">
                  <c:v>3 PM
11-Jun</c:v>
                </c:pt>
                <c:pt idx="3">
                  <c:v>4 PM</c:v>
                </c:pt>
                <c:pt idx="4">
                  <c:v>9 PM</c:v>
                </c:pt>
                <c:pt idx="5">
                  <c:v>4 AM
12-Jun</c:v>
                </c:pt>
                <c:pt idx="6">
                  <c:v>5 AM</c:v>
                </c:pt>
                <c:pt idx="7">
                  <c:v>7 AM</c:v>
                </c:pt>
                <c:pt idx="8">
                  <c:v>6 AM
13-Jun</c:v>
                </c:pt>
                <c:pt idx="9">
                  <c:v>7 AM</c:v>
                </c:pt>
                <c:pt idx="10">
                  <c:v>5 PM
17-Jun</c:v>
                </c:pt>
                <c:pt idx="11">
                  <c:v>6 PM</c:v>
                </c:pt>
                <c:pt idx="12">
                  <c:v>7 PM</c:v>
                </c:pt>
                <c:pt idx="13">
                  <c:v>10 PM
20-Jun</c:v>
                </c:pt>
                <c:pt idx="14">
                  <c:v>1 PM
22-Jun</c:v>
                </c:pt>
                <c:pt idx="15">
                  <c:v>4 PM
27-Jun</c:v>
                </c:pt>
                <c:pt idx="16">
                  <c:v>7 PM</c:v>
                </c:pt>
                <c:pt idx="17">
                  <c:v>1 AM
28-Jun</c:v>
                </c:pt>
                <c:pt idx="18">
                  <c:v>7 PM
4-Jul
Jul</c:v>
                </c:pt>
                <c:pt idx="19">
                  <c:v>10 PM</c:v>
                </c:pt>
                <c:pt idx="20">
                  <c:v>10 AM
10-Jul</c:v>
                </c:pt>
                <c:pt idx="21">
                  <c:v>11 AM
15-Jul</c:v>
                </c:pt>
                <c:pt idx="22">
                  <c:v>10 PM</c:v>
                </c:pt>
                <c:pt idx="23">
                  <c:v>2 PM
17-Jul</c:v>
                </c:pt>
                <c:pt idx="24">
                  <c:v>9 AM
24-Jul</c:v>
                </c:pt>
                <c:pt idx="25">
                  <c:v>12 PM
28-Jul</c:v>
                </c:pt>
                <c:pt idx="26">
                  <c:v>9 AM
1-Aug
Aug</c:v>
                </c:pt>
                <c:pt idx="27">
                  <c:v>7 PM</c:v>
                </c:pt>
                <c:pt idx="28">
                  <c:v>6 AM
7-Aug</c:v>
                </c:pt>
              </c:strCache>
            </c:strRef>
          </c:cat>
          <c:val>
            <c:numRef>
              <c:f>'Time Series'!$B$26:$B$77</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1</c:v>
                </c:pt>
                <c:pt idx="21">
                  <c:v>1</c:v>
                </c:pt>
                <c:pt idx="22">
                  <c:v>1</c:v>
                </c:pt>
                <c:pt idx="23">
                  <c:v>2</c:v>
                </c:pt>
                <c:pt idx="24">
                  <c:v>1</c:v>
                </c:pt>
                <c:pt idx="25">
                  <c:v>1</c:v>
                </c:pt>
                <c:pt idx="26">
                  <c:v>1</c:v>
                </c:pt>
                <c:pt idx="27">
                  <c:v>1</c:v>
                </c:pt>
                <c:pt idx="28">
                  <c:v>1</c:v>
                </c:pt>
              </c:numCache>
            </c:numRef>
          </c:val>
        </c:ser>
        <c:axId val="9842484"/>
        <c:axId val="21473493"/>
      </c:barChart>
      <c:catAx>
        <c:axId val="9842484"/>
        <c:scaling>
          <c:orientation val="minMax"/>
        </c:scaling>
        <c:axPos val="b"/>
        <c:delete val="0"/>
        <c:numFmt formatCode="General" sourceLinked="1"/>
        <c:majorTickMark val="out"/>
        <c:minorTickMark val="none"/>
        <c:tickLblPos val="nextTo"/>
        <c:crossAx val="21473493"/>
        <c:crosses val="autoZero"/>
        <c:auto val="1"/>
        <c:lblOffset val="100"/>
        <c:noMultiLvlLbl val="0"/>
      </c:catAx>
      <c:valAx>
        <c:axId val="21473493"/>
        <c:scaling>
          <c:orientation val="minMax"/>
        </c:scaling>
        <c:axPos val="l"/>
        <c:majorGridlines/>
        <c:delete val="0"/>
        <c:numFmt formatCode="General" sourceLinked="1"/>
        <c:majorTickMark val="out"/>
        <c:minorTickMark val="none"/>
        <c:tickLblPos val="nextTo"/>
        <c:crossAx val="9842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778700"/>
        <c:axId val="28137389"/>
      </c:barChart>
      <c:catAx>
        <c:axId val="62778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37389"/>
        <c:crosses val="autoZero"/>
        <c:auto val="1"/>
        <c:lblOffset val="100"/>
        <c:noMultiLvlLbl val="0"/>
      </c:catAx>
      <c:valAx>
        <c:axId val="28137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909910"/>
        <c:axId val="64536007"/>
      </c:barChart>
      <c:catAx>
        <c:axId val="51909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36007"/>
        <c:crosses val="autoZero"/>
        <c:auto val="1"/>
        <c:lblOffset val="100"/>
        <c:noMultiLvlLbl val="0"/>
      </c:catAx>
      <c:valAx>
        <c:axId val="6453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35530"/>
        <c:axId val="30919771"/>
      </c:barChart>
      <c:catAx>
        <c:axId val="3435530"/>
        <c:scaling>
          <c:orientation val="minMax"/>
        </c:scaling>
        <c:axPos val="b"/>
        <c:delete val="1"/>
        <c:majorTickMark val="out"/>
        <c:minorTickMark val="none"/>
        <c:tickLblPos val="none"/>
        <c:crossAx val="30919771"/>
        <c:crosses val="autoZero"/>
        <c:auto val="1"/>
        <c:lblOffset val="100"/>
        <c:noMultiLvlLbl val="0"/>
      </c:catAx>
      <c:valAx>
        <c:axId val="30919771"/>
        <c:scaling>
          <c:orientation val="minMax"/>
        </c:scaling>
        <c:axPos val="l"/>
        <c:delete val="1"/>
        <c:majorTickMark val="out"/>
        <c:minorTickMark val="none"/>
        <c:tickLblPos val="none"/>
        <c:crossAx val="343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L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travelcon19"/>
        <s v="roi"/>
        <s v="ados sysmos radian6 sociallisteningmatters democraticdebate"/>
        <s v="creacaf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6-07T18:07:22.000"/>
        <d v="2019-06-10T20:04:32.000"/>
        <d v="2019-06-11T16:10:27.000"/>
        <d v="2019-06-11T21:03:45.000"/>
        <d v="2019-06-12T04:49:28.000"/>
        <d v="2019-06-11T15:29:51.000"/>
        <d v="2019-06-12T05:41:47.000"/>
        <d v="2019-06-12T07:00:01.000"/>
        <d v="2019-06-13T06:41:10.000"/>
        <d v="2019-06-13T07:40:28.000"/>
        <d v="2019-06-17T18:58:26.000"/>
        <d v="2019-06-17T19:25:59.000"/>
        <d v="2019-06-20T22:52:31.000"/>
        <d v="2019-06-17T17:20:01.000"/>
        <d v="2019-06-22T13:54:03.000"/>
        <d v="2019-06-27T16:24:56.000"/>
        <d v="2019-06-27T16:59:40.000"/>
        <d v="2019-06-27T19:25:08.000"/>
        <d v="2019-06-28T01:23:14.000"/>
        <d v="2019-07-04T19:00:29.000"/>
        <d v="2019-07-04T19:23:31.000"/>
        <d v="2019-07-04T22:09:37.000"/>
        <d v="2019-07-10T10:30:49.000"/>
        <d v="2019-07-15T11:13:56.000"/>
        <d v="2019-07-15T22:16:42.000"/>
        <d v="2019-07-17T14:44:14.000"/>
        <d v="2019-07-17T14:44:25.000"/>
        <d v="2019-07-24T09:45:08.000"/>
        <d v="2019-07-28T12:56:04.000"/>
        <d v="2019-08-01T09:30:23.000"/>
        <d v="2019-08-01T19:26:28.000"/>
        <d v="2019-08-07T06:01:05.000"/>
      </sharedItems>
      <fieldGroup par="66" base="22">
        <rangePr groupBy="hours" autoEnd="1" autoStart="1" startDate="2019-06-07T18:07:22.000" endDate="2019-08-07T06:01:05.000"/>
        <groupItems count="26">
          <s v="&lt;6/7/2019"/>
          <s v="12 AM"/>
          <s v="1 AM"/>
          <s v="2 AM"/>
          <s v="3 AM"/>
          <s v="4 AM"/>
          <s v="5 AM"/>
          <s v="6 AM"/>
          <s v="7 AM"/>
          <s v="8 AM"/>
          <s v="9 AM"/>
          <s v="10 AM"/>
          <s v="11 AM"/>
          <s v="12 PM"/>
          <s v="1 PM"/>
          <s v="2 PM"/>
          <s v="3 PM"/>
          <s v="4 PM"/>
          <s v="5 PM"/>
          <s v="6 PM"/>
          <s v="7 PM"/>
          <s v="8 PM"/>
          <s v="9 PM"/>
          <s v="10 PM"/>
          <s v="11 PM"/>
          <s v="&gt;8/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7T18:07:22.000" endDate="2019-08-07T06:01:05.000"/>
        <groupItems count="368">
          <s v="&lt;6/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19"/>
        </groupItems>
      </fieldGroup>
    </cacheField>
    <cacheField name="Months" databaseField="0">
      <sharedItems containsMixedTypes="0" count="0"/>
      <fieldGroup base="22">
        <rangePr groupBy="months" autoEnd="1" autoStart="1" startDate="2019-06-07T18:07:22.000" endDate="2019-08-07T06:01:05.000"/>
        <groupItems count="14">
          <s v="&lt;6/7/2019"/>
          <s v="Jan"/>
          <s v="Feb"/>
          <s v="Mar"/>
          <s v="Apr"/>
          <s v="May"/>
          <s v="Jun"/>
          <s v="Jul"/>
          <s v="Aug"/>
          <s v="Sep"/>
          <s v="Oct"/>
          <s v="Nov"/>
          <s v="Dec"/>
          <s v="&gt;8/7/2019"/>
        </groupItems>
      </fieldGroup>
    </cacheField>
    <cacheField name="Years" databaseField="0">
      <sharedItems containsMixedTypes="0" count="0"/>
      <fieldGroup base="22">
        <rangePr groupBy="years" autoEnd="1" autoStart="1" startDate="2019-06-07T18:07:22.000" endDate="2019-08-07T06:01:05.000"/>
        <groupItems count="3">
          <s v="&lt;6/7/2019"/>
          <s v="2019"/>
          <s v="&gt;8/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p2s_inc"/>
    <s v="p2s_inc"/>
    <m/>
    <m/>
    <m/>
    <m/>
    <m/>
    <m/>
    <m/>
    <m/>
    <s v="No"/>
    <n v="3"/>
    <m/>
    <m/>
    <x v="0"/>
    <d v="2019-06-07T18:07:22.000"/>
    <s v="Enjoy art, architecture, performances, &amp;amp; live music this evening at the Ice House Arts Complex. Murals inspired by Long Beach architecture will be on display for the first time - don't miss out on this fun, free event! https://t.co/cSiisnacO0 https://t.co/UFLbNk9jH7"/>
    <s v="http://r.socialstudio.radian6.com/3bc8106e-764a-4af6-9060-ac5fc85b6e78"/>
    <s v="radian6.com"/>
    <x v="0"/>
    <s v="https://pbs.twimg.com/media/D8ekqckXoAADQFp.jpg"/>
    <s v="https://pbs.twimg.com/media/D8ekqckXoAADQFp.jpg"/>
    <x v="0"/>
    <s v="https://twitter.com/#!/p2s_inc/status/1137058484816621576"/>
    <m/>
    <m/>
    <s v="1137058484816621576"/>
    <m/>
    <b v="0"/>
    <n v="0"/>
    <s v=""/>
    <b v="0"/>
    <s v="en"/>
    <m/>
    <s v=""/>
    <b v="0"/>
    <n v="0"/>
    <s v=""/>
    <s v="Salesforce - Social Studio"/>
    <b v="0"/>
    <s v="1137058484816621576"/>
    <s v="Tweet"/>
    <n v="0"/>
    <n v="0"/>
    <m/>
    <m/>
    <m/>
    <m/>
    <m/>
    <m/>
    <m/>
    <m/>
    <n v="1"/>
    <s v="1"/>
    <s v="1"/>
    <n v="3"/>
    <n v="8.108108108108109"/>
    <n v="2"/>
    <n v="5.405405405405405"/>
    <n v="0"/>
    <n v="0"/>
    <n v="32"/>
    <n v="86.48648648648648"/>
    <n v="37"/>
  </r>
  <r>
    <s v="rsbsarma"/>
    <s v="tableau"/>
    <m/>
    <m/>
    <m/>
    <m/>
    <m/>
    <m/>
    <m/>
    <m/>
    <s v="No"/>
    <n v="4"/>
    <m/>
    <m/>
    <x v="1"/>
    <d v="2019-06-10T20:04:32.000"/>
    <s v="IdeaExchange, Heroku, Radian6, ExactTarget, SteelBrick CPQ, PredictionIO, Quip, Mulesoft.. and now @tableau! @salesforce is a lot more beyond the Force com platform now! _x000a__x000a_@salesforce + @tableau will sure drive digital transformations with enhanced visualization / views https://t.co/APzwP1ZQZb"/>
    <s v="https://twitter.com/salesforce/status/1138045515403321344"/>
    <s v="twitter.com"/>
    <x v="0"/>
    <m/>
    <s v="http://pbs.twimg.com/profile_images/875451115223044096/szoJoWk0_normal.jpg"/>
    <x v="1"/>
    <s v="https://twitter.com/#!/rsbsarma/status/1138175130578952192"/>
    <m/>
    <m/>
    <s v="1138175130578952192"/>
    <m/>
    <b v="0"/>
    <n v="0"/>
    <s v=""/>
    <b v="1"/>
    <s v="en"/>
    <m/>
    <s v="1138045515403321344"/>
    <b v="0"/>
    <n v="0"/>
    <s v=""/>
    <s v="Twitter Web Client"/>
    <b v="0"/>
    <s v="1138175130578952192"/>
    <s v="Tweet"/>
    <n v="0"/>
    <n v="0"/>
    <m/>
    <m/>
    <m/>
    <m/>
    <m/>
    <m/>
    <m/>
    <m/>
    <n v="1"/>
    <s v="2"/>
    <s v="2"/>
    <m/>
    <m/>
    <m/>
    <m/>
    <m/>
    <m/>
    <m/>
    <m/>
    <m/>
  </r>
  <r>
    <s v="jaywaterman"/>
    <s v="trentjohnsen"/>
    <m/>
    <m/>
    <m/>
    <m/>
    <m/>
    <m/>
    <m/>
    <m/>
    <s v="No"/>
    <n v="6"/>
    <m/>
    <m/>
    <x v="1"/>
    <d v="2019-06-11T16:10:27.000"/>
    <s v="RT @trentjohnsen: Wave joins a list that consists of Shopify, Eloqua, Radian6 Technologies, &amp;amp; Kobo, among the top ten on the ‘Canadian Tech…"/>
    <m/>
    <m/>
    <x v="0"/>
    <m/>
    <s v="http://pbs.twimg.com/profile_images/946446826982424576/gwUyTFeB_normal.jpg"/>
    <x v="2"/>
    <s v="https://twitter.com/#!/jaywaterman/status/1138478612976480258"/>
    <m/>
    <m/>
    <s v="1138478612976480258"/>
    <m/>
    <b v="0"/>
    <n v="0"/>
    <s v=""/>
    <b v="0"/>
    <s v="en"/>
    <m/>
    <s v=""/>
    <b v="0"/>
    <n v="1"/>
    <s v="1138468394737516544"/>
    <s v="Twitter for iPhone"/>
    <b v="0"/>
    <s v="1138468394737516544"/>
    <s v="Tweet"/>
    <n v="0"/>
    <n v="0"/>
    <m/>
    <m/>
    <m/>
    <m/>
    <m/>
    <m/>
    <m/>
    <m/>
    <n v="1"/>
    <s v="8"/>
    <s v="8"/>
    <n v="1"/>
    <n v="4.3478260869565215"/>
    <n v="0"/>
    <n v="0"/>
    <n v="0"/>
    <n v="0"/>
    <n v="22"/>
    <n v="95.65217391304348"/>
    <n v="23"/>
  </r>
  <r>
    <s v="rainforestab"/>
    <s v="trentjohnsen"/>
    <m/>
    <m/>
    <m/>
    <m/>
    <m/>
    <m/>
    <m/>
    <m/>
    <s v="No"/>
    <n v="7"/>
    <m/>
    <m/>
    <x v="1"/>
    <d v="2019-06-11T21:03:45.000"/>
    <s v="RT @trentjohnsen: Wave joins a list that consists of Shopify, Eloqua, Radian6 Technologies, &amp;amp; Kobo, among the top ten on the ‘Canadian Tech…"/>
    <m/>
    <m/>
    <x v="0"/>
    <m/>
    <s v="http://pbs.twimg.com/profile_images/1131320518181654530/AD59MoC__normal.png"/>
    <x v="3"/>
    <s v="https://twitter.com/#!/rainforestab/status/1138552422941437952"/>
    <m/>
    <m/>
    <s v="1138552422941437952"/>
    <m/>
    <b v="0"/>
    <n v="0"/>
    <s v=""/>
    <b v="0"/>
    <s v="en"/>
    <m/>
    <s v=""/>
    <b v="0"/>
    <n v="4"/>
    <s v="1138468394737516544"/>
    <s v="Twitter Web Client"/>
    <b v="0"/>
    <s v="1138468394737516544"/>
    <s v="Tweet"/>
    <n v="0"/>
    <n v="0"/>
    <m/>
    <m/>
    <m/>
    <m/>
    <m/>
    <m/>
    <m/>
    <m/>
    <n v="1"/>
    <s v="8"/>
    <s v="8"/>
    <n v="1"/>
    <n v="4.3478260869565215"/>
    <n v="0"/>
    <n v="0"/>
    <n v="0"/>
    <n v="0"/>
    <n v="22"/>
    <n v="95.65217391304348"/>
    <n v="23"/>
  </r>
  <r>
    <s v="jermynvoon"/>
    <s v="trentjohnsen"/>
    <m/>
    <m/>
    <m/>
    <m/>
    <m/>
    <m/>
    <m/>
    <m/>
    <s v="No"/>
    <n v="8"/>
    <m/>
    <m/>
    <x v="1"/>
    <d v="2019-06-12T04:49:28.000"/>
    <s v="RT @trentjohnsen: Wave joins a list that consists of Shopify, Eloqua, Radian6 Technologies, &amp;amp; Kobo, among the top ten on the ‘Canadian Tech…"/>
    <m/>
    <m/>
    <x v="0"/>
    <m/>
    <s v="http://pbs.twimg.com/profile_images/1040082503485120513/CYv-oogP_normal.jpg"/>
    <x v="4"/>
    <s v="https://twitter.com/#!/jermynvoon/status/1138669625665654785"/>
    <m/>
    <m/>
    <s v="1138669625665654785"/>
    <m/>
    <b v="0"/>
    <n v="0"/>
    <s v=""/>
    <b v="0"/>
    <s v="en"/>
    <m/>
    <s v=""/>
    <b v="0"/>
    <n v="4"/>
    <s v="1138468394737516544"/>
    <s v="Twitter for iPhone"/>
    <b v="0"/>
    <s v="1138468394737516544"/>
    <s v="Tweet"/>
    <n v="0"/>
    <n v="0"/>
    <m/>
    <m/>
    <m/>
    <m/>
    <m/>
    <m/>
    <m/>
    <m/>
    <n v="1"/>
    <s v="8"/>
    <s v="8"/>
    <n v="1"/>
    <n v="4.3478260869565215"/>
    <n v="0"/>
    <n v="0"/>
    <n v="0"/>
    <n v="0"/>
    <n v="22"/>
    <n v="95.65217391304348"/>
    <n v="23"/>
  </r>
  <r>
    <s v="trentjohnsen"/>
    <s v="trentjohnsen"/>
    <m/>
    <m/>
    <m/>
    <m/>
    <m/>
    <m/>
    <m/>
    <m/>
    <s v="No"/>
    <n v="9"/>
    <m/>
    <m/>
    <x v="0"/>
    <d v="2019-06-11T15:29:51.000"/>
    <s v="Wave joins a list that consists of Shopify, Eloqua, Radian6 Technologies, &amp;amp; Kobo, among the top ten on the ‘Canadian Tech Exit Leaderboard. https://t.co/hrWfj5b5xK"/>
    <s v="https://betakit.com/wave-to-be-acquired-by-hr-block-for-537-million-cad/"/>
    <s v="betakit.com"/>
    <x v="0"/>
    <m/>
    <s v="http://pbs.twimg.com/profile_images/2857864302/fce47ab302528a8a123e4462a2c0a32b_normal.jpeg"/>
    <x v="5"/>
    <s v="https://twitter.com/#!/trentjohnsen/status/1138468394737516544"/>
    <m/>
    <m/>
    <s v="1138468394737516544"/>
    <m/>
    <b v="0"/>
    <n v="3"/>
    <s v=""/>
    <b v="0"/>
    <s v="en"/>
    <m/>
    <s v=""/>
    <b v="0"/>
    <n v="1"/>
    <s v=""/>
    <s v="Twitter Web Client"/>
    <b v="0"/>
    <s v="1138468394737516544"/>
    <s v="Tweet"/>
    <n v="0"/>
    <n v="0"/>
    <m/>
    <m/>
    <m/>
    <m/>
    <m/>
    <m/>
    <m/>
    <m/>
    <n v="1"/>
    <s v="8"/>
    <s v="8"/>
    <n v="1"/>
    <n v="4.3478260869565215"/>
    <n v="0"/>
    <n v="0"/>
    <n v="0"/>
    <n v="0"/>
    <n v="22"/>
    <n v="95.65217391304348"/>
    <n v="23"/>
  </r>
  <r>
    <s v="techmemechatter"/>
    <s v="trentjohnsen"/>
    <m/>
    <m/>
    <m/>
    <m/>
    <m/>
    <m/>
    <m/>
    <m/>
    <s v="No"/>
    <n v="10"/>
    <m/>
    <m/>
    <x v="1"/>
    <d v="2019-06-12T05:41:47.000"/>
    <s v="RT @trentjohnsen: Wave joins a list that consists of Shopify, Eloqua, Radian6 Technologies, &amp;amp; Kobo, among the top ten on the ‘Canadian Tech…"/>
    <m/>
    <m/>
    <x v="0"/>
    <m/>
    <s v="http://pbs.twimg.com/profile_images/774742521612087296/LHhg-vrL_normal.jpg"/>
    <x v="6"/>
    <s v="https://twitter.com/#!/techmemechatter/status/1138682789853835265"/>
    <m/>
    <m/>
    <s v="1138682789853835265"/>
    <m/>
    <b v="0"/>
    <n v="0"/>
    <s v=""/>
    <b v="0"/>
    <s v="en"/>
    <m/>
    <s v=""/>
    <b v="0"/>
    <n v="4"/>
    <s v="1138468394737516544"/>
    <s v="Techmeme Editors"/>
    <b v="0"/>
    <s v="1138468394737516544"/>
    <s v="Tweet"/>
    <n v="0"/>
    <n v="0"/>
    <m/>
    <m/>
    <m/>
    <m/>
    <m/>
    <m/>
    <m/>
    <m/>
    <n v="1"/>
    <s v="8"/>
    <s v="8"/>
    <n v="1"/>
    <n v="4.3478260869565215"/>
    <n v="0"/>
    <n v="0"/>
    <n v="0"/>
    <n v="0"/>
    <n v="22"/>
    <n v="95.65217391304348"/>
    <n v="23"/>
  </r>
  <r>
    <s v="salesforce_bot"/>
    <s v="salesforce_bot"/>
    <m/>
    <m/>
    <m/>
    <m/>
    <m/>
    <m/>
    <m/>
    <m/>
    <s v="No"/>
    <n v="11"/>
    <m/>
    <m/>
    <x v="0"/>
    <d v="2019-06-12T07:00:01.000"/>
    <s v="Social Studio Radian6 Get Tweets Data https://t.co/cCBMz7omVB"/>
    <s v="https://stackoverflow.com/questions/56556156/social-studio-radian6-get-tweets-data"/>
    <s v="stackoverflow.com"/>
    <x v="0"/>
    <m/>
    <s v="http://pbs.twimg.com/profile_images/917428069199204358/gylOB64T_normal.jpg"/>
    <x v="7"/>
    <s v="https://twitter.com/#!/salesforce_bot/status/1138702476226572288"/>
    <m/>
    <m/>
    <s v="1138702476226572288"/>
    <m/>
    <b v="0"/>
    <n v="0"/>
    <s v=""/>
    <b v="0"/>
    <s v="en"/>
    <m/>
    <s v=""/>
    <b v="0"/>
    <n v="0"/>
    <s v=""/>
    <s v="my_sf_mob_app"/>
    <b v="0"/>
    <s v="1138702476226572288"/>
    <s v="Tweet"/>
    <n v="0"/>
    <n v="0"/>
    <m/>
    <m/>
    <m/>
    <m/>
    <m/>
    <m/>
    <m/>
    <m/>
    <n v="1"/>
    <s v="1"/>
    <s v="1"/>
    <n v="0"/>
    <n v="0"/>
    <n v="0"/>
    <n v="0"/>
    <n v="0"/>
    <n v="0"/>
    <n v="6"/>
    <n v="100"/>
    <n v="6"/>
  </r>
  <r>
    <s v="testersalesfor1"/>
    <s v="airline_dev"/>
    <m/>
    <m/>
    <m/>
    <m/>
    <m/>
    <m/>
    <m/>
    <m/>
    <s v="No"/>
    <n v="12"/>
    <m/>
    <m/>
    <x v="2"/>
    <d v="2019-06-13T06:41:10.000"/>
    <s v="@airline_dev Test Message For Social Post in UAT for Radian6"/>
    <m/>
    <m/>
    <x v="0"/>
    <m/>
    <s v="http://abs.twimg.com/sticky/default_profile_images/default_profile_normal.png"/>
    <x v="8"/>
    <s v="https://twitter.com/#!/testersalesfor1/status/1139060121068351488"/>
    <m/>
    <m/>
    <s v="1139060121068351488"/>
    <m/>
    <b v="0"/>
    <n v="0"/>
    <s v="813735009089712128"/>
    <b v="0"/>
    <s v="en"/>
    <m/>
    <s v=""/>
    <b v="0"/>
    <n v="0"/>
    <s v=""/>
    <s v="Twitter Web Client"/>
    <b v="0"/>
    <s v="1139060121068351488"/>
    <s v="Tweet"/>
    <n v="0"/>
    <n v="0"/>
    <m/>
    <m/>
    <m/>
    <m/>
    <m/>
    <m/>
    <m/>
    <m/>
    <n v="1"/>
    <s v="11"/>
    <s v="11"/>
    <n v="0"/>
    <n v="0"/>
    <n v="0"/>
    <n v="0"/>
    <n v="0"/>
    <n v="0"/>
    <n v="10"/>
    <n v="100"/>
    <n v="10"/>
  </r>
  <r>
    <s v="cyril_louis"/>
    <s v="appexchange"/>
    <m/>
    <m/>
    <m/>
    <m/>
    <m/>
    <m/>
    <m/>
    <m/>
    <s v="No"/>
    <n v="13"/>
    <m/>
    <m/>
    <x v="1"/>
    <d v="2019-06-13T07:40:28.000"/>
    <s v="@Inescapinezka @radian6 @Pardot @LDNsCall @salesforce @appexchange Geneva is waiting for you too ;-)"/>
    <m/>
    <m/>
    <x v="0"/>
    <m/>
    <s v="http://pbs.twimg.com/profile_images/1032282708137918465/BGEg1y07_normal.jpg"/>
    <x v="9"/>
    <s v="https://twitter.com/#!/cyril_louis/status/1139075044905291776"/>
    <m/>
    <m/>
    <s v="1139075044905291776"/>
    <s v="1122471106051497985"/>
    <b v="0"/>
    <n v="0"/>
    <s v="233278338"/>
    <b v="0"/>
    <s v="en"/>
    <m/>
    <s v=""/>
    <b v="0"/>
    <n v="0"/>
    <s v=""/>
    <s v="Twitter for iPhone"/>
    <b v="0"/>
    <s v="1122471106051497985"/>
    <s v="Tweet"/>
    <n v="0"/>
    <n v="0"/>
    <s v="8.583079,47.366607 _x000a_8.652799,47.366607 _x000a_8.652799,47.4091966 _x000a_8.583079,47.4091966"/>
    <s v="Switzerland"/>
    <s v="CH"/>
    <s v="Dübendorf, Schweiz"/>
    <s v="c72c88387acb58ea"/>
    <s v="Dübendorf"/>
    <s v="city"/>
    <s v="https://api.twitter.com/1.1/geo/id/c72c88387acb58ea.json"/>
    <n v="1"/>
    <s v="2"/>
    <s v="2"/>
    <m/>
    <m/>
    <m/>
    <m/>
    <m/>
    <m/>
    <m/>
    <m/>
    <m/>
  </r>
  <r>
    <s v="torontoedge"/>
    <s v="brightsparkvc"/>
    <m/>
    <m/>
    <m/>
    <m/>
    <m/>
    <m/>
    <m/>
    <m/>
    <s v="No"/>
    <n v="19"/>
    <m/>
    <m/>
    <x v="1"/>
    <d v="2019-06-17T18:58:26.000"/>
    <s v="RT @TOHealthToronto: Candid Conversations: Tech Investing | @BrightsparkVC has invested in some of Canada’s most successful tech companies…"/>
    <m/>
    <m/>
    <x v="0"/>
    <m/>
    <s v="http://pbs.twimg.com/profile_images/906792500853198848/xQ9_hpVL_normal.jpg"/>
    <x v="10"/>
    <s v="https://twitter.com/#!/torontoedge/status/1140695211523420161"/>
    <m/>
    <m/>
    <s v="1140695211523420161"/>
    <m/>
    <b v="0"/>
    <n v="0"/>
    <s v=""/>
    <b v="0"/>
    <s v="en"/>
    <m/>
    <s v=""/>
    <b v="0"/>
    <n v="2"/>
    <s v="1140670445835968513"/>
    <s v="Twitter for Android"/>
    <b v="0"/>
    <s v="1140670445835968513"/>
    <s v="Tweet"/>
    <n v="0"/>
    <n v="0"/>
    <m/>
    <m/>
    <m/>
    <m/>
    <m/>
    <m/>
    <m/>
    <m/>
    <n v="1"/>
    <s v="7"/>
    <s v="7"/>
    <m/>
    <m/>
    <m/>
    <m/>
    <m/>
    <m/>
    <m/>
    <m/>
    <m/>
  </r>
  <r>
    <s v="mbohl07"/>
    <s v="brightsparkvc"/>
    <m/>
    <m/>
    <m/>
    <m/>
    <m/>
    <m/>
    <m/>
    <m/>
    <s v="No"/>
    <n v="21"/>
    <m/>
    <m/>
    <x v="1"/>
    <d v="2019-06-17T19:25:59.000"/>
    <s v="RT @TOHealthToronto: Candid Conversations: Tech Investing | @BrightsparkVC has invested in some of Canada’s most successful tech companies…"/>
    <m/>
    <m/>
    <x v="0"/>
    <m/>
    <s v="http://pbs.twimg.com/profile_images/1037782695324119041/0zUUPdnM_normal.jpg"/>
    <x v="11"/>
    <s v="https://twitter.com/#!/mbohl07/status/1140702143978115072"/>
    <m/>
    <m/>
    <s v="1140702143978115072"/>
    <m/>
    <b v="0"/>
    <n v="0"/>
    <s v=""/>
    <b v="0"/>
    <s v="en"/>
    <m/>
    <s v=""/>
    <b v="0"/>
    <n v="2"/>
    <s v="1140670445835968513"/>
    <s v="Twitter for iPhone"/>
    <b v="0"/>
    <s v="1140670445835968513"/>
    <s v="Tweet"/>
    <n v="0"/>
    <n v="0"/>
    <m/>
    <m/>
    <m/>
    <m/>
    <m/>
    <m/>
    <m/>
    <m/>
    <n v="1"/>
    <s v="7"/>
    <s v="7"/>
    <m/>
    <m/>
    <m/>
    <m/>
    <m/>
    <m/>
    <m/>
    <m/>
    <m/>
  </r>
  <r>
    <s v="lojikilfacts"/>
    <s v="lojikilfacts"/>
    <m/>
    <m/>
    <m/>
    <m/>
    <m/>
    <m/>
    <m/>
    <m/>
    <s v="No"/>
    <n v="23"/>
    <m/>
    <m/>
    <x v="0"/>
    <d v="2019-06-20T22:52:31.000"/>
    <s v="loji fact No 7736: Noting for doing what u r socialstudio radian6"/>
    <m/>
    <m/>
    <x v="0"/>
    <m/>
    <s v="http://pbs.twimg.com/profile_images/667338532512468993/M7uapdWY_normal.png"/>
    <x v="12"/>
    <s v="https://twitter.com/#!/lojikilfacts/status/1141841283897577477"/>
    <m/>
    <m/>
    <s v="1141841283897577477"/>
    <m/>
    <b v="0"/>
    <n v="0"/>
    <s v=""/>
    <b v="0"/>
    <s v="en"/>
    <m/>
    <s v=""/>
    <b v="0"/>
    <n v="0"/>
    <s v=""/>
    <s v="LojiFactBot"/>
    <b v="0"/>
    <s v="1141841283897577477"/>
    <s v="Tweet"/>
    <n v="0"/>
    <n v="0"/>
    <m/>
    <m/>
    <m/>
    <m/>
    <m/>
    <m/>
    <m/>
    <m/>
    <n v="1"/>
    <s v="1"/>
    <s v="1"/>
    <n v="0"/>
    <n v="0"/>
    <n v="0"/>
    <n v="0"/>
    <n v="0"/>
    <n v="0"/>
    <n v="12"/>
    <n v="100"/>
    <n v="12"/>
  </r>
  <r>
    <s v="tohealthtoronto"/>
    <s v="hopper"/>
    <m/>
    <m/>
    <m/>
    <m/>
    <m/>
    <m/>
    <m/>
    <m/>
    <s v="No"/>
    <n v="24"/>
    <m/>
    <m/>
    <x v="1"/>
    <d v="2019-06-17T17:20:01.000"/>
    <s v="Candid Conversations: Tech Investing | @BrightsparkVC has invested in some of Canada’s most successful tech companies such as @radian6 &amp;amp; @hopper. On June 19 they will be hosting an educational session on the topic of early-stage investing https://t.co/7SLfAdBjeq https://t.co/Szjr4RXTYl"/>
    <s v="https://www.eventbrite.ca/e/brightspark-presents-candid-conversations-tech-investing-tickets-62875911544"/>
    <s v="eventbrite.ca"/>
    <x v="0"/>
    <s v="https://pbs.twimg.com/media/D9R5ub2XsAAN79y.jpg"/>
    <s v="https://pbs.twimg.com/media/D9R5ub2XsAAN79y.jpg"/>
    <x v="13"/>
    <s v="https://twitter.com/#!/tohealthtoronto/status/1140670445835968513"/>
    <m/>
    <m/>
    <s v="1140670445835968513"/>
    <m/>
    <b v="0"/>
    <n v="0"/>
    <s v=""/>
    <b v="0"/>
    <s v="en"/>
    <m/>
    <s v=""/>
    <b v="0"/>
    <n v="2"/>
    <s v=""/>
    <s v="Buffer"/>
    <b v="0"/>
    <s v="1140670445835968513"/>
    <s v="Tweet"/>
    <n v="0"/>
    <n v="0"/>
    <m/>
    <m/>
    <m/>
    <m/>
    <m/>
    <m/>
    <m/>
    <m/>
    <n v="2"/>
    <s v="7"/>
    <s v="7"/>
    <n v="1"/>
    <n v="2.6315789473684212"/>
    <n v="0"/>
    <n v="0"/>
    <n v="0"/>
    <n v="0"/>
    <n v="37"/>
    <n v="97.36842105263158"/>
    <n v="38"/>
  </r>
  <r>
    <s v="tohealthtoronto"/>
    <s v="hopper"/>
    <m/>
    <m/>
    <m/>
    <m/>
    <m/>
    <m/>
    <m/>
    <m/>
    <s v="No"/>
    <n v="25"/>
    <m/>
    <m/>
    <x v="1"/>
    <d v="2019-06-22T13:54:03.000"/>
    <s v="Candid Conversations: Tech Investing | @BrightsparkVC has invested in some of Canada’s most successful tech companies such as @radian6 &amp;amp; @hopper. On June 19 they will be hosting an educational session on the topic of early-stage investing https://t.co/7SLfAdBjeq https://t.co/Q8ULccMyBf"/>
    <s v="https://www.eventbrite.ca/e/brightspark-presents-candid-conversations-tech-investing-tickets-62875911544"/>
    <s v="eventbrite.ca"/>
    <x v="0"/>
    <s v="https://pbs.twimg.com/media/D9q6iF2W4AA5EQI.jpg"/>
    <s v="https://pbs.twimg.com/media/D9q6iF2W4AA5EQI.jpg"/>
    <x v="14"/>
    <s v="https://twitter.com/#!/tohealthtoronto/status/1142430551816716289"/>
    <m/>
    <m/>
    <s v="1142430551816716289"/>
    <m/>
    <b v="0"/>
    <n v="0"/>
    <s v=""/>
    <b v="0"/>
    <s v="en"/>
    <m/>
    <s v=""/>
    <b v="0"/>
    <n v="0"/>
    <s v=""/>
    <s v="Buffer"/>
    <b v="0"/>
    <s v="1142430551816716289"/>
    <s v="Tweet"/>
    <n v="0"/>
    <n v="0"/>
    <m/>
    <m/>
    <m/>
    <m/>
    <m/>
    <m/>
    <m/>
    <m/>
    <n v="2"/>
    <s v="7"/>
    <s v="7"/>
    <n v="1"/>
    <n v="2.6315789473684212"/>
    <n v="0"/>
    <n v="0"/>
    <n v="0"/>
    <n v="0"/>
    <n v="37"/>
    <n v="97.36842105263158"/>
    <n v="38"/>
  </r>
  <r>
    <s v="joselinmane"/>
    <s v="leadinghotels"/>
    <m/>
    <m/>
    <m/>
    <m/>
    <m/>
    <m/>
    <m/>
    <m/>
    <s v="No"/>
    <n v="30"/>
    <m/>
    <m/>
    <x v="1"/>
    <d v="2019-06-27T16:24:56.000"/>
    <s v="You should be aware of @radian6 (now part of @marketingcloud) &amp;amp; @Cision and how they work to be successful as a Luxury Travel Blogger - @GinaNicolina of @LeadingHotels _x000a__x000a_ #TravelCon19 https://t.co/bIemGhk8KB"/>
    <m/>
    <m/>
    <x v="1"/>
    <s v="https://pbs.twimg.com/media/D-FNAwpXUAIZviB.jpg"/>
    <s v="https://pbs.twimg.com/media/D-FNAwpXUAIZviB.jpg"/>
    <x v="15"/>
    <s v="https://twitter.com/#!/joselinmane/status/1144280460501180423"/>
    <m/>
    <m/>
    <s v="1144280460501180423"/>
    <m/>
    <b v="0"/>
    <n v="1"/>
    <s v=""/>
    <b v="0"/>
    <s v="en"/>
    <m/>
    <s v=""/>
    <b v="0"/>
    <n v="0"/>
    <s v=""/>
    <s v="Twitter for iPhone"/>
    <b v="0"/>
    <s v="1144280460501180423"/>
    <s v="Tweet"/>
    <n v="0"/>
    <n v="0"/>
    <m/>
    <m/>
    <m/>
    <m/>
    <m/>
    <m/>
    <m/>
    <m/>
    <n v="1"/>
    <s v="4"/>
    <s v="4"/>
    <m/>
    <m/>
    <m/>
    <m/>
    <m/>
    <m/>
    <m/>
    <m/>
    <m/>
  </r>
  <r>
    <s v="worldlillie"/>
    <s v="leadinghotels"/>
    <m/>
    <m/>
    <m/>
    <m/>
    <m/>
    <m/>
    <m/>
    <m/>
    <s v="No"/>
    <n v="31"/>
    <m/>
    <m/>
    <x v="1"/>
    <d v="2019-06-27T16:59:40.000"/>
    <s v="@JoselinMane @radian6 @marketingcloud @Cision @GinaNicolina @LeadingHotels Agreed!"/>
    <m/>
    <m/>
    <x v="0"/>
    <m/>
    <s v="http://pbs.twimg.com/profile_images/898285182389825538/sOiw-Fcl_normal.jpg"/>
    <x v="16"/>
    <s v="https://twitter.com/#!/worldlillie/status/1144289204664487937"/>
    <m/>
    <m/>
    <s v="1144289204664487937"/>
    <s v="1144280460501180423"/>
    <b v="0"/>
    <n v="1"/>
    <s v="7871702"/>
    <b v="0"/>
    <s v="en"/>
    <m/>
    <s v=""/>
    <b v="0"/>
    <n v="0"/>
    <s v=""/>
    <s v="Twitter for iPhone"/>
    <b v="0"/>
    <s v="1144280460501180423"/>
    <s v="Tweet"/>
    <n v="0"/>
    <n v="0"/>
    <m/>
    <m/>
    <m/>
    <m/>
    <m/>
    <m/>
    <m/>
    <m/>
    <n v="1"/>
    <s v="4"/>
    <s v="4"/>
    <m/>
    <m/>
    <m/>
    <m/>
    <m/>
    <m/>
    <m/>
    <m/>
    <m/>
  </r>
  <r>
    <s v="drnatalie"/>
    <s v="drnatalie"/>
    <m/>
    <m/>
    <m/>
    <m/>
    <m/>
    <m/>
    <m/>
    <m/>
    <s v="No"/>
    <n v="41"/>
    <m/>
    <m/>
    <x v="0"/>
    <d v="2019-06-27T19:25:08.000"/>
    <s v="ROI of Social Media: Myths, Truths and How to Measure https://t.co/DMuD8eBEP1 Wondering if your social media initiative is providing value to your organization? #ROI"/>
    <s v="https://www.slideshare.net/Radian6/roi-of-social-media-myths-truths-and-how-to-measure-12227151?qid=e7cd06e8-7d32-4f26-89d7-c3f136bf53d1&amp;v=&amp;b=&amp;from_search=8"/>
    <s v="slideshare.net"/>
    <x v="2"/>
    <m/>
    <s v="http://pbs.twimg.com/profile_images/949444103254687744/4g8BRfAL_normal.jpg"/>
    <x v="17"/>
    <s v="https://twitter.com/#!/drnatalie/status/1144325808925880321"/>
    <m/>
    <m/>
    <s v="1144325808925880321"/>
    <m/>
    <b v="0"/>
    <n v="1"/>
    <s v=""/>
    <b v="0"/>
    <s v="en"/>
    <m/>
    <s v=""/>
    <b v="0"/>
    <n v="0"/>
    <s v=""/>
    <s v="Hootsuite Inc."/>
    <b v="0"/>
    <s v="1144325808925880321"/>
    <s v="Tweet"/>
    <n v="0"/>
    <n v="0"/>
    <m/>
    <m/>
    <m/>
    <m/>
    <m/>
    <m/>
    <m/>
    <m/>
    <n v="1"/>
    <s v="1"/>
    <s v="1"/>
    <n v="0"/>
    <n v="0"/>
    <n v="0"/>
    <n v="0"/>
    <n v="0"/>
    <n v="0"/>
    <n v="23"/>
    <n v="100"/>
    <n v="23"/>
  </r>
  <r>
    <s v="meccastarr7"/>
    <s v="meccastarr7"/>
    <m/>
    <m/>
    <m/>
    <m/>
    <m/>
    <m/>
    <m/>
    <m/>
    <s v="No"/>
    <n v="42"/>
    <m/>
    <m/>
    <x v="0"/>
    <d v="2019-06-28T01:23:14.000"/>
    <s v="#ados tell us how you feel #sysmos #radian6 #sociallisteningmatters #DemocraticDebate https://t.co/AMdej9H6f9"/>
    <m/>
    <m/>
    <x v="3"/>
    <s v="https://pbs.twimg.com/tweet_video_thumb/D-HIIfZXsAErW8I.jpg"/>
    <s v="https://pbs.twimg.com/tweet_video_thumb/D-HIIfZXsAErW8I.jpg"/>
    <x v="18"/>
    <s v="https://twitter.com/#!/meccastarr7/status/1144415930937741312"/>
    <m/>
    <m/>
    <s v="1144415930937741312"/>
    <m/>
    <b v="0"/>
    <n v="0"/>
    <s v=""/>
    <b v="0"/>
    <s v="en"/>
    <m/>
    <s v=""/>
    <b v="0"/>
    <n v="0"/>
    <s v=""/>
    <s v="Twitter Web Client"/>
    <b v="0"/>
    <s v="1144415930937741312"/>
    <s v="Tweet"/>
    <n v="0"/>
    <n v="0"/>
    <m/>
    <m/>
    <m/>
    <m/>
    <m/>
    <m/>
    <m/>
    <m/>
    <n v="1"/>
    <s v="1"/>
    <s v="1"/>
    <n v="0"/>
    <n v="0"/>
    <n v="0"/>
    <n v="0"/>
    <n v="0"/>
    <n v="0"/>
    <n v="10"/>
    <n v="100"/>
    <n v="10"/>
  </r>
  <r>
    <s v="crea_aci"/>
    <s v="rayferrisjr"/>
    <m/>
    <m/>
    <m/>
    <m/>
    <m/>
    <m/>
    <m/>
    <m/>
    <s v="No"/>
    <n v="43"/>
    <m/>
    <m/>
    <x v="1"/>
    <d v="2019-07-04T19:00:29.000"/>
    <s v="Having access to the right tools of the trade and sound advice can make a big difference when starting a new career. Today on #CREACafé, @VanResGenius and @RayFerrisJr share their wisdom with new real estate professionals: https://t.co/cEClrZ4MJ5 https://t.co/x4h12YI49D"/>
    <s v="http://r.socialstudio.radian6.com/d884c489-09f6-4837-868f-41f05837ca4d"/>
    <s v="radian6.com"/>
    <x v="4"/>
    <s v="https://pbs.twimg.com/tweet_video_thumb/D-pzreOXYAAydEL.jpg"/>
    <s v="https://pbs.twimg.com/tweet_video_thumb/D-pzreOXYAAydEL.jpg"/>
    <x v="19"/>
    <s v="https://twitter.com/#!/crea_aci/status/1146856324006916103"/>
    <m/>
    <m/>
    <s v="1146856324006916103"/>
    <m/>
    <b v="0"/>
    <n v="2"/>
    <s v=""/>
    <b v="0"/>
    <s v="en"/>
    <m/>
    <s v=""/>
    <b v="0"/>
    <n v="2"/>
    <s v=""/>
    <s v="Salesforce - Social Studio"/>
    <b v="0"/>
    <s v="1146856324006916103"/>
    <s v="Tweet"/>
    <n v="0"/>
    <n v="0"/>
    <m/>
    <m/>
    <m/>
    <m/>
    <m/>
    <m/>
    <m/>
    <m/>
    <n v="1"/>
    <s v="3"/>
    <s v="3"/>
    <m/>
    <m/>
    <m/>
    <m/>
    <m/>
    <m/>
    <m/>
    <m/>
    <m/>
  </r>
  <r>
    <s v="gasox"/>
    <s v="crea_aci"/>
    <m/>
    <m/>
    <m/>
    <m/>
    <m/>
    <m/>
    <m/>
    <m/>
    <s v="No"/>
    <n v="45"/>
    <m/>
    <m/>
    <x v="1"/>
    <d v="2019-07-04T19:23:31.000"/>
    <s v="RT @CREA_ACI: Having access to the right tools of the trade and sound advice can make a big difference when starting a new career. Today on…"/>
    <m/>
    <m/>
    <x v="0"/>
    <m/>
    <s v="http://pbs.twimg.com/profile_images/746751958338330625/kcU83ooH_normal.jpg"/>
    <x v="20"/>
    <s v="https://twitter.com/#!/gasox/status/1146862119310073856"/>
    <m/>
    <m/>
    <s v="1146862119310073856"/>
    <m/>
    <b v="0"/>
    <n v="0"/>
    <s v=""/>
    <b v="0"/>
    <s v="en"/>
    <m/>
    <s v=""/>
    <b v="0"/>
    <n v="2"/>
    <s v="1146856324006916103"/>
    <s v="Twitter for iPhone"/>
    <b v="0"/>
    <s v="1146856324006916103"/>
    <s v="Tweet"/>
    <n v="0"/>
    <n v="0"/>
    <m/>
    <m/>
    <m/>
    <m/>
    <m/>
    <m/>
    <m/>
    <m/>
    <n v="1"/>
    <s v="3"/>
    <s v="3"/>
    <n v="1"/>
    <n v="3.8461538461538463"/>
    <n v="0"/>
    <n v="0"/>
    <n v="0"/>
    <n v="0"/>
    <n v="25"/>
    <n v="96.15384615384616"/>
    <n v="26"/>
  </r>
  <r>
    <s v="reginarealtors"/>
    <s v="crea_aci"/>
    <m/>
    <m/>
    <m/>
    <m/>
    <m/>
    <m/>
    <m/>
    <m/>
    <s v="No"/>
    <n v="46"/>
    <m/>
    <m/>
    <x v="1"/>
    <d v="2019-07-04T22:09:37.000"/>
    <s v="RT @CREA_ACI: Having access to the right tools of the trade and sound advice can make a big difference when starting a new career. Today on…"/>
    <m/>
    <m/>
    <x v="0"/>
    <m/>
    <s v="http://pbs.twimg.com/profile_images/503995346029010944/CgGehUF0_normal.png"/>
    <x v="21"/>
    <s v="https://twitter.com/#!/reginarealtors/status/1146903917495644160"/>
    <m/>
    <m/>
    <s v="1146903917495644160"/>
    <m/>
    <b v="0"/>
    <n v="0"/>
    <s v=""/>
    <b v="0"/>
    <s v="en"/>
    <m/>
    <s v=""/>
    <b v="0"/>
    <n v="2"/>
    <s v="1146856324006916103"/>
    <s v="Twitter for iPhone"/>
    <b v="0"/>
    <s v="1146856324006916103"/>
    <s v="Tweet"/>
    <n v="0"/>
    <n v="0"/>
    <m/>
    <m/>
    <m/>
    <m/>
    <m/>
    <m/>
    <m/>
    <m/>
    <n v="1"/>
    <s v="3"/>
    <s v="3"/>
    <n v="1"/>
    <n v="3.8461538461538463"/>
    <n v="0"/>
    <n v="0"/>
    <n v="0"/>
    <n v="0"/>
    <n v="25"/>
    <n v="96.15384615384616"/>
    <n v="26"/>
  </r>
  <r>
    <s v="charlieriley"/>
    <s v="justinlevy"/>
    <m/>
    <m/>
    <m/>
    <m/>
    <m/>
    <m/>
    <m/>
    <m/>
    <s v="No"/>
    <n v="47"/>
    <m/>
    <m/>
    <x v="1"/>
    <d v="2019-07-10T10:30:49.000"/>
    <s v="@AmberCadabra I remember seeing you speak at what was then a much smaller @INBOUND when it was at Foxboro, so it may be 10 years for me as well. You were with Radian6 and I remember @chrisbrogan &amp;amp; @justinlevy there as well."/>
    <m/>
    <m/>
    <x v="0"/>
    <m/>
    <s v="http://pbs.twimg.com/profile_images/930142243335307264/Iaw6EMl6_normal.jpg"/>
    <x v="22"/>
    <s v="https://twitter.com/#!/charlieriley/status/1148902386339078147"/>
    <m/>
    <m/>
    <s v="1148902386339078147"/>
    <s v="1148751270984978433"/>
    <b v="0"/>
    <n v="3"/>
    <s v="8769212"/>
    <b v="0"/>
    <s v="en"/>
    <m/>
    <s v=""/>
    <b v="0"/>
    <n v="0"/>
    <s v=""/>
    <s v="Twitter for iPhone"/>
    <b v="0"/>
    <s v="1148751270984978433"/>
    <s v="Tweet"/>
    <n v="0"/>
    <n v="0"/>
    <m/>
    <m/>
    <m/>
    <m/>
    <m/>
    <m/>
    <m/>
    <m/>
    <n v="1"/>
    <s v="6"/>
    <s v="6"/>
    <m/>
    <m/>
    <m/>
    <m/>
    <m/>
    <m/>
    <m/>
    <m/>
    <m/>
  </r>
  <r>
    <s v="filmiami1"/>
    <s v="filmiami1"/>
    <m/>
    <m/>
    <m/>
    <m/>
    <m/>
    <m/>
    <m/>
    <m/>
    <s v="No"/>
    <n v="51"/>
    <m/>
    <m/>
    <x v="0"/>
    <d v="2019-07-15T11:13:56.000"/>
    <s v="Join Sundance Institute’s Creative Distribution Initiative at this free event _x000a_https://t.co/apdSiMzEA0 https://t.co/2MKLhXkZ6O"/>
    <s v="http://r.socialstudio.radian6.com/d137b7f4-5d86-47eb-8099-a2d1e0f3ec16"/>
    <s v="radian6.com"/>
    <x v="0"/>
    <s v="https://pbs.twimg.com/media/D_gycmoWkAIHWLO.png"/>
    <s v="https://pbs.twimg.com/media/D_gycmoWkAIHWLO.png"/>
    <x v="23"/>
    <s v="https://twitter.com/#!/filmiami1/status/1150725176344137729"/>
    <m/>
    <m/>
    <s v="1150725176344137729"/>
    <m/>
    <b v="0"/>
    <n v="1"/>
    <s v=""/>
    <b v="0"/>
    <s v="en"/>
    <m/>
    <s v=""/>
    <b v="0"/>
    <n v="0"/>
    <s v=""/>
    <s v="Salesforce - Social Studio"/>
    <b v="0"/>
    <s v="1150725176344137729"/>
    <s v="Tweet"/>
    <n v="0"/>
    <n v="0"/>
    <m/>
    <m/>
    <m/>
    <m/>
    <m/>
    <m/>
    <m/>
    <m/>
    <n v="1"/>
    <s v="1"/>
    <s v="1"/>
    <n v="2"/>
    <n v="18.181818181818183"/>
    <n v="0"/>
    <n v="0"/>
    <n v="0"/>
    <n v="0"/>
    <n v="9"/>
    <n v="81.81818181818181"/>
    <n v="11"/>
  </r>
  <r>
    <s v="estherashmore"/>
    <s v="columbia"/>
    <m/>
    <m/>
    <m/>
    <m/>
    <m/>
    <m/>
    <m/>
    <m/>
    <s v="No"/>
    <n v="52"/>
    <m/>
    <m/>
    <x v="1"/>
    <d v="2019-07-15T22:16:42.000"/>
    <s v="@williamrfrey @SAFElab @DrDesmondPatton @ai4allorg @Columbia Radian6 limited their ability to capture the emoji symbols. Other software would be capable of doing so. ✨"/>
    <m/>
    <m/>
    <x v="0"/>
    <m/>
    <s v="http://pbs.twimg.com/profile_images/1121817343611502593/wy0LGXpv_normal.jpg"/>
    <x v="24"/>
    <s v="https://twitter.com/#!/estherashmore/status/1150891967565484032"/>
    <m/>
    <m/>
    <s v="1150891967565484032"/>
    <s v="1150852219341869057"/>
    <b v="0"/>
    <n v="0"/>
    <s v="2818434678"/>
    <b v="0"/>
    <s v="en"/>
    <m/>
    <s v=""/>
    <b v="0"/>
    <n v="0"/>
    <s v=""/>
    <s v="Twitter for iPhone"/>
    <b v="0"/>
    <s v="1150852219341869057"/>
    <s v="Tweet"/>
    <n v="0"/>
    <n v="0"/>
    <s v="-0.2925791,51.555179 _x000a_-0.12921,51.555179 _x000a_-0.12921,51.6685903 _x000a_-0.2925791,51.6685903"/>
    <s v="United Kingdom"/>
    <s v="GB"/>
    <s v="Barnet, London"/>
    <s v="7ef79c5ab17d518c"/>
    <s v="Barnet"/>
    <s v="city"/>
    <s v="https://api.twitter.com/1.1/geo/id/7ef79c5ab17d518c.json"/>
    <n v="1"/>
    <s v="5"/>
    <s v="5"/>
    <m/>
    <m/>
    <m/>
    <m/>
    <m/>
    <m/>
    <m/>
    <m/>
    <m/>
  </r>
  <r>
    <s v="cdreboard"/>
    <s v="crea_aci"/>
    <m/>
    <m/>
    <m/>
    <m/>
    <m/>
    <m/>
    <m/>
    <m/>
    <s v="No"/>
    <n v="57"/>
    <m/>
    <m/>
    <x v="1"/>
    <d v="2019-07-17T14:44:14.000"/>
    <s v="RT @CREA_ACI: Having access to the right tools of the trade and sound advice can make a big difference when starting a new career. Today on…"/>
    <m/>
    <m/>
    <x v="0"/>
    <m/>
    <s v="http://pbs.twimg.com/profile_images/892393080955031553/jPtLKEP6_normal.jpg"/>
    <x v="25"/>
    <s v="https://twitter.com/#!/cdreboard/status/1151502878940549121"/>
    <m/>
    <m/>
    <s v="1151502878940549121"/>
    <m/>
    <b v="0"/>
    <n v="0"/>
    <s v=""/>
    <b v="0"/>
    <s v="en"/>
    <m/>
    <s v=""/>
    <b v="0"/>
    <n v="4"/>
    <s v="1146856324006916103"/>
    <s v="Twitter Web App"/>
    <b v="0"/>
    <s v="1146856324006916103"/>
    <s v="Tweet"/>
    <n v="0"/>
    <n v="0"/>
    <m/>
    <m/>
    <m/>
    <m/>
    <m/>
    <m/>
    <m/>
    <m/>
    <n v="1"/>
    <s v="3"/>
    <s v="3"/>
    <n v="1"/>
    <n v="3.8461538461538463"/>
    <n v="0"/>
    <n v="0"/>
    <n v="0"/>
    <n v="0"/>
    <n v="25"/>
    <n v="96.15384615384616"/>
    <n v="26"/>
  </r>
  <r>
    <s v="dagajoal"/>
    <s v="crea_aci"/>
    <m/>
    <m/>
    <m/>
    <m/>
    <m/>
    <m/>
    <m/>
    <m/>
    <s v="No"/>
    <n v="58"/>
    <m/>
    <m/>
    <x v="1"/>
    <d v="2019-07-17T14:44:25.000"/>
    <s v="RT @CREA_ACI: Having access to the right tools of the trade and sound advice can make a big difference when starting a new career. Today on…"/>
    <m/>
    <m/>
    <x v="0"/>
    <m/>
    <s v="http://pbs.twimg.com/profile_images/2852898651/28ae7368f25f93c09bb76415bc11beb8_normal.png"/>
    <x v="26"/>
    <s v="https://twitter.com/#!/dagajoal/status/1151502924650110976"/>
    <m/>
    <m/>
    <s v="1151502924650110976"/>
    <m/>
    <b v="0"/>
    <n v="0"/>
    <s v=""/>
    <b v="0"/>
    <s v="en"/>
    <m/>
    <s v=""/>
    <b v="0"/>
    <n v="4"/>
    <s v="1146856324006916103"/>
    <s v="Twitter for iPad"/>
    <b v="0"/>
    <s v="1146856324006916103"/>
    <s v="Tweet"/>
    <n v="0"/>
    <n v="0"/>
    <m/>
    <m/>
    <m/>
    <m/>
    <m/>
    <m/>
    <m/>
    <m/>
    <n v="1"/>
    <s v="3"/>
    <s v="3"/>
    <n v="1"/>
    <n v="3.8461538461538463"/>
    <n v="0"/>
    <n v="0"/>
    <n v="0"/>
    <n v="0"/>
    <n v="25"/>
    <n v="96.15384615384616"/>
    <n v="26"/>
  </r>
  <r>
    <s v="beck_et_al"/>
    <s v="beck_et_al"/>
    <m/>
    <m/>
    <m/>
    <m/>
    <m/>
    <m/>
    <m/>
    <m/>
    <s v="No"/>
    <n v="59"/>
    <m/>
    <m/>
    <x v="0"/>
    <d v="2019-07-24T09:45:08.000"/>
    <s v="So true!_x000a__x000a_Fostering Data Strategy On Literacy &amp;amp; Culture Creates Value - https://t.co/zGiqCsoxD4 https://t.co/K970Mpv56u"/>
    <s v="http://www.salesforce.com/ https://www.digitalistmag.com/cio-knowledge/2019/07/11/foster-data-strategy-around-literacy-culture-to-create-new-business-value-06199607"/>
    <s v="salesforce.com digitalistmag.com"/>
    <x v="0"/>
    <m/>
    <s v="http://pbs.twimg.com/profile_images/1143483334363947008/HtJc-dZZ_normal.png"/>
    <x v="27"/>
    <s v="https://twitter.com/#!/beck_et_al/status/1153964320243552256"/>
    <m/>
    <m/>
    <s v="1153964320243552256"/>
    <m/>
    <b v="0"/>
    <n v="1"/>
    <s v=""/>
    <b v="0"/>
    <s v="en"/>
    <m/>
    <s v=""/>
    <b v="0"/>
    <n v="0"/>
    <s v=""/>
    <s v="Hootsuite Inc."/>
    <b v="0"/>
    <s v="1153964320243552256"/>
    <s v="Tweet"/>
    <n v="0"/>
    <n v="0"/>
    <m/>
    <m/>
    <m/>
    <m/>
    <m/>
    <m/>
    <m/>
    <m/>
    <n v="1"/>
    <s v="1"/>
    <s v="1"/>
    <n v="0"/>
    <n v="0"/>
    <n v="0"/>
    <n v="0"/>
    <n v="0"/>
    <n v="0"/>
    <n v="11"/>
    <n v="100"/>
    <n v="11"/>
  </r>
  <r>
    <s v="ormktgen"/>
    <s v="ormktgen"/>
    <m/>
    <m/>
    <m/>
    <m/>
    <m/>
    <m/>
    <m/>
    <m/>
    <s v="No"/>
    <n v="60"/>
    <m/>
    <m/>
    <x v="0"/>
    <d v="2019-07-28T12:56:04.000"/>
    <s v="“Soicalgist_x000a_Listen to the social conversation social big data_x000a__x000a_Lexalytics_x000a_Use social analysis tools to develop big information _x000a__x000a_Salesforce Radian6_x000a_Use social monitoring systems to develop kye insight_x000a__x000a_IBM Digital Analytics_x000a_Develop your social marketing strategy”_x000a__x000a_Northwestren"/>
    <m/>
    <m/>
    <x v="0"/>
    <m/>
    <s v="http://pbs.twimg.com/profile_images/1153261414401937409/XFAqpQZR_normal.jpg"/>
    <x v="28"/>
    <s v="https://twitter.com/#!/ormktgen/status/1155461924127162368"/>
    <m/>
    <m/>
    <s v="1155461924127162368"/>
    <m/>
    <b v="0"/>
    <n v="1"/>
    <s v=""/>
    <b v="0"/>
    <s v="en"/>
    <m/>
    <s v=""/>
    <b v="0"/>
    <n v="0"/>
    <s v=""/>
    <s v="Twitter for iPhone"/>
    <b v="0"/>
    <s v="1155461924127162368"/>
    <s v="Tweet"/>
    <n v="0"/>
    <n v="0"/>
    <m/>
    <m/>
    <m/>
    <m/>
    <m/>
    <m/>
    <m/>
    <m/>
    <n v="1"/>
    <s v="1"/>
    <s v="1"/>
    <n v="0"/>
    <n v="0"/>
    <n v="0"/>
    <n v="0"/>
    <n v="0"/>
    <n v="0"/>
    <n v="37"/>
    <n v="100"/>
    <n v="37"/>
  </r>
  <r>
    <s v="salesforcejim"/>
    <s v="heathrowairport"/>
    <m/>
    <m/>
    <m/>
    <m/>
    <m/>
    <m/>
    <m/>
    <m/>
    <s v="No"/>
    <n v="61"/>
    <m/>
    <m/>
    <x v="1"/>
    <d v="2019-08-01T09:30:23.000"/>
    <s v="@hovsarikke @chrisArgonish @HeathrowAirport Nice to see Social Studio aka Radian6 in action :)"/>
    <m/>
    <m/>
    <x v="0"/>
    <m/>
    <s v="http://pbs.twimg.com/profile_images/804013443489660928/yYPRj4kg_normal.jpg"/>
    <x v="29"/>
    <s v="https://twitter.com/#!/salesforcejim/status/1156859714417938432"/>
    <m/>
    <m/>
    <s v="1156859714417938432"/>
    <s v="1156617858882965510"/>
    <b v="0"/>
    <n v="1"/>
    <s v="834890278330855424"/>
    <b v="0"/>
    <s v="en"/>
    <m/>
    <s v=""/>
    <b v="0"/>
    <n v="0"/>
    <s v=""/>
    <s v="Twitter for Android"/>
    <b v="0"/>
    <s v="1156617858882965510"/>
    <s v="Tweet"/>
    <n v="0"/>
    <n v="0"/>
    <m/>
    <m/>
    <m/>
    <m/>
    <m/>
    <m/>
    <m/>
    <m/>
    <n v="1"/>
    <s v="9"/>
    <s v="9"/>
    <m/>
    <m/>
    <m/>
    <m/>
    <m/>
    <m/>
    <m/>
    <m/>
    <m/>
  </r>
  <r>
    <s v="blatantlybianca"/>
    <s v="liyuselam"/>
    <m/>
    <m/>
    <m/>
    <m/>
    <m/>
    <m/>
    <m/>
    <m/>
    <s v="No"/>
    <n v="64"/>
    <m/>
    <m/>
    <x v="2"/>
    <d v="2019-08-01T19:26:28.000"/>
    <s v="@LiyuSelam Thank you for the super kind words T! It was a lot of work but I’m really proud of what we built together. What an experience that was, especially with The Tracker and the ever so wonky Radian6 haha!"/>
    <m/>
    <m/>
    <x v="0"/>
    <m/>
    <s v="http://pbs.twimg.com/profile_images/1149053193638166528/tPkuLcX2_normal.jpg"/>
    <x v="30"/>
    <s v="https://twitter.com/#!/blatantlybianca/status/1157009722173607937"/>
    <m/>
    <m/>
    <s v="1157009722173607937"/>
    <s v="1157005056148934659"/>
    <b v="0"/>
    <n v="1"/>
    <s v="1683644186"/>
    <b v="0"/>
    <s v="en"/>
    <m/>
    <s v=""/>
    <b v="0"/>
    <n v="0"/>
    <s v=""/>
    <s v="Twitter for iPhone"/>
    <b v="0"/>
    <s v="1157005056148934659"/>
    <s v="Tweet"/>
    <n v="0"/>
    <n v="0"/>
    <m/>
    <m/>
    <m/>
    <m/>
    <m/>
    <m/>
    <m/>
    <m/>
    <n v="1"/>
    <s v="10"/>
    <s v="10"/>
    <n v="4"/>
    <n v="9.75609756097561"/>
    <n v="0"/>
    <n v="0"/>
    <n v="0"/>
    <n v="0"/>
    <n v="37"/>
    <n v="90.2439024390244"/>
    <n v="41"/>
  </r>
  <r>
    <s v="kf_demoac"/>
    <s v="kf_demoac"/>
    <m/>
    <m/>
    <m/>
    <m/>
    <m/>
    <m/>
    <m/>
    <m/>
    <s v="No"/>
    <n v="65"/>
    <m/>
    <m/>
    <x v="0"/>
    <d v="2019-08-07T06:01:05.000"/>
    <s v="ãƒ†ã‚¹ãƒˆæŠ•ç¨¿ã§ã™_x000a_https://t.co/G6F3TFxAKb https://t.co/QJhTaoYcLj"/>
    <s v="https://socialstudio.radian6.com/login?redirectURL=%2Fpublish%2Fw%2Fb144a159-73fc-40b4-9519-3250ff73970a%2Fcompose"/>
    <s v="radian6.com"/>
    <x v="0"/>
    <s v="https://pbs.twimg.com/media/EBWHZ0SXoAAqyfj.jpg"/>
    <s v="https://pbs.twimg.com/media/EBWHZ0SXoAAqyfj.jpg"/>
    <x v="31"/>
    <s v="https://twitter.com/#!/kf_demoac/status/1158981366589067264"/>
    <m/>
    <m/>
    <s v="1158981366589067264"/>
    <m/>
    <b v="0"/>
    <n v="0"/>
    <s v=""/>
    <b v="0"/>
    <s v="ja"/>
    <m/>
    <s v=""/>
    <b v="0"/>
    <n v="0"/>
    <s v=""/>
    <s v="Salesforce - Social Studio"/>
    <b v="0"/>
    <s v="1158981366589067264"/>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6"/>
    </i>
    <i r="2">
      <x v="159"/>
    </i>
    <i r="3">
      <x v="19"/>
    </i>
    <i r="2">
      <x v="162"/>
    </i>
    <i r="3">
      <x v="21"/>
    </i>
    <i r="2">
      <x v="163"/>
    </i>
    <i r="3">
      <x v="16"/>
    </i>
    <i r="3">
      <x v="17"/>
    </i>
    <i r="3">
      <x v="22"/>
    </i>
    <i r="2">
      <x v="164"/>
    </i>
    <i r="3">
      <x v="5"/>
    </i>
    <i r="3">
      <x v="6"/>
    </i>
    <i r="3">
      <x v="8"/>
    </i>
    <i r="2">
      <x v="165"/>
    </i>
    <i r="3">
      <x v="7"/>
    </i>
    <i r="3">
      <x v="8"/>
    </i>
    <i r="2">
      <x v="169"/>
    </i>
    <i r="3">
      <x v="18"/>
    </i>
    <i r="3">
      <x v="19"/>
    </i>
    <i r="3">
      <x v="20"/>
    </i>
    <i r="2">
      <x v="172"/>
    </i>
    <i r="3">
      <x v="23"/>
    </i>
    <i r="2">
      <x v="174"/>
    </i>
    <i r="3">
      <x v="14"/>
    </i>
    <i r="2">
      <x v="179"/>
    </i>
    <i r="3">
      <x v="17"/>
    </i>
    <i r="3">
      <x v="20"/>
    </i>
    <i r="2">
      <x v="180"/>
    </i>
    <i r="3">
      <x v="2"/>
    </i>
    <i r="1">
      <x v="7"/>
    </i>
    <i r="2">
      <x v="186"/>
    </i>
    <i r="3">
      <x v="20"/>
    </i>
    <i r="3">
      <x v="23"/>
    </i>
    <i r="2">
      <x v="192"/>
    </i>
    <i r="3">
      <x v="11"/>
    </i>
    <i r="2">
      <x v="197"/>
    </i>
    <i r="3">
      <x v="12"/>
    </i>
    <i r="3">
      <x v="23"/>
    </i>
    <i r="2">
      <x v="199"/>
    </i>
    <i r="3">
      <x v="15"/>
    </i>
    <i r="2">
      <x v="206"/>
    </i>
    <i r="3">
      <x v="10"/>
    </i>
    <i r="2">
      <x v="210"/>
    </i>
    <i r="3">
      <x v="13"/>
    </i>
    <i r="1">
      <x v="8"/>
    </i>
    <i r="2">
      <x v="214"/>
    </i>
    <i r="3">
      <x v="10"/>
    </i>
    <i r="3">
      <x v="20"/>
    </i>
    <i r="2">
      <x v="220"/>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5" totalsRowShown="0" headerRowDxfId="496" dataDxfId="495">
  <autoFilter ref="A2:BL6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326" dataDxfId="325">
  <autoFilter ref="A14:V22"/>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3" totalsRowShown="0" headerRowDxfId="301" dataDxfId="300">
  <autoFilter ref="A25:V3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V46" totalsRowShown="0" headerRowDxfId="276" dataDxfId="275">
  <autoFilter ref="A36:V4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V59" totalsRowShown="0" headerRowDxfId="251" dataDxfId="250">
  <autoFilter ref="A49:V5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V69" totalsRowShown="0" headerRowDxfId="226" dataDxfId="225">
  <autoFilter ref="A62: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7" totalsRowShown="0" headerRowDxfId="141" dataDxfId="140">
  <autoFilter ref="A1:G15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2" totalsRowShown="0" headerRowDxfId="443" dataDxfId="442">
  <autoFilter ref="A2:BS6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2" totalsRowShown="0" headerRowDxfId="132" dataDxfId="131">
  <autoFilter ref="A1:L11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88" dataDxfId="87">
  <autoFilter ref="A2:C1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 totalsRowShown="0" headerRowDxfId="64" dataDxfId="63">
  <autoFilter ref="A2:BL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97" dataDxfId="396">
  <autoFilter ref="A1:C6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ocialstudio.radian6.com/3bc8106e-764a-4af6-9060-ac5fc85b6e78" TargetMode="External" /><Relationship Id="rId2" Type="http://schemas.openxmlformats.org/officeDocument/2006/relationships/hyperlink" Target="https://twitter.com/salesforce/status/1138045515403321344" TargetMode="External" /><Relationship Id="rId3" Type="http://schemas.openxmlformats.org/officeDocument/2006/relationships/hyperlink" Target="https://twitter.com/salesforce/status/1138045515403321344" TargetMode="External" /><Relationship Id="rId4" Type="http://schemas.openxmlformats.org/officeDocument/2006/relationships/hyperlink" Target="https://betakit.com/wave-to-be-acquired-by-hr-block-for-537-million-cad/" TargetMode="External" /><Relationship Id="rId5" Type="http://schemas.openxmlformats.org/officeDocument/2006/relationships/hyperlink" Target="https://stackoverflow.com/questions/56556156/social-studio-radian6-get-tweets-data" TargetMode="External" /><Relationship Id="rId6" Type="http://schemas.openxmlformats.org/officeDocument/2006/relationships/hyperlink" Target="https://www.eventbrite.ca/e/brightspark-presents-candid-conversations-tech-investing-tickets-62875911544" TargetMode="External" /><Relationship Id="rId7" Type="http://schemas.openxmlformats.org/officeDocument/2006/relationships/hyperlink" Target="https://www.eventbrite.ca/e/brightspark-presents-candid-conversations-tech-investing-tickets-62875911544" TargetMode="External" /><Relationship Id="rId8" Type="http://schemas.openxmlformats.org/officeDocument/2006/relationships/hyperlink" Target="https://www.eventbrite.ca/e/brightspark-presents-candid-conversations-tech-investing-tickets-62875911544" TargetMode="External" /><Relationship Id="rId9" Type="http://schemas.openxmlformats.org/officeDocument/2006/relationships/hyperlink" Target="https://www.eventbrite.ca/e/brightspark-presents-candid-conversations-tech-investing-tickets-62875911544" TargetMode="External" /><Relationship Id="rId10" Type="http://schemas.openxmlformats.org/officeDocument/2006/relationships/hyperlink" Target="https://www.eventbrite.ca/e/brightspark-presents-candid-conversations-tech-investing-tickets-62875911544" TargetMode="External" /><Relationship Id="rId11" Type="http://schemas.openxmlformats.org/officeDocument/2006/relationships/hyperlink" Target="https://www.eventbrite.ca/e/brightspark-presents-candid-conversations-tech-investing-tickets-62875911544" TargetMode="External" /><Relationship Id="rId12" Type="http://schemas.openxmlformats.org/officeDocument/2006/relationships/hyperlink" Target="https://www.slideshare.net/Radian6/roi-of-social-media-myths-truths-and-how-to-measure-12227151?qid=e7cd06e8-7d32-4f26-89d7-c3f136bf53d1&amp;v=&amp;b=&amp;from_search=8" TargetMode="External" /><Relationship Id="rId13" Type="http://schemas.openxmlformats.org/officeDocument/2006/relationships/hyperlink" Target="http://r.socialstudio.radian6.com/d884c489-09f6-4837-868f-41f05837ca4d" TargetMode="External" /><Relationship Id="rId14" Type="http://schemas.openxmlformats.org/officeDocument/2006/relationships/hyperlink" Target="http://r.socialstudio.radian6.com/d884c489-09f6-4837-868f-41f05837ca4d" TargetMode="External" /><Relationship Id="rId15" Type="http://schemas.openxmlformats.org/officeDocument/2006/relationships/hyperlink" Target="http://r.socialstudio.radian6.com/d137b7f4-5d86-47eb-8099-a2d1e0f3ec16" TargetMode="External" /><Relationship Id="rId16" Type="http://schemas.openxmlformats.org/officeDocument/2006/relationships/hyperlink" Target="https://socialstudio.radian6.com/login?redirectURL=%2Fpublish%2Fw%2Fb144a159-73fc-40b4-9519-3250ff73970a%2Fcompose" TargetMode="External" /><Relationship Id="rId17" Type="http://schemas.openxmlformats.org/officeDocument/2006/relationships/hyperlink" Target="https://pbs.twimg.com/media/D8ekqckXoAADQFp.jpg" TargetMode="External" /><Relationship Id="rId18" Type="http://schemas.openxmlformats.org/officeDocument/2006/relationships/hyperlink" Target="https://pbs.twimg.com/media/D9R5ub2XsAAN79y.jpg" TargetMode="External" /><Relationship Id="rId19" Type="http://schemas.openxmlformats.org/officeDocument/2006/relationships/hyperlink" Target="https://pbs.twimg.com/media/D9q6iF2W4AA5EQI.jpg" TargetMode="External" /><Relationship Id="rId20" Type="http://schemas.openxmlformats.org/officeDocument/2006/relationships/hyperlink" Target="https://pbs.twimg.com/media/D9R5ub2XsAAN79y.jpg" TargetMode="External" /><Relationship Id="rId21" Type="http://schemas.openxmlformats.org/officeDocument/2006/relationships/hyperlink" Target="https://pbs.twimg.com/media/D9q6iF2W4AA5EQI.jpg" TargetMode="External" /><Relationship Id="rId22" Type="http://schemas.openxmlformats.org/officeDocument/2006/relationships/hyperlink" Target="https://pbs.twimg.com/media/D9R5ub2XsAAN79y.jpg" TargetMode="External" /><Relationship Id="rId23" Type="http://schemas.openxmlformats.org/officeDocument/2006/relationships/hyperlink" Target="https://pbs.twimg.com/media/D9q6iF2W4AA5EQI.jpg" TargetMode="External" /><Relationship Id="rId24" Type="http://schemas.openxmlformats.org/officeDocument/2006/relationships/hyperlink" Target="https://pbs.twimg.com/media/D-FNAwpXUAIZviB.jpg" TargetMode="External" /><Relationship Id="rId25" Type="http://schemas.openxmlformats.org/officeDocument/2006/relationships/hyperlink" Target="https://pbs.twimg.com/media/D-FNAwpXUAIZviB.jpg" TargetMode="External" /><Relationship Id="rId26" Type="http://schemas.openxmlformats.org/officeDocument/2006/relationships/hyperlink" Target="https://pbs.twimg.com/media/D-FNAwpXUAIZviB.jpg" TargetMode="External" /><Relationship Id="rId27" Type="http://schemas.openxmlformats.org/officeDocument/2006/relationships/hyperlink" Target="https://pbs.twimg.com/media/D-FNAwpXUAIZviB.jpg" TargetMode="External" /><Relationship Id="rId28" Type="http://schemas.openxmlformats.org/officeDocument/2006/relationships/hyperlink" Target="https://pbs.twimg.com/media/D-FNAwpXUAIZviB.jpg" TargetMode="External" /><Relationship Id="rId29" Type="http://schemas.openxmlformats.org/officeDocument/2006/relationships/hyperlink" Target="https://pbs.twimg.com/tweet_video_thumb/D-HIIfZXsAErW8I.jpg" TargetMode="External" /><Relationship Id="rId30" Type="http://schemas.openxmlformats.org/officeDocument/2006/relationships/hyperlink" Target="https://pbs.twimg.com/tweet_video_thumb/D-pzreOXYAAydEL.jpg" TargetMode="External" /><Relationship Id="rId31" Type="http://schemas.openxmlformats.org/officeDocument/2006/relationships/hyperlink" Target="https://pbs.twimg.com/tweet_video_thumb/D-pzreOXYAAydEL.jpg" TargetMode="External" /><Relationship Id="rId32" Type="http://schemas.openxmlformats.org/officeDocument/2006/relationships/hyperlink" Target="https://pbs.twimg.com/media/D_gycmoWkAIHWLO.png" TargetMode="External" /><Relationship Id="rId33" Type="http://schemas.openxmlformats.org/officeDocument/2006/relationships/hyperlink" Target="https://pbs.twimg.com/media/EBWHZ0SXoAAqyfj.jpg" TargetMode="External" /><Relationship Id="rId34" Type="http://schemas.openxmlformats.org/officeDocument/2006/relationships/hyperlink" Target="https://pbs.twimg.com/media/D8ekqckXoAADQFp.jpg" TargetMode="External" /><Relationship Id="rId35" Type="http://schemas.openxmlformats.org/officeDocument/2006/relationships/hyperlink" Target="http://pbs.twimg.com/profile_images/875451115223044096/szoJoWk0_normal.jpg" TargetMode="External" /><Relationship Id="rId36" Type="http://schemas.openxmlformats.org/officeDocument/2006/relationships/hyperlink" Target="http://pbs.twimg.com/profile_images/875451115223044096/szoJoWk0_normal.jpg" TargetMode="External" /><Relationship Id="rId37" Type="http://schemas.openxmlformats.org/officeDocument/2006/relationships/hyperlink" Target="http://pbs.twimg.com/profile_images/946446826982424576/gwUyTFeB_normal.jpg" TargetMode="External" /><Relationship Id="rId38" Type="http://schemas.openxmlformats.org/officeDocument/2006/relationships/hyperlink" Target="http://pbs.twimg.com/profile_images/1131320518181654530/AD59MoC__normal.png" TargetMode="External" /><Relationship Id="rId39" Type="http://schemas.openxmlformats.org/officeDocument/2006/relationships/hyperlink" Target="http://pbs.twimg.com/profile_images/1040082503485120513/CYv-oogP_normal.jpg" TargetMode="External" /><Relationship Id="rId40" Type="http://schemas.openxmlformats.org/officeDocument/2006/relationships/hyperlink" Target="http://pbs.twimg.com/profile_images/2857864302/fce47ab302528a8a123e4462a2c0a32b_normal.jpeg" TargetMode="External" /><Relationship Id="rId41" Type="http://schemas.openxmlformats.org/officeDocument/2006/relationships/hyperlink" Target="http://pbs.twimg.com/profile_images/774742521612087296/LHhg-vrL_normal.jpg" TargetMode="External" /><Relationship Id="rId42" Type="http://schemas.openxmlformats.org/officeDocument/2006/relationships/hyperlink" Target="http://pbs.twimg.com/profile_images/917428069199204358/gylOB64T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1032282708137918465/BGEg1y07_normal.jpg" TargetMode="External" /><Relationship Id="rId45" Type="http://schemas.openxmlformats.org/officeDocument/2006/relationships/hyperlink" Target="http://pbs.twimg.com/profile_images/1032282708137918465/BGEg1y07_normal.jpg" TargetMode="External" /><Relationship Id="rId46" Type="http://schemas.openxmlformats.org/officeDocument/2006/relationships/hyperlink" Target="http://pbs.twimg.com/profile_images/1032282708137918465/BGEg1y07_normal.jpg" TargetMode="External" /><Relationship Id="rId47" Type="http://schemas.openxmlformats.org/officeDocument/2006/relationships/hyperlink" Target="http://pbs.twimg.com/profile_images/1032282708137918465/BGEg1y07_normal.jpg" TargetMode="External" /><Relationship Id="rId48" Type="http://schemas.openxmlformats.org/officeDocument/2006/relationships/hyperlink" Target="http://pbs.twimg.com/profile_images/1032282708137918465/BGEg1y07_normal.jpg" TargetMode="External" /><Relationship Id="rId49" Type="http://schemas.openxmlformats.org/officeDocument/2006/relationships/hyperlink" Target="http://pbs.twimg.com/profile_images/1032282708137918465/BGEg1y07_normal.jpg" TargetMode="External" /><Relationship Id="rId50" Type="http://schemas.openxmlformats.org/officeDocument/2006/relationships/hyperlink" Target="http://pbs.twimg.com/profile_images/906792500853198848/xQ9_hpVL_normal.jpg" TargetMode="External" /><Relationship Id="rId51" Type="http://schemas.openxmlformats.org/officeDocument/2006/relationships/hyperlink" Target="http://pbs.twimg.com/profile_images/906792500853198848/xQ9_hpVL_normal.jpg" TargetMode="External" /><Relationship Id="rId52" Type="http://schemas.openxmlformats.org/officeDocument/2006/relationships/hyperlink" Target="http://pbs.twimg.com/profile_images/1037782695324119041/0zUUPdnM_normal.jpg" TargetMode="External" /><Relationship Id="rId53" Type="http://schemas.openxmlformats.org/officeDocument/2006/relationships/hyperlink" Target="http://pbs.twimg.com/profile_images/1037782695324119041/0zUUPdnM_normal.jpg" TargetMode="External" /><Relationship Id="rId54" Type="http://schemas.openxmlformats.org/officeDocument/2006/relationships/hyperlink" Target="http://pbs.twimg.com/profile_images/667338532512468993/M7uapdWY_normal.png" TargetMode="External" /><Relationship Id="rId55" Type="http://schemas.openxmlformats.org/officeDocument/2006/relationships/hyperlink" Target="https://pbs.twimg.com/media/D9R5ub2XsAAN79y.jpg" TargetMode="External" /><Relationship Id="rId56" Type="http://schemas.openxmlformats.org/officeDocument/2006/relationships/hyperlink" Target="https://pbs.twimg.com/media/D9q6iF2W4AA5EQI.jpg" TargetMode="External" /><Relationship Id="rId57" Type="http://schemas.openxmlformats.org/officeDocument/2006/relationships/hyperlink" Target="https://pbs.twimg.com/media/D9R5ub2XsAAN79y.jpg" TargetMode="External" /><Relationship Id="rId58" Type="http://schemas.openxmlformats.org/officeDocument/2006/relationships/hyperlink" Target="https://pbs.twimg.com/media/D9q6iF2W4AA5EQI.jpg" TargetMode="External" /><Relationship Id="rId59" Type="http://schemas.openxmlformats.org/officeDocument/2006/relationships/hyperlink" Target="https://pbs.twimg.com/media/D9R5ub2XsAAN79y.jpg" TargetMode="External" /><Relationship Id="rId60" Type="http://schemas.openxmlformats.org/officeDocument/2006/relationships/hyperlink" Target="https://pbs.twimg.com/media/D9q6iF2W4AA5EQI.jpg" TargetMode="External" /><Relationship Id="rId61" Type="http://schemas.openxmlformats.org/officeDocument/2006/relationships/hyperlink" Target="https://pbs.twimg.com/media/D-FNAwpXUAIZviB.jpg" TargetMode="External" /><Relationship Id="rId62" Type="http://schemas.openxmlformats.org/officeDocument/2006/relationships/hyperlink" Target="http://pbs.twimg.com/profile_images/898285182389825538/sOiw-Fcl_normal.jpg" TargetMode="External" /><Relationship Id="rId63" Type="http://schemas.openxmlformats.org/officeDocument/2006/relationships/hyperlink" Target="https://pbs.twimg.com/media/D-FNAwpXUAIZviB.jpg" TargetMode="External" /><Relationship Id="rId64" Type="http://schemas.openxmlformats.org/officeDocument/2006/relationships/hyperlink" Target="http://pbs.twimg.com/profile_images/898285182389825538/sOiw-Fcl_normal.jpg" TargetMode="External" /><Relationship Id="rId65" Type="http://schemas.openxmlformats.org/officeDocument/2006/relationships/hyperlink" Target="https://pbs.twimg.com/media/D-FNAwpXUAIZviB.jpg" TargetMode="External" /><Relationship Id="rId66" Type="http://schemas.openxmlformats.org/officeDocument/2006/relationships/hyperlink" Target="http://pbs.twimg.com/profile_images/898285182389825538/sOiw-Fcl_normal.jpg" TargetMode="External" /><Relationship Id="rId67" Type="http://schemas.openxmlformats.org/officeDocument/2006/relationships/hyperlink" Target="https://pbs.twimg.com/media/D-FNAwpXUAIZviB.jpg" TargetMode="External" /><Relationship Id="rId68" Type="http://schemas.openxmlformats.org/officeDocument/2006/relationships/hyperlink" Target="http://pbs.twimg.com/profile_images/898285182389825538/sOiw-Fcl_normal.jpg" TargetMode="External" /><Relationship Id="rId69" Type="http://schemas.openxmlformats.org/officeDocument/2006/relationships/hyperlink" Target="https://pbs.twimg.com/media/D-FNAwpXUAIZviB.jpg" TargetMode="External" /><Relationship Id="rId70" Type="http://schemas.openxmlformats.org/officeDocument/2006/relationships/hyperlink" Target="http://pbs.twimg.com/profile_images/898285182389825538/sOiw-Fcl_normal.jpg" TargetMode="External" /><Relationship Id="rId71" Type="http://schemas.openxmlformats.org/officeDocument/2006/relationships/hyperlink" Target="http://pbs.twimg.com/profile_images/898285182389825538/sOiw-Fcl_normal.jpg" TargetMode="External" /><Relationship Id="rId72" Type="http://schemas.openxmlformats.org/officeDocument/2006/relationships/hyperlink" Target="http://pbs.twimg.com/profile_images/949444103254687744/4g8BRfAL_normal.jpg" TargetMode="External" /><Relationship Id="rId73" Type="http://schemas.openxmlformats.org/officeDocument/2006/relationships/hyperlink" Target="https://pbs.twimg.com/tweet_video_thumb/D-HIIfZXsAErW8I.jpg" TargetMode="External" /><Relationship Id="rId74" Type="http://schemas.openxmlformats.org/officeDocument/2006/relationships/hyperlink" Target="https://pbs.twimg.com/tweet_video_thumb/D-pzreOXYAAydEL.jpg" TargetMode="External" /><Relationship Id="rId75" Type="http://schemas.openxmlformats.org/officeDocument/2006/relationships/hyperlink" Target="https://pbs.twimg.com/tweet_video_thumb/D-pzreOXYAAydEL.jpg" TargetMode="External" /><Relationship Id="rId76" Type="http://schemas.openxmlformats.org/officeDocument/2006/relationships/hyperlink" Target="http://pbs.twimg.com/profile_images/746751958338330625/kcU83ooH_normal.jpg" TargetMode="External" /><Relationship Id="rId77" Type="http://schemas.openxmlformats.org/officeDocument/2006/relationships/hyperlink" Target="http://pbs.twimg.com/profile_images/503995346029010944/CgGehUF0_normal.png" TargetMode="External" /><Relationship Id="rId78" Type="http://schemas.openxmlformats.org/officeDocument/2006/relationships/hyperlink" Target="http://pbs.twimg.com/profile_images/930142243335307264/Iaw6EMl6_normal.jpg" TargetMode="External" /><Relationship Id="rId79" Type="http://schemas.openxmlformats.org/officeDocument/2006/relationships/hyperlink" Target="http://pbs.twimg.com/profile_images/930142243335307264/Iaw6EMl6_normal.jpg" TargetMode="External" /><Relationship Id="rId80" Type="http://schemas.openxmlformats.org/officeDocument/2006/relationships/hyperlink" Target="http://pbs.twimg.com/profile_images/930142243335307264/Iaw6EMl6_normal.jpg" TargetMode="External" /><Relationship Id="rId81" Type="http://schemas.openxmlformats.org/officeDocument/2006/relationships/hyperlink" Target="http://pbs.twimg.com/profile_images/930142243335307264/Iaw6EMl6_normal.jpg" TargetMode="External" /><Relationship Id="rId82" Type="http://schemas.openxmlformats.org/officeDocument/2006/relationships/hyperlink" Target="https://pbs.twimg.com/media/D_gycmoWkAIHWLO.png" TargetMode="External" /><Relationship Id="rId83" Type="http://schemas.openxmlformats.org/officeDocument/2006/relationships/hyperlink" Target="http://pbs.twimg.com/profile_images/1121817343611502593/wy0LGXpv_normal.jpg" TargetMode="External" /><Relationship Id="rId84" Type="http://schemas.openxmlformats.org/officeDocument/2006/relationships/hyperlink" Target="http://pbs.twimg.com/profile_images/1121817343611502593/wy0LGXpv_normal.jpg" TargetMode="External" /><Relationship Id="rId85" Type="http://schemas.openxmlformats.org/officeDocument/2006/relationships/hyperlink" Target="http://pbs.twimg.com/profile_images/1121817343611502593/wy0LGXpv_normal.jpg" TargetMode="External" /><Relationship Id="rId86" Type="http://schemas.openxmlformats.org/officeDocument/2006/relationships/hyperlink" Target="http://pbs.twimg.com/profile_images/1121817343611502593/wy0LGXpv_normal.jpg" TargetMode="External" /><Relationship Id="rId87" Type="http://schemas.openxmlformats.org/officeDocument/2006/relationships/hyperlink" Target="http://pbs.twimg.com/profile_images/1121817343611502593/wy0LGXpv_normal.jpg" TargetMode="External" /><Relationship Id="rId88" Type="http://schemas.openxmlformats.org/officeDocument/2006/relationships/hyperlink" Target="http://pbs.twimg.com/profile_images/892393080955031553/jPtLKEP6_normal.jpg" TargetMode="External" /><Relationship Id="rId89" Type="http://schemas.openxmlformats.org/officeDocument/2006/relationships/hyperlink" Target="http://pbs.twimg.com/profile_images/2852898651/28ae7368f25f93c09bb76415bc11beb8_normal.png" TargetMode="External" /><Relationship Id="rId90" Type="http://schemas.openxmlformats.org/officeDocument/2006/relationships/hyperlink" Target="http://pbs.twimg.com/profile_images/1143483334363947008/HtJc-dZZ_normal.png" TargetMode="External" /><Relationship Id="rId91" Type="http://schemas.openxmlformats.org/officeDocument/2006/relationships/hyperlink" Target="http://pbs.twimg.com/profile_images/1153261414401937409/XFAqpQZR_normal.jpg" TargetMode="External" /><Relationship Id="rId92" Type="http://schemas.openxmlformats.org/officeDocument/2006/relationships/hyperlink" Target="http://pbs.twimg.com/profile_images/804013443489660928/yYPRj4kg_normal.jpg" TargetMode="External" /><Relationship Id="rId93" Type="http://schemas.openxmlformats.org/officeDocument/2006/relationships/hyperlink" Target="http://pbs.twimg.com/profile_images/804013443489660928/yYPRj4kg_normal.jpg" TargetMode="External" /><Relationship Id="rId94" Type="http://schemas.openxmlformats.org/officeDocument/2006/relationships/hyperlink" Target="http://pbs.twimg.com/profile_images/804013443489660928/yYPRj4kg_normal.jpg" TargetMode="External" /><Relationship Id="rId95" Type="http://schemas.openxmlformats.org/officeDocument/2006/relationships/hyperlink" Target="http://pbs.twimg.com/profile_images/1149053193638166528/tPkuLcX2_normal.jpg" TargetMode="External" /><Relationship Id="rId96" Type="http://schemas.openxmlformats.org/officeDocument/2006/relationships/hyperlink" Target="https://pbs.twimg.com/media/EBWHZ0SXoAAqyfj.jpg" TargetMode="External" /><Relationship Id="rId97" Type="http://schemas.openxmlformats.org/officeDocument/2006/relationships/hyperlink" Target="https://twitter.com/#!/p2s_inc/status/1137058484816621576" TargetMode="External" /><Relationship Id="rId98" Type="http://schemas.openxmlformats.org/officeDocument/2006/relationships/hyperlink" Target="https://twitter.com/#!/rsbsarma/status/1138175130578952192" TargetMode="External" /><Relationship Id="rId99" Type="http://schemas.openxmlformats.org/officeDocument/2006/relationships/hyperlink" Target="https://twitter.com/#!/rsbsarma/status/1138175130578952192" TargetMode="External" /><Relationship Id="rId100" Type="http://schemas.openxmlformats.org/officeDocument/2006/relationships/hyperlink" Target="https://twitter.com/#!/jaywaterman/status/1138478612976480258" TargetMode="External" /><Relationship Id="rId101" Type="http://schemas.openxmlformats.org/officeDocument/2006/relationships/hyperlink" Target="https://twitter.com/#!/rainforestab/status/1138552422941437952" TargetMode="External" /><Relationship Id="rId102" Type="http://schemas.openxmlformats.org/officeDocument/2006/relationships/hyperlink" Target="https://twitter.com/#!/jermynvoon/status/1138669625665654785" TargetMode="External" /><Relationship Id="rId103" Type="http://schemas.openxmlformats.org/officeDocument/2006/relationships/hyperlink" Target="https://twitter.com/#!/trentjohnsen/status/1138468394737516544" TargetMode="External" /><Relationship Id="rId104" Type="http://schemas.openxmlformats.org/officeDocument/2006/relationships/hyperlink" Target="https://twitter.com/#!/techmemechatter/status/1138682789853835265" TargetMode="External" /><Relationship Id="rId105" Type="http://schemas.openxmlformats.org/officeDocument/2006/relationships/hyperlink" Target="https://twitter.com/#!/salesforce_bot/status/1138702476226572288" TargetMode="External" /><Relationship Id="rId106" Type="http://schemas.openxmlformats.org/officeDocument/2006/relationships/hyperlink" Target="https://twitter.com/#!/testersalesfor1/status/1139060121068351488" TargetMode="External" /><Relationship Id="rId107" Type="http://schemas.openxmlformats.org/officeDocument/2006/relationships/hyperlink" Target="https://twitter.com/#!/cyril_louis/status/1139075044905291776" TargetMode="External" /><Relationship Id="rId108" Type="http://schemas.openxmlformats.org/officeDocument/2006/relationships/hyperlink" Target="https://twitter.com/#!/cyril_louis/status/1139075044905291776" TargetMode="External" /><Relationship Id="rId109" Type="http://schemas.openxmlformats.org/officeDocument/2006/relationships/hyperlink" Target="https://twitter.com/#!/cyril_louis/status/1139075044905291776" TargetMode="External" /><Relationship Id="rId110" Type="http://schemas.openxmlformats.org/officeDocument/2006/relationships/hyperlink" Target="https://twitter.com/#!/cyril_louis/status/1139075044905291776" TargetMode="External" /><Relationship Id="rId111" Type="http://schemas.openxmlformats.org/officeDocument/2006/relationships/hyperlink" Target="https://twitter.com/#!/cyril_louis/status/1139075044905291776" TargetMode="External" /><Relationship Id="rId112" Type="http://schemas.openxmlformats.org/officeDocument/2006/relationships/hyperlink" Target="https://twitter.com/#!/cyril_louis/status/1139075044905291776" TargetMode="External" /><Relationship Id="rId113" Type="http://schemas.openxmlformats.org/officeDocument/2006/relationships/hyperlink" Target="https://twitter.com/#!/torontoedge/status/1140695211523420161" TargetMode="External" /><Relationship Id="rId114" Type="http://schemas.openxmlformats.org/officeDocument/2006/relationships/hyperlink" Target="https://twitter.com/#!/torontoedge/status/1140695211523420161" TargetMode="External" /><Relationship Id="rId115" Type="http://schemas.openxmlformats.org/officeDocument/2006/relationships/hyperlink" Target="https://twitter.com/#!/mbohl07/status/1140702143978115072" TargetMode="External" /><Relationship Id="rId116" Type="http://schemas.openxmlformats.org/officeDocument/2006/relationships/hyperlink" Target="https://twitter.com/#!/mbohl07/status/1140702143978115072" TargetMode="External" /><Relationship Id="rId117" Type="http://schemas.openxmlformats.org/officeDocument/2006/relationships/hyperlink" Target="https://twitter.com/#!/lojikilfacts/status/1141841283897577477" TargetMode="External" /><Relationship Id="rId118" Type="http://schemas.openxmlformats.org/officeDocument/2006/relationships/hyperlink" Target="https://twitter.com/#!/tohealthtoronto/status/1140670445835968513" TargetMode="External" /><Relationship Id="rId119" Type="http://schemas.openxmlformats.org/officeDocument/2006/relationships/hyperlink" Target="https://twitter.com/#!/tohealthtoronto/status/1142430551816716289" TargetMode="External" /><Relationship Id="rId120" Type="http://schemas.openxmlformats.org/officeDocument/2006/relationships/hyperlink" Target="https://twitter.com/#!/tohealthtoronto/status/1140670445835968513" TargetMode="External" /><Relationship Id="rId121" Type="http://schemas.openxmlformats.org/officeDocument/2006/relationships/hyperlink" Target="https://twitter.com/#!/tohealthtoronto/status/1142430551816716289" TargetMode="External" /><Relationship Id="rId122" Type="http://schemas.openxmlformats.org/officeDocument/2006/relationships/hyperlink" Target="https://twitter.com/#!/tohealthtoronto/status/1140670445835968513" TargetMode="External" /><Relationship Id="rId123" Type="http://schemas.openxmlformats.org/officeDocument/2006/relationships/hyperlink" Target="https://twitter.com/#!/tohealthtoronto/status/1142430551816716289" TargetMode="External" /><Relationship Id="rId124" Type="http://schemas.openxmlformats.org/officeDocument/2006/relationships/hyperlink" Target="https://twitter.com/#!/joselinmane/status/1144280460501180423" TargetMode="External" /><Relationship Id="rId125" Type="http://schemas.openxmlformats.org/officeDocument/2006/relationships/hyperlink" Target="https://twitter.com/#!/worldlillie/status/1144289204664487937" TargetMode="External" /><Relationship Id="rId126" Type="http://schemas.openxmlformats.org/officeDocument/2006/relationships/hyperlink" Target="https://twitter.com/#!/joselinmane/status/1144280460501180423" TargetMode="External" /><Relationship Id="rId127" Type="http://schemas.openxmlformats.org/officeDocument/2006/relationships/hyperlink" Target="https://twitter.com/#!/worldlillie/status/1144289204664487937" TargetMode="External" /><Relationship Id="rId128" Type="http://schemas.openxmlformats.org/officeDocument/2006/relationships/hyperlink" Target="https://twitter.com/#!/joselinmane/status/1144280460501180423" TargetMode="External" /><Relationship Id="rId129" Type="http://schemas.openxmlformats.org/officeDocument/2006/relationships/hyperlink" Target="https://twitter.com/#!/worldlillie/status/1144289204664487937" TargetMode="External" /><Relationship Id="rId130" Type="http://schemas.openxmlformats.org/officeDocument/2006/relationships/hyperlink" Target="https://twitter.com/#!/joselinmane/status/1144280460501180423" TargetMode="External" /><Relationship Id="rId131" Type="http://schemas.openxmlformats.org/officeDocument/2006/relationships/hyperlink" Target="https://twitter.com/#!/worldlillie/status/1144289204664487937" TargetMode="External" /><Relationship Id="rId132" Type="http://schemas.openxmlformats.org/officeDocument/2006/relationships/hyperlink" Target="https://twitter.com/#!/joselinmane/status/1144280460501180423" TargetMode="External" /><Relationship Id="rId133" Type="http://schemas.openxmlformats.org/officeDocument/2006/relationships/hyperlink" Target="https://twitter.com/#!/worldlillie/status/1144289204664487937" TargetMode="External" /><Relationship Id="rId134" Type="http://schemas.openxmlformats.org/officeDocument/2006/relationships/hyperlink" Target="https://twitter.com/#!/worldlillie/status/1144289204664487937" TargetMode="External" /><Relationship Id="rId135" Type="http://schemas.openxmlformats.org/officeDocument/2006/relationships/hyperlink" Target="https://twitter.com/#!/drnatalie/status/1144325808925880321" TargetMode="External" /><Relationship Id="rId136" Type="http://schemas.openxmlformats.org/officeDocument/2006/relationships/hyperlink" Target="https://twitter.com/#!/meccastarr7/status/1144415930937741312" TargetMode="External" /><Relationship Id="rId137" Type="http://schemas.openxmlformats.org/officeDocument/2006/relationships/hyperlink" Target="https://twitter.com/#!/crea_aci/status/1146856324006916103" TargetMode="External" /><Relationship Id="rId138" Type="http://schemas.openxmlformats.org/officeDocument/2006/relationships/hyperlink" Target="https://twitter.com/#!/crea_aci/status/1146856324006916103" TargetMode="External" /><Relationship Id="rId139" Type="http://schemas.openxmlformats.org/officeDocument/2006/relationships/hyperlink" Target="https://twitter.com/#!/gasox/status/1146862119310073856" TargetMode="External" /><Relationship Id="rId140" Type="http://schemas.openxmlformats.org/officeDocument/2006/relationships/hyperlink" Target="https://twitter.com/#!/reginarealtors/status/1146903917495644160" TargetMode="External" /><Relationship Id="rId141" Type="http://schemas.openxmlformats.org/officeDocument/2006/relationships/hyperlink" Target="https://twitter.com/#!/charlieriley/status/1148902386339078147" TargetMode="External" /><Relationship Id="rId142" Type="http://schemas.openxmlformats.org/officeDocument/2006/relationships/hyperlink" Target="https://twitter.com/#!/charlieriley/status/1148902386339078147" TargetMode="External" /><Relationship Id="rId143" Type="http://schemas.openxmlformats.org/officeDocument/2006/relationships/hyperlink" Target="https://twitter.com/#!/charlieriley/status/1148902386339078147" TargetMode="External" /><Relationship Id="rId144" Type="http://schemas.openxmlformats.org/officeDocument/2006/relationships/hyperlink" Target="https://twitter.com/#!/charlieriley/status/1148902386339078147" TargetMode="External" /><Relationship Id="rId145" Type="http://schemas.openxmlformats.org/officeDocument/2006/relationships/hyperlink" Target="https://twitter.com/#!/filmiami1/status/1150725176344137729" TargetMode="External" /><Relationship Id="rId146" Type="http://schemas.openxmlformats.org/officeDocument/2006/relationships/hyperlink" Target="https://twitter.com/#!/estherashmore/status/1150891967565484032" TargetMode="External" /><Relationship Id="rId147" Type="http://schemas.openxmlformats.org/officeDocument/2006/relationships/hyperlink" Target="https://twitter.com/#!/estherashmore/status/1150891967565484032" TargetMode="External" /><Relationship Id="rId148" Type="http://schemas.openxmlformats.org/officeDocument/2006/relationships/hyperlink" Target="https://twitter.com/#!/estherashmore/status/1150891967565484032" TargetMode="External" /><Relationship Id="rId149" Type="http://schemas.openxmlformats.org/officeDocument/2006/relationships/hyperlink" Target="https://twitter.com/#!/estherashmore/status/1150891967565484032" TargetMode="External" /><Relationship Id="rId150" Type="http://schemas.openxmlformats.org/officeDocument/2006/relationships/hyperlink" Target="https://twitter.com/#!/estherashmore/status/1150891967565484032" TargetMode="External" /><Relationship Id="rId151" Type="http://schemas.openxmlformats.org/officeDocument/2006/relationships/hyperlink" Target="https://twitter.com/#!/cdreboard/status/1151502878940549121" TargetMode="External" /><Relationship Id="rId152" Type="http://schemas.openxmlformats.org/officeDocument/2006/relationships/hyperlink" Target="https://twitter.com/#!/dagajoal/status/1151502924650110976" TargetMode="External" /><Relationship Id="rId153" Type="http://schemas.openxmlformats.org/officeDocument/2006/relationships/hyperlink" Target="https://twitter.com/#!/beck_et_al/status/1153964320243552256" TargetMode="External" /><Relationship Id="rId154" Type="http://schemas.openxmlformats.org/officeDocument/2006/relationships/hyperlink" Target="https://twitter.com/#!/ormktgen/status/1155461924127162368" TargetMode="External" /><Relationship Id="rId155" Type="http://schemas.openxmlformats.org/officeDocument/2006/relationships/hyperlink" Target="https://twitter.com/#!/salesforcejim/status/1156859714417938432" TargetMode="External" /><Relationship Id="rId156" Type="http://schemas.openxmlformats.org/officeDocument/2006/relationships/hyperlink" Target="https://twitter.com/#!/salesforcejim/status/1156859714417938432" TargetMode="External" /><Relationship Id="rId157" Type="http://schemas.openxmlformats.org/officeDocument/2006/relationships/hyperlink" Target="https://twitter.com/#!/salesforcejim/status/1156859714417938432" TargetMode="External" /><Relationship Id="rId158" Type="http://schemas.openxmlformats.org/officeDocument/2006/relationships/hyperlink" Target="https://twitter.com/#!/blatantlybianca/status/1157009722173607937" TargetMode="External" /><Relationship Id="rId159" Type="http://schemas.openxmlformats.org/officeDocument/2006/relationships/hyperlink" Target="https://twitter.com/#!/kf_demoac/status/1158981366589067264" TargetMode="External" /><Relationship Id="rId160" Type="http://schemas.openxmlformats.org/officeDocument/2006/relationships/hyperlink" Target="https://api.twitter.com/1.1/geo/id/c72c88387acb58ea.json" TargetMode="External" /><Relationship Id="rId161" Type="http://schemas.openxmlformats.org/officeDocument/2006/relationships/hyperlink" Target="https://api.twitter.com/1.1/geo/id/c72c88387acb58ea.json" TargetMode="External" /><Relationship Id="rId162" Type="http://schemas.openxmlformats.org/officeDocument/2006/relationships/hyperlink" Target="https://api.twitter.com/1.1/geo/id/c72c88387acb58ea.json" TargetMode="External" /><Relationship Id="rId163" Type="http://schemas.openxmlformats.org/officeDocument/2006/relationships/hyperlink" Target="https://api.twitter.com/1.1/geo/id/c72c88387acb58ea.json" TargetMode="External" /><Relationship Id="rId164" Type="http://schemas.openxmlformats.org/officeDocument/2006/relationships/hyperlink" Target="https://api.twitter.com/1.1/geo/id/c72c88387acb58ea.json" TargetMode="External" /><Relationship Id="rId165" Type="http://schemas.openxmlformats.org/officeDocument/2006/relationships/hyperlink" Target="https://api.twitter.com/1.1/geo/id/c72c88387acb58ea.json" TargetMode="External" /><Relationship Id="rId166" Type="http://schemas.openxmlformats.org/officeDocument/2006/relationships/hyperlink" Target="https://api.twitter.com/1.1/geo/id/7ef79c5ab17d518c.json" TargetMode="External" /><Relationship Id="rId167" Type="http://schemas.openxmlformats.org/officeDocument/2006/relationships/hyperlink" Target="https://api.twitter.com/1.1/geo/id/7ef79c5ab17d518c.json" TargetMode="External" /><Relationship Id="rId168" Type="http://schemas.openxmlformats.org/officeDocument/2006/relationships/hyperlink" Target="https://api.twitter.com/1.1/geo/id/7ef79c5ab17d518c.json" TargetMode="External" /><Relationship Id="rId169" Type="http://schemas.openxmlformats.org/officeDocument/2006/relationships/hyperlink" Target="https://api.twitter.com/1.1/geo/id/7ef79c5ab17d518c.json" TargetMode="External" /><Relationship Id="rId170" Type="http://schemas.openxmlformats.org/officeDocument/2006/relationships/hyperlink" Target="https://api.twitter.com/1.1/geo/id/7ef79c5ab17d518c.json" TargetMode="External" /><Relationship Id="rId171" Type="http://schemas.openxmlformats.org/officeDocument/2006/relationships/comments" Target="../comments1.xml" /><Relationship Id="rId172" Type="http://schemas.openxmlformats.org/officeDocument/2006/relationships/vmlDrawing" Target="../drawings/vmlDrawing1.vml" /><Relationship Id="rId173" Type="http://schemas.openxmlformats.org/officeDocument/2006/relationships/table" Target="../tables/table1.xml" /><Relationship Id="rId1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r.socialstudio.radian6.com/3bc8106e-764a-4af6-9060-ac5fc85b6e78" TargetMode="External" /><Relationship Id="rId2" Type="http://schemas.openxmlformats.org/officeDocument/2006/relationships/hyperlink" Target="https://twitter.com/salesforce/status/1138045515403321344" TargetMode="External" /><Relationship Id="rId3" Type="http://schemas.openxmlformats.org/officeDocument/2006/relationships/hyperlink" Target="https://betakit.com/wave-to-be-acquired-by-hr-block-for-537-million-cad/" TargetMode="External" /><Relationship Id="rId4" Type="http://schemas.openxmlformats.org/officeDocument/2006/relationships/hyperlink" Target="https://stackoverflow.com/questions/56556156/social-studio-radian6-get-tweets-data" TargetMode="External" /><Relationship Id="rId5" Type="http://schemas.openxmlformats.org/officeDocument/2006/relationships/hyperlink" Target="https://www.eventbrite.ca/e/brightspark-presents-candid-conversations-tech-investing-tickets-62875911544" TargetMode="External" /><Relationship Id="rId6" Type="http://schemas.openxmlformats.org/officeDocument/2006/relationships/hyperlink" Target="https://www.eventbrite.ca/e/brightspark-presents-candid-conversations-tech-investing-tickets-62875911544" TargetMode="External" /><Relationship Id="rId7" Type="http://schemas.openxmlformats.org/officeDocument/2006/relationships/hyperlink" Target="https://www.slideshare.net/Radian6/roi-of-social-media-myths-truths-and-how-to-measure-12227151?qid=e7cd06e8-7d32-4f26-89d7-c3f136bf53d1&amp;v=&amp;b=&amp;from_search=8" TargetMode="External" /><Relationship Id="rId8" Type="http://schemas.openxmlformats.org/officeDocument/2006/relationships/hyperlink" Target="http://r.socialstudio.radian6.com/d884c489-09f6-4837-868f-41f05837ca4d" TargetMode="External" /><Relationship Id="rId9" Type="http://schemas.openxmlformats.org/officeDocument/2006/relationships/hyperlink" Target="http://r.socialstudio.radian6.com/d137b7f4-5d86-47eb-8099-a2d1e0f3ec16" TargetMode="External" /><Relationship Id="rId10" Type="http://schemas.openxmlformats.org/officeDocument/2006/relationships/hyperlink" Target="https://socialstudio.radian6.com/login?redirectURL=%2Fpublish%2Fw%2Fb144a159-73fc-40b4-9519-3250ff73970a%2Fcompose" TargetMode="External" /><Relationship Id="rId11" Type="http://schemas.openxmlformats.org/officeDocument/2006/relationships/hyperlink" Target="https://pbs.twimg.com/media/D8ekqckXoAADQFp.jpg" TargetMode="External" /><Relationship Id="rId12" Type="http://schemas.openxmlformats.org/officeDocument/2006/relationships/hyperlink" Target="https://pbs.twimg.com/media/D9R5ub2XsAAN79y.jpg" TargetMode="External" /><Relationship Id="rId13" Type="http://schemas.openxmlformats.org/officeDocument/2006/relationships/hyperlink" Target="https://pbs.twimg.com/media/D9q6iF2W4AA5EQI.jpg" TargetMode="External" /><Relationship Id="rId14" Type="http://schemas.openxmlformats.org/officeDocument/2006/relationships/hyperlink" Target="https://pbs.twimg.com/media/D-FNAwpXUAIZviB.jpg" TargetMode="External" /><Relationship Id="rId15" Type="http://schemas.openxmlformats.org/officeDocument/2006/relationships/hyperlink" Target="https://pbs.twimg.com/tweet_video_thumb/D-HIIfZXsAErW8I.jpg" TargetMode="External" /><Relationship Id="rId16" Type="http://schemas.openxmlformats.org/officeDocument/2006/relationships/hyperlink" Target="https://pbs.twimg.com/tweet_video_thumb/D-pzreOXYAAydEL.jpg" TargetMode="External" /><Relationship Id="rId17" Type="http://schemas.openxmlformats.org/officeDocument/2006/relationships/hyperlink" Target="https://pbs.twimg.com/media/D_gycmoWkAIHWLO.png" TargetMode="External" /><Relationship Id="rId18" Type="http://schemas.openxmlformats.org/officeDocument/2006/relationships/hyperlink" Target="https://pbs.twimg.com/media/EBWHZ0SXoAAqyfj.jpg" TargetMode="External" /><Relationship Id="rId19" Type="http://schemas.openxmlformats.org/officeDocument/2006/relationships/hyperlink" Target="https://pbs.twimg.com/media/D8ekqckXoAADQFp.jpg" TargetMode="External" /><Relationship Id="rId20" Type="http://schemas.openxmlformats.org/officeDocument/2006/relationships/hyperlink" Target="http://pbs.twimg.com/profile_images/875451115223044096/szoJoWk0_normal.jpg" TargetMode="External" /><Relationship Id="rId21" Type="http://schemas.openxmlformats.org/officeDocument/2006/relationships/hyperlink" Target="http://pbs.twimg.com/profile_images/946446826982424576/gwUyTFeB_normal.jpg" TargetMode="External" /><Relationship Id="rId22" Type="http://schemas.openxmlformats.org/officeDocument/2006/relationships/hyperlink" Target="http://pbs.twimg.com/profile_images/1131320518181654530/AD59MoC__normal.png" TargetMode="External" /><Relationship Id="rId23" Type="http://schemas.openxmlformats.org/officeDocument/2006/relationships/hyperlink" Target="http://pbs.twimg.com/profile_images/1040082503485120513/CYv-oogP_normal.jpg" TargetMode="External" /><Relationship Id="rId24" Type="http://schemas.openxmlformats.org/officeDocument/2006/relationships/hyperlink" Target="http://pbs.twimg.com/profile_images/2857864302/fce47ab302528a8a123e4462a2c0a32b_normal.jpeg" TargetMode="External" /><Relationship Id="rId25" Type="http://schemas.openxmlformats.org/officeDocument/2006/relationships/hyperlink" Target="http://pbs.twimg.com/profile_images/774742521612087296/LHhg-vrL_normal.jpg" TargetMode="External" /><Relationship Id="rId26" Type="http://schemas.openxmlformats.org/officeDocument/2006/relationships/hyperlink" Target="http://pbs.twimg.com/profile_images/917428069199204358/gylOB64T_normal.jp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pbs.twimg.com/profile_images/1032282708137918465/BGEg1y07_normal.jpg" TargetMode="External" /><Relationship Id="rId29" Type="http://schemas.openxmlformats.org/officeDocument/2006/relationships/hyperlink" Target="http://pbs.twimg.com/profile_images/906792500853198848/xQ9_hpVL_normal.jpg" TargetMode="External" /><Relationship Id="rId30" Type="http://schemas.openxmlformats.org/officeDocument/2006/relationships/hyperlink" Target="http://pbs.twimg.com/profile_images/1037782695324119041/0zUUPdnM_normal.jpg" TargetMode="External" /><Relationship Id="rId31" Type="http://schemas.openxmlformats.org/officeDocument/2006/relationships/hyperlink" Target="http://pbs.twimg.com/profile_images/667338532512468993/M7uapdWY_normal.png" TargetMode="External" /><Relationship Id="rId32" Type="http://schemas.openxmlformats.org/officeDocument/2006/relationships/hyperlink" Target="https://pbs.twimg.com/media/D9R5ub2XsAAN79y.jpg" TargetMode="External" /><Relationship Id="rId33" Type="http://schemas.openxmlformats.org/officeDocument/2006/relationships/hyperlink" Target="https://pbs.twimg.com/media/D9q6iF2W4AA5EQI.jpg" TargetMode="External" /><Relationship Id="rId34" Type="http://schemas.openxmlformats.org/officeDocument/2006/relationships/hyperlink" Target="https://pbs.twimg.com/media/D-FNAwpXUAIZviB.jpg" TargetMode="External" /><Relationship Id="rId35" Type="http://schemas.openxmlformats.org/officeDocument/2006/relationships/hyperlink" Target="http://pbs.twimg.com/profile_images/898285182389825538/sOiw-Fcl_normal.jpg" TargetMode="External" /><Relationship Id="rId36" Type="http://schemas.openxmlformats.org/officeDocument/2006/relationships/hyperlink" Target="http://pbs.twimg.com/profile_images/949444103254687744/4g8BRfAL_normal.jpg" TargetMode="External" /><Relationship Id="rId37" Type="http://schemas.openxmlformats.org/officeDocument/2006/relationships/hyperlink" Target="https://pbs.twimg.com/tweet_video_thumb/D-HIIfZXsAErW8I.jpg" TargetMode="External" /><Relationship Id="rId38" Type="http://schemas.openxmlformats.org/officeDocument/2006/relationships/hyperlink" Target="https://pbs.twimg.com/tweet_video_thumb/D-pzreOXYAAydEL.jpg" TargetMode="External" /><Relationship Id="rId39" Type="http://schemas.openxmlformats.org/officeDocument/2006/relationships/hyperlink" Target="http://pbs.twimg.com/profile_images/746751958338330625/kcU83ooH_normal.jpg" TargetMode="External" /><Relationship Id="rId40" Type="http://schemas.openxmlformats.org/officeDocument/2006/relationships/hyperlink" Target="http://pbs.twimg.com/profile_images/503995346029010944/CgGehUF0_normal.png" TargetMode="External" /><Relationship Id="rId41" Type="http://schemas.openxmlformats.org/officeDocument/2006/relationships/hyperlink" Target="http://pbs.twimg.com/profile_images/930142243335307264/Iaw6EMl6_normal.jpg" TargetMode="External" /><Relationship Id="rId42" Type="http://schemas.openxmlformats.org/officeDocument/2006/relationships/hyperlink" Target="https://pbs.twimg.com/media/D_gycmoWkAIHWLO.png" TargetMode="External" /><Relationship Id="rId43" Type="http://schemas.openxmlformats.org/officeDocument/2006/relationships/hyperlink" Target="http://pbs.twimg.com/profile_images/1121817343611502593/wy0LGXpv_normal.jpg" TargetMode="External" /><Relationship Id="rId44" Type="http://schemas.openxmlformats.org/officeDocument/2006/relationships/hyperlink" Target="http://pbs.twimg.com/profile_images/892393080955031553/jPtLKEP6_normal.jpg" TargetMode="External" /><Relationship Id="rId45" Type="http://schemas.openxmlformats.org/officeDocument/2006/relationships/hyperlink" Target="http://pbs.twimg.com/profile_images/2852898651/28ae7368f25f93c09bb76415bc11beb8_normal.png" TargetMode="External" /><Relationship Id="rId46" Type="http://schemas.openxmlformats.org/officeDocument/2006/relationships/hyperlink" Target="http://pbs.twimg.com/profile_images/1143483334363947008/HtJc-dZZ_normal.png" TargetMode="External" /><Relationship Id="rId47" Type="http://schemas.openxmlformats.org/officeDocument/2006/relationships/hyperlink" Target="http://pbs.twimg.com/profile_images/1153261414401937409/XFAqpQZR_normal.jpg" TargetMode="External" /><Relationship Id="rId48" Type="http://schemas.openxmlformats.org/officeDocument/2006/relationships/hyperlink" Target="http://pbs.twimg.com/profile_images/804013443489660928/yYPRj4kg_normal.jpg" TargetMode="External" /><Relationship Id="rId49" Type="http://schemas.openxmlformats.org/officeDocument/2006/relationships/hyperlink" Target="http://pbs.twimg.com/profile_images/1149053193638166528/tPkuLcX2_normal.jpg" TargetMode="External" /><Relationship Id="rId50" Type="http://schemas.openxmlformats.org/officeDocument/2006/relationships/hyperlink" Target="https://pbs.twimg.com/media/EBWHZ0SXoAAqyfj.jpg" TargetMode="External" /><Relationship Id="rId51" Type="http://schemas.openxmlformats.org/officeDocument/2006/relationships/hyperlink" Target="https://twitter.com/#!/p2s_inc/status/1137058484816621576" TargetMode="External" /><Relationship Id="rId52" Type="http://schemas.openxmlformats.org/officeDocument/2006/relationships/hyperlink" Target="https://twitter.com/#!/rsbsarma/status/1138175130578952192" TargetMode="External" /><Relationship Id="rId53" Type="http://schemas.openxmlformats.org/officeDocument/2006/relationships/hyperlink" Target="https://twitter.com/#!/jaywaterman/status/1138478612976480258" TargetMode="External" /><Relationship Id="rId54" Type="http://schemas.openxmlformats.org/officeDocument/2006/relationships/hyperlink" Target="https://twitter.com/#!/rainforestab/status/1138552422941437952" TargetMode="External" /><Relationship Id="rId55" Type="http://schemas.openxmlformats.org/officeDocument/2006/relationships/hyperlink" Target="https://twitter.com/#!/jermynvoon/status/1138669625665654785" TargetMode="External" /><Relationship Id="rId56" Type="http://schemas.openxmlformats.org/officeDocument/2006/relationships/hyperlink" Target="https://twitter.com/#!/trentjohnsen/status/1138468394737516544" TargetMode="External" /><Relationship Id="rId57" Type="http://schemas.openxmlformats.org/officeDocument/2006/relationships/hyperlink" Target="https://twitter.com/#!/techmemechatter/status/1138682789853835265" TargetMode="External" /><Relationship Id="rId58" Type="http://schemas.openxmlformats.org/officeDocument/2006/relationships/hyperlink" Target="https://twitter.com/#!/salesforce_bot/status/1138702476226572288" TargetMode="External" /><Relationship Id="rId59" Type="http://schemas.openxmlformats.org/officeDocument/2006/relationships/hyperlink" Target="https://twitter.com/#!/testersalesfor1/status/1139060121068351488" TargetMode="External" /><Relationship Id="rId60" Type="http://schemas.openxmlformats.org/officeDocument/2006/relationships/hyperlink" Target="https://twitter.com/#!/cyril_louis/status/1139075044905291776" TargetMode="External" /><Relationship Id="rId61" Type="http://schemas.openxmlformats.org/officeDocument/2006/relationships/hyperlink" Target="https://twitter.com/#!/torontoedge/status/1140695211523420161" TargetMode="External" /><Relationship Id="rId62" Type="http://schemas.openxmlformats.org/officeDocument/2006/relationships/hyperlink" Target="https://twitter.com/#!/mbohl07/status/1140702143978115072" TargetMode="External" /><Relationship Id="rId63" Type="http://schemas.openxmlformats.org/officeDocument/2006/relationships/hyperlink" Target="https://twitter.com/#!/lojikilfacts/status/1141841283897577477" TargetMode="External" /><Relationship Id="rId64" Type="http://schemas.openxmlformats.org/officeDocument/2006/relationships/hyperlink" Target="https://twitter.com/#!/tohealthtoronto/status/1140670445835968513" TargetMode="External" /><Relationship Id="rId65" Type="http://schemas.openxmlformats.org/officeDocument/2006/relationships/hyperlink" Target="https://twitter.com/#!/tohealthtoronto/status/1142430551816716289" TargetMode="External" /><Relationship Id="rId66" Type="http://schemas.openxmlformats.org/officeDocument/2006/relationships/hyperlink" Target="https://twitter.com/#!/joselinmane/status/1144280460501180423" TargetMode="External" /><Relationship Id="rId67" Type="http://schemas.openxmlformats.org/officeDocument/2006/relationships/hyperlink" Target="https://twitter.com/#!/worldlillie/status/1144289204664487937" TargetMode="External" /><Relationship Id="rId68" Type="http://schemas.openxmlformats.org/officeDocument/2006/relationships/hyperlink" Target="https://twitter.com/#!/drnatalie/status/1144325808925880321" TargetMode="External" /><Relationship Id="rId69" Type="http://schemas.openxmlformats.org/officeDocument/2006/relationships/hyperlink" Target="https://twitter.com/#!/meccastarr7/status/1144415930937741312" TargetMode="External" /><Relationship Id="rId70" Type="http://schemas.openxmlformats.org/officeDocument/2006/relationships/hyperlink" Target="https://twitter.com/#!/crea_aci/status/1146856324006916103" TargetMode="External" /><Relationship Id="rId71" Type="http://schemas.openxmlformats.org/officeDocument/2006/relationships/hyperlink" Target="https://twitter.com/#!/gasox/status/1146862119310073856" TargetMode="External" /><Relationship Id="rId72" Type="http://schemas.openxmlformats.org/officeDocument/2006/relationships/hyperlink" Target="https://twitter.com/#!/reginarealtors/status/1146903917495644160" TargetMode="External" /><Relationship Id="rId73" Type="http://schemas.openxmlformats.org/officeDocument/2006/relationships/hyperlink" Target="https://twitter.com/#!/charlieriley/status/1148902386339078147" TargetMode="External" /><Relationship Id="rId74" Type="http://schemas.openxmlformats.org/officeDocument/2006/relationships/hyperlink" Target="https://twitter.com/#!/filmiami1/status/1150725176344137729" TargetMode="External" /><Relationship Id="rId75" Type="http://schemas.openxmlformats.org/officeDocument/2006/relationships/hyperlink" Target="https://twitter.com/#!/estherashmore/status/1150891967565484032" TargetMode="External" /><Relationship Id="rId76" Type="http://schemas.openxmlformats.org/officeDocument/2006/relationships/hyperlink" Target="https://twitter.com/#!/cdreboard/status/1151502878940549121" TargetMode="External" /><Relationship Id="rId77" Type="http://schemas.openxmlformats.org/officeDocument/2006/relationships/hyperlink" Target="https://twitter.com/#!/dagajoal/status/1151502924650110976" TargetMode="External" /><Relationship Id="rId78" Type="http://schemas.openxmlformats.org/officeDocument/2006/relationships/hyperlink" Target="https://twitter.com/#!/beck_et_al/status/1153964320243552256" TargetMode="External" /><Relationship Id="rId79" Type="http://schemas.openxmlformats.org/officeDocument/2006/relationships/hyperlink" Target="https://twitter.com/#!/ormktgen/status/1155461924127162368" TargetMode="External" /><Relationship Id="rId80" Type="http://schemas.openxmlformats.org/officeDocument/2006/relationships/hyperlink" Target="https://twitter.com/#!/salesforcejim/status/1156859714417938432" TargetMode="External" /><Relationship Id="rId81" Type="http://schemas.openxmlformats.org/officeDocument/2006/relationships/hyperlink" Target="https://twitter.com/#!/blatantlybianca/status/1157009722173607937" TargetMode="External" /><Relationship Id="rId82" Type="http://schemas.openxmlformats.org/officeDocument/2006/relationships/hyperlink" Target="https://twitter.com/#!/kf_demoac/status/1158981366589067264" TargetMode="External" /><Relationship Id="rId83" Type="http://schemas.openxmlformats.org/officeDocument/2006/relationships/hyperlink" Target="https://api.twitter.com/1.1/geo/id/c72c88387acb58ea.json" TargetMode="External" /><Relationship Id="rId84" Type="http://schemas.openxmlformats.org/officeDocument/2006/relationships/hyperlink" Target="https://api.twitter.com/1.1/geo/id/7ef79c5ab17d518c.json" TargetMode="External" /><Relationship Id="rId85" Type="http://schemas.openxmlformats.org/officeDocument/2006/relationships/comments" Target="../comments13.xml" /><Relationship Id="rId86" Type="http://schemas.openxmlformats.org/officeDocument/2006/relationships/vmlDrawing" Target="../drawings/vmlDrawing6.vml" /><Relationship Id="rId87" Type="http://schemas.openxmlformats.org/officeDocument/2006/relationships/table" Target="../tables/table23.xml" /><Relationship Id="rId8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3mI21wqa3" TargetMode="External" /><Relationship Id="rId2" Type="http://schemas.openxmlformats.org/officeDocument/2006/relationships/hyperlink" Target="https://t.co/HUa2RhSmq3" TargetMode="External" /><Relationship Id="rId3" Type="http://schemas.openxmlformats.org/officeDocument/2006/relationships/hyperlink" Target="http://t.co/YwSlyMGUSK" TargetMode="External" /><Relationship Id="rId4" Type="http://schemas.openxmlformats.org/officeDocument/2006/relationships/hyperlink" Target="https://t.co/gnUygV8i1K" TargetMode="External" /><Relationship Id="rId5" Type="http://schemas.openxmlformats.org/officeDocument/2006/relationships/hyperlink" Target="https://t.co/KtqYSPJk9N" TargetMode="External" /><Relationship Id="rId6" Type="http://schemas.openxmlformats.org/officeDocument/2006/relationships/hyperlink" Target="http://techmeme.com/" TargetMode="External" /><Relationship Id="rId7" Type="http://schemas.openxmlformats.org/officeDocument/2006/relationships/hyperlink" Target="https://t.co/ZCWxSnjCCc" TargetMode="External" /><Relationship Id="rId8" Type="http://schemas.openxmlformats.org/officeDocument/2006/relationships/hyperlink" Target="https://t.co/98NVd6ea2x" TargetMode="External" /><Relationship Id="rId9" Type="http://schemas.openxmlformats.org/officeDocument/2006/relationships/hyperlink" Target="https://t.co/e2NdVU3FcF" TargetMode="External" /><Relationship Id="rId10" Type="http://schemas.openxmlformats.org/officeDocument/2006/relationships/hyperlink" Target="https://t.co/ZZsK4aMi8v" TargetMode="External" /><Relationship Id="rId11" Type="http://schemas.openxmlformats.org/officeDocument/2006/relationships/hyperlink" Target="http://t.co/bJUJGIEyNY" TargetMode="External" /><Relationship Id="rId12" Type="http://schemas.openxmlformats.org/officeDocument/2006/relationships/hyperlink" Target="https://t.co/V3GYKBTjgc" TargetMode="External" /><Relationship Id="rId13" Type="http://schemas.openxmlformats.org/officeDocument/2006/relationships/hyperlink" Target="http://twitter.com/marketingcloud" TargetMode="External" /><Relationship Id="rId14" Type="http://schemas.openxmlformats.org/officeDocument/2006/relationships/hyperlink" Target="http://t.co/YE1A0mGbnV" TargetMode="External" /><Relationship Id="rId15" Type="http://schemas.openxmlformats.org/officeDocument/2006/relationships/hyperlink" Target="https://t.co/W6X0XJ7S6v" TargetMode="External" /><Relationship Id="rId16" Type="http://schemas.openxmlformats.org/officeDocument/2006/relationships/hyperlink" Target="http://www.hopper.com/" TargetMode="External" /><Relationship Id="rId17" Type="http://schemas.openxmlformats.org/officeDocument/2006/relationships/hyperlink" Target="http://t.co/tXCGfymixA" TargetMode="External" /><Relationship Id="rId18" Type="http://schemas.openxmlformats.org/officeDocument/2006/relationships/hyperlink" Target="https://t.co/ToZL8kKPkT" TargetMode="External" /><Relationship Id="rId19" Type="http://schemas.openxmlformats.org/officeDocument/2006/relationships/hyperlink" Target="https://www.aroundtheworldl.com/about/" TargetMode="External" /><Relationship Id="rId20" Type="http://schemas.openxmlformats.org/officeDocument/2006/relationships/hyperlink" Target="https://t.co/DNuJ2pFBtm" TargetMode="External" /><Relationship Id="rId21" Type="http://schemas.openxmlformats.org/officeDocument/2006/relationships/hyperlink" Target="http://t.co/ePl3U57KsJ" TargetMode="External" /><Relationship Id="rId22" Type="http://schemas.openxmlformats.org/officeDocument/2006/relationships/hyperlink" Target="https://t.co/6pZBioTdly" TargetMode="External" /><Relationship Id="rId23" Type="http://schemas.openxmlformats.org/officeDocument/2006/relationships/hyperlink" Target="https://meccabey.com/" TargetMode="External" /><Relationship Id="rId24" Type="http://schemas.openxmlformats.org/officeDocument/2006/relationships/hyperlink" Target="http://t.co/iWBTkGYXAK" TargetMode="External" /><Relationship Id="rId25" Type="http://schemas.openxmlformats.org/officeDocument/2006/relationships/hyperlink" Target="https://t.co/apwIwHaXQp" TargetMode="External" /><Relationship Id="rId26" Type="http://schemas.openxmlformats.org/officeDocument/2006/relationships/hyperlink" Target="http://www.shellysmee.com/" TargetMode="External" /><Relationship Id="rId27" Type="http://schemas.openxmlformats.org/officeDocument/2006/relationships/hyperlink" Target="http://t.co/rPvqn8BmSS" TargetMode="External" /><Relationship Id="rId28" Type="http://schemas.openxmlformats.org/officeDocument/2006/relationships/hyperlink" Target="http://www.charlieriley.co/" TargetMode="External" /><Relationship Id="rId29" Type="http://schemas.openxmlformats.org/officeDocument/2006/relationships/hyperlink" Target="https://t.co/mErk2rmRXb" TargetMode="External" /><Relationship Id="rId30" Type="http://schemas.openxmlformats.org/officeDocument/2006/relationships/hyperlink" Target="http://chrisbrogan.com/about" TargetMode="External" /><Relationship Id="rId31" Type="http://schemas.openxmlformats.org/officeDocument/2006/relationships/hyperlink" Target="http://inbound.com/" TargetMode="External" /><Relationship Id="rId32" Type="http://schemas.openxmlformats.org/officeDocument/2006/relationships/hyperlink" Target="https://t.co/EEnez4i6mg" TargetMode="External" /><Relationship Id="rId33" Type="http://schemas.openxmlformats.org/officeDocument/2006/relationships/hyperlink" Target="http://t.co/rRcoVlRbH1" TargetMode="External" /><Relationship Id="rId34" Type="http://schemas.openxmlformats.org/officeDocument/2006/relationships/hyperlink" Target="https://t.co/1iBezzd2wd" TargetMode="External" /><Relationship Id="rId35" Type="http://schemas.openxmlformats.org/officeDocument/2006/relationships/hyperlink" Target="http://ai-4-all.org/" TargetMode="External" /><Relationship Id="rId36" Type="http://schemas.openxmlformats.org/officeDocument/2006/relationships/hyperlink" Target="https://www.desmonduptonpatton.com/?fbclid=IwAR3AU6FoJVpWLmrZvYhk7_7xBnkL_fOL0wigIWJoB_XHlh1gHSytoeu" TargetMode="External" /><Relationship Id="rId37" Type="http://schemas.openxmlformats.org/officeDocument/2006/relationships/hyperlink" Target="https://safelab.socialwork.columbia.edu/" TargetMode="External" /><Relationship Id="rId38" Type="http://schemas.openxmlformats.org/officeDocument/2006/relationships/hyperlink" Target="https://t.co/lBsf3TE8Vv" TargetMode="External" /><Relationship Id="rId39" Type="http://schemas.openxmlformats.org/officeDocument/2006/relationships/hyperlink" Target="https://t.co/7eCDn5SAzS" TargetMode="External" /><Relationship Id="rId40" Type="http://schemas.openxmlformats.org/officeDocument/2006/relationships/hyperlink" Target="https://t.co/ImBQFv5jZu" TargetMode="External" /><Relationship Id="rId41" Type="http://schemas.openxmlformats.org/officeDocument/2006/relationships/hyperlink" Target="https://t.co/YRxjcGcKID" TargetMode="External" /><Relationship Id="rId42" Type="http://schemas.openxmlformats.org/officeDocument/2006/relationships/hyperlink" Target="https://t.co/A1EVoVOZLa" TargetMode="External" /><Relationship Id="rId43" Type="http://schemas.openxmlformats.org/officeDocument/2006/relationships/hyperlink" Target="https://pbs.twimg.com/profile_banners/87080698/1549553794" TargetMode="External" /><Relationship Id="rId44" Type="http://schemas.openxmlformats.org/officeDocument/2006/relationships/hyperlink" Target="https://pbs.twimg.com/profile_banners/14792516/1531952279" TargetMode="External" /><Relationship Id="rId45" Type="http://schemas.openxmlformats.org/officeDocument/2006/relationships/hyperlink" Target="https://pbs.twimg.com/profile_banners/33612317/1565045455" TargetMode="External" /><Relationship Id="rId46" Type="http://schemas.openxmlformats.org/officeDocument/2006/relationships/hyperlink" Target="https://pbs.twimg.com/profile_banners/29500709/1433298404" TargetMode="External" /><Relationship Id="rId47" Type="http://schemas.openxmlformats.org/officeDocument/2006/relationships/hyperlink" Target="https://pbs.twimg.com/profile_banners/81487184/1537385456" TargetMode="External" /><Relationship Id="rId48" Type="http://schemas.openxmlformats.org/officeDocument/2006/relationships/hyperlink" Target="https://pbs.twimg.com/profile_banners/827617633801351168/1486154775" TargetMode="External" /><Relationship Id="rId49" Type="http://schemas.openxmlformats.org/officeDocument/2006/relationships/hyperlink" Target="https://pbs.twimg.com/profile_banners/31662127/1449272912" TargetMode="External" /><Relationship Id="rId50" Type="http://schemas.openxmlformats.org/officeDocument/2006/relationships/hyperlink" Target="https://pbs.twimg.com/profile_banners/771810098025037824/1472849617" TargetMode="External" /><Relationship Id="rId51" Type="http://schemas.openxmlformats.org/officeDocument/2006/relationships/hyperlink" Target="https://pbs.twimg.com/profile_banners/4339056148/1512634638" TargetMode="External" /><Relationship Id="rId52" Type="http://schemas.openxmlformats.org/officeDocument/2006/relationships/hyperlink" Target="https://pbs.twimg.com/profile_banners/813735009089712128/1506930045" TargetMode="External" /><Relationship Id="rId53" Type="http://schemas.openxmlformats.org/officeDocument/2006/relationships/hyperlink" Target="https://pbs.twimg.com/profile_banners/440948933/1465295986" TargetMode="External" /><Relationship Id="rId54" Type="http://schemas.openxmlformats.org/officeDocument/2006/relationships/hyperlink" Target="https://pbs.twimg.com/profile_banners/42671211/1564677446" TargetMode="External" /><Relationship Id="rId55" Type="http://schemas.openxmlformats.org/officeDocument/2006/relationships/hyperlink" Target="https://pbs.twimg.com/profile_banners/3620016853/1552682335" TargetMode="External" /><Relationship Id="rId56" Type="http://schemas.openxmlformats.org/officeDocument/2006/relationships/hyperlink" Target="https://pbs.twimg.com/profile_banners/17929114/1559234681" TargetMode="External" /><Relationship Id="rId57" Type="http://schemas.openxmlformats.org/officeDocument/2006/relationships/hyperlink" Target="https://pbs.twimg.com/profile_banners/233278338/1541330935" TargetMode="External" /><Relationship Id="rId58" Type="http://schemas.openxmlformats.org/officeDocument/2006/relationships/hyperlink" Target="https://pbs.twimg.com/profile_banners/906304085833502720/1505029602" TargetMode="External" /><Relationship Id="rId59" Type="http://schemas.openxmlformats.org/officeDocument/2006/relationships/hyperlink" Target="https://pbs.twimg.com/profile_banners/3178445744/1477509357" TargetMode="External" /><Relationship Id="rId60" Type="http://schemas.openxmlformats.org/officeDocument/2006/relationships/hyperlink" Target="https://pbs.twimg.com/profile_banners/2964345075/1542044188" TargetMode="External" /><Relationship Id="rId61" Type="http://schemas.openxmlformats.org/officeDocument/2006/relationships/hyperlink" Target="https://pbs.twimg.com/profile_banners/985938313784807425/1546461491" TargetMode="External" /><Relationship Id="rId62" Type="http://schemas.openxmlformats.org/officeDocument/2006/relationships/hyperlink" Target="https://pbs.twimg.com/profile_banners/27472675/1562006051" TargetMode="External" /><Relationship Id="rId63" Type="http://schemas.openxmlformats.org/officeDocument/2006/relationships/hyperlink" Target="https://pbs.twimg.com/profile_banners/7871702/1412173635" TargetMode="External" /><Relationship Id="rId64" Type="http://schemas.openxmlformats.org/officeDocument/2006/relationships/hyperlink" Target="https://pbs.twimg.com/profile_banners/17659626/1429912955" TargetMode="External" /><Relationship Id="rId65" Type="http://schemas.openxmlformats.org/officeDocument/2006/relationships/hyperlink" Target="https://pbs.twimg.com/profile_banners/82399286/1401500449" TargetMode="External" /><Relationship Id="rId66" Type="http://schemas.openxmlformats.org/officeDocument/2006/relationships/hyperlink" Target="https://pbs.twimg.com/profile_banners/109692441/1439593740" TargetMode="External" /><Relationship Id="rId67" Type="http://schemas.openxmlformats.org/officeDocument/2006/relationships/hyperlink" Target="https://pbs.twimg.com/profile_banners/46668984/1562682797" TargetMode="External" /><Relationship Id="rId68" Type="http://schemas.openxmlformats.org/officeDocument/2006/relationships/hyperlink" Target="https://pbs.twimg.com/profile_banners/9860432/1516142870" TargetMode="External" /><Relationship Id="rId69" Type="http://schemas.openxmlformats.org/officeDocument/2006/relationships/hyperlink" Target="https://pbs.twimg.com/profile_banners/19383954/1512955521" TargetMode="External" /><Relationship Id="rId70" Type="http://schemas.openxmlformats.org/officeDocument/2006/relationships/hyperlink" Target="https://pbs.twimg.com/profile_banners/31033856/1544505639" TargetMode="External" /><Relationship Id="rId71" Type="http://schemas.openxmlformats.org/officeDocument/2006/relationships/hyperlink" Target="https://pbs.twimg.com/profile_banners/19337563/1531762570" TargetMode="External" /><Relationship Id="rId72" Type="http://schemas.openxmlformats.org/officeDocument/2006/relationships/hyperlink" Target="https://pbs.twimg.com/profile_banners/22204456/1348186957" TargetMode="External" /><Relationship Id="rId73" Type="http://schemas.openxmlformats.org/officeDocument/2006/relationships/hyperlink" Target="https://pbs.twimg.com/profile_banners/55165612/1497657142" TargetMode="External" /><Relationship Id="rId74" Type="http://schemas.openxmlformats.org/officeDocument/2006/relationships/hyperlink" Target="https://pbs.twimg.com/profile_banners/566885472/1408998680" TargetMode="External" /><Relationship Id="rId75" Type="http://schemas.openxmlformats.org/officeDocument/2006/relationships/hyperlink" Target="https://pbs.twimg.com/profile_banners/11089602/1522332107" TargetMode="External" /><Relationship Id="rId76" Type="http://schemas.openxmlformats.org/officeDocument/2006/relationships/hyperlink" Target="https://pbs.twimg.com/profile_banners/15208271/1451325099" TargetMode="External" /><Relationship Id="rId77" Type="http://schemas.openxmlformats.org/officeDocument/2006/relationships/hyperlink" Target="https://pbs.twimg.com/profile_banners/10202/1515778716" TargetMode="External" /><Relationship Id="rId78" Type="http://schemas.openxmlformats.org/officeDocument/2006/relationships/hyperlink" Target="https://pbs.twimg.com/profile_banners/16018889/1515787305" TargetMode="External" /><Relationship Id="rId79" Type="http://schemas.openxmlformats.org/officeDocument/2006/relationships/hyperlink" Target="https://pbs.twimg.com/profile_banners/8769212/1410561629" TargetMode="External" /><Relationship Id="rId80" Type="http://schemas.openxmlformats.org/officeDocument/2006/relationships/hyperlink" Target="https://pbs.twimg.com/profile_banners/2196072810/1550070449" TargetMode="External" /><Relationship Id="rId81" Type="http://schemas.openxmlformats.org/officeDocument/2006/relationships/hyperlink" Target="https://pbs.twimg.com/profile_banners/59888108/1556297073" TargetMode="External" /><Relationship Id="rId82" Type="http://schemas.openxmlformats.org/officeDocument/2006/relationships/hyperlink" Target="https://pbs.twimg.com/profile_banners/248795646/1557338350" TargetMode="External" /><Relationship Id="rId83" Type="http://schemas.openxmlformats.org/officeDocument/2006/relationships/hyperlink" Target="https://pbs.twimg.com/profile_banners/833587995928178692/1488265021" TargetMode="External" /><Relationship Id="rId84" Type="http://schemas.openxmlformats.org/officeDocument/2006/relationships/hyperlink" Target="https://pbs.twimg.com/profile_banners/1096179054/1556846237" TargetMode="External" /><Relationship Id="rId85" Type="http://schemas.openxmlformats.org/officeDocument/2006/relationships/hyperlink" Target="https://pbs.twimg.com/profile_banners/1049290209156902915/1542660551" TargetMode="External" /><Relationship Id="rId86" Type="http://schemas.openxmlformats.org/officeDocument/2006/relationships/hyperlink" Target="https://pbs.twimg.com/profile_banners/2818434678/1558028550" TargetMode="External" /><Relationship Id="rId87" Type="http://schemas.openxmlformats.org/officeDocument/2006/relationships/hyperlink" Target="https://pbs.twimg.com/profile_banners/708325089117253632/1501599634" TargetMode="External" /><Relationship Id="rId88" Type="http://schemas.openxmlformats.org/officeDocument/2006/relationships/hyperlink" Target="https://pbs.twimg.com/profile_banners/306867808/1444760906" TargetMode="External" /><Relationship Id="rId89" Type="http://schemas.openxmlformats.org/officeDocument/2006/relationships/hyperlink" Target="https://pbs.twimg.com/profile_banners/74959806/1490976071" TargetMode="External" /><Relationship Id="rId90" Type="http://schemas.openxmlformats.org/officeDocument/2006/relationships/hyperlink" Target="https://pbs.twimg.com/profile_banners/20823928/1546259195" TargetMode="External" /><Relationship Id="rId91" Type="http://schemas.openxmlformats.org/officeDocument/2006/relationships/hyperlink" Target="https://pbs.twimg.com/profile_banners/321745536/1481943302" TargetMode="External" /><Relationship Id="rId92" Type="http://schemas.openxmlformats.org/officeDocument/2006/relationships/hyperlink" Target="https://pbs.twimg.com/profile_banners/834890278330855424/1516743303" TargetMode="External" /><Relationship Id="rId93" Type="http://schemas.openxmlformats.org/officeDocument/2006/relationships/hyperlink" Target="https://pbs.twimg.com/profile_banners/67682704/1565065323" TargetMode="External" /><Relationship Id="rId94" Type="http://schemas.openxmlformats.org/officeDocument/2006/relationships/hyperlink" Target="https://pbs.twimg.com/profile_banners/1683644186/1535337934" TargetMode="External" /><Relationship Id="rId95" Type="http://schemas.openxmlformats.org/officeDocument/2006/relationships/hyperlink" Target="http://abs.twimg.com/images/themes/theme13/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6/bg.gif" TargetMode="External" /><Relationship Id="rId101" Type="http://schemas.openxmlformats.org/officeDocument/2006/relationships/hyperlink" Target="http://abs.twimg.com/images/themes/theme12/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9/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0.twimg.com/profile_background_images/662059475/v9g881mr324ukj2ozhc6.jpe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background_images/75227086/aruba_pic.jp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7/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6/bg.gif"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1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8/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5/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9/bg.gif"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pbs.twimg.com/profile_images/965456856758939648/GeWQhev4_normal.jpg" TargetMode="External" /><Relationship Id="rId149" Type="http://schemas.openxmlformats.org/officeDocument/2006/relationships/hyperlink" Target="http://pbs.twimg.com/profile_images/875451115223044096/szoJoWk0_normal.jpg" TargetMode="External" /><Relationship Id="rId150" Type="http://schemas.openxmlformats.org/officeDocument/2006/relationships/hyperlink" Target="http://pbs.twimg.com/profile_images/1019707946349969408/ZadESXl4_normal.jpg" TargetMode="External" /><Relationship Id="rId151" Type="http://schemas.openxmlformats.org/officeDocument/2006/relationships/hyperlink" Target="http://pbs.twimg.com/profile_images/1151553354377469952/b9bSaSr5_normal.jpg" TargetMode="External" /><Relationship Id="rId152" Type="http://schemas.openxmlformats.org/officeDocument/2006/relationships/hyperlink" Target="http://pbs.twimg.com/profile_images/946446826982424576/gwUyTFeB_normal.jpg" TargetMode="External" /><Relationship Id="rId153" Type="http://schemas.openxmlformats.org/officeDocument/2006/relationships/hyperlink" Target="http://pbs.twimg.com/profile_images/2857864302/fce47ab302528a8a123e4462a2c0a32b_normal.jpeg" TargetMode="External" /><Relationship Id="rId154" Type="http://schemas.openxmlformats.org/officeDocument/2006/relationships/hyperlink" Target="http://pbs.twimg.com/profile_images/1131320518181654530/AD59MoC__normal.png" TargetMode="External" /><Relationship Id="rId155" Type="http://schemas.openxmlformats.org/officeDocument/2006/relationships/hyperlink" Target="http://pbs.twimg.com/profile_images/1040082503485120513/CYv-oogP_normal.jpg" TargetMode="External" /><Relationship Id="rId156" Type="http://schemas.openxmlformats.org/officeDocument/2006/relationships/hyperlink" Target="http://pbs.twimg.com/profile_images/774742521612087296/LHhg-vrL_normal.jpg" TargetMode="External" /><Relationship Id="rId157" Type="http://schemas.openxmlformats.org/officeDocument/2006/relationships/hyperlink" Target="http://pbs.twimg.com/profile_images/917428069199204358/gylOB64T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914756945994805248/KL2ELIt6_normal.jpg" TargetMode="External" /><Relationship Id="rId160" Type="http://schemas.openxmlformats.org/officeDocument/2006/relationships/hyperlink" Target="http://pbs.twimg.com/profile_images/1032282708137918465/BGEg1y07_normal.jpg" TargetMode="External" /><Relationship Id="rId161" Type="http://schemas.openxmlformats.org/officeDocument/2006/relationships/hyperlink" Target="http://pbs.twimg.com/profile_images/1125775532291973121/FKHwkkE__normal.png" TargetMode="External" /><Relationship Id="rId162" Type="http://schemas.openxmlformats.org/officeDocument/2006/relationships/hyperlink" Target="http://pbs.twimg.com/profile_images/663865914639650817/wkP3v_Kc_normal.png" TargetMode="External" /><Relationship Id="rId163" Type="http://schemas.openxmlformats.org/officeDocument/2006/relationships/hyperlink" Target="http://pbs.twimg.com/profile_images/1049303594279862272/NHOel0Hh_normal.jpg" TargetMode="External" /><Relationship Id="rId164" Type="http://schemas.openxmlformats.org/officeDocument/2006/relationships/hyperlink" Target="http://pbs.twimg.com/profile_images/1109884670215360512/KC8nw3UL_normal.png" TargetMode="External" /><Relationship Id="rId165" Type="http://schemas.openxmlformats.org/officeDocument/2006/relationships/hyperlink" Target="http://a0.twimg.com/profile_images/2620661611/fs9y9y8nfgyggghlnseq_normal.jpeg" TargetMode="External" /><Relationship Id="rId166" Type="http://schemas.openxmlformats.org/officeDocument/2006/relationships/hyperlink" Target="http://pbs.twimg.com/profile_images/906792500853198848/xQ9_hpVL_normal.jpg" TargetMode="External" /><Relationship Id="rId167" Type="http://schemas.openxmlformats.org/officeDocument/2006/relationships/hyperlink" Target="http://pbs.twimg.com/profile_images/1033004469393321988/mB90b9p1_normal.jpg" TargetMode="External" /><Relationship Id="rId168" Type="http://schemas.openxmlformats.org/officeDocument/2006/relationships/hyperlink" Target="http://pbs.twimg.com/profile_images/1062035711107289088/TFTlCSPf_normal.jpg" TargetMode="External" /><Relationship Id="rId169" Type="http://schemas.openxmlformats.org/officeDocument/2006/relationships/hyperlink" Target="http://pbs.twimg.com/profile_images/1037782695324119041/0zUUPdnM_normal.jpg" TargetMode="External" /><Relationship Id="rId170" Type="http://schemas.openxmlformats.org/officeDocument/2006/relationships/hyperlink" Target="http://pbs.twimg.com/profile_images/667338532512468993/M7uapdWY_normal.png" TargetMode="External" /><Relationship Id="rId171" Type="http://schemas.openxmlformats.org/officeDocument/2006/relationships/hyperlink" Target="http://pbs.twimg.com/profile_images/977268379596726272/KoJ9JcpI_normal.jpg" TargetMode="External" /><Relationship Id="rId172" Type="http://schemas.openxmlformats.org/officeDocument/2006/relationships/hyperlink" Target="http://pbs.twimg.com/profile_images/421651462/NewFace250n_normal.jpg" TargetMode="External" /><Relationship Id="rId173" Type="http://schemas.openxmlformats.org/officeDocument/2006/relationships/hyperlink" Target="http://pbs.twimg.com/profile_images/634461840907608064/2omgLVFg_normal.jpg" TargetMode="External" /><Relationship Id="rId174" Type="http://schemas.openxmlformats.org/officeDocument/2006/relationships/hyperlink" Target="http://pbs.twimg.com/profile_images/898285182389825538/sOiw-Fcl_normal.jpg" TargetMode="External" /><Relationship Id="rId175" Type="http://schemas.openxmlformats.org/officeDocument/2006/relationships/hyperlink" Target="http://pbs.twimg.com/profile_images/632327884120674304/flMX_thB_normal.jpg" TargetMode="External" /><Relationship Id="rId176" Type="http://schemas.openxmlformats.org/officeDocument/2006/relationships/hyperlink" Target="http://pbs.twimg.com/profile_images/1145707699054764032/NrhCttDk_normal.png" TargetMode="External" /><Relationship Id="rId177" Type="http://schemas.openxmlformats.org/officeDocument/2006/relationships/hyperlink" Target="http://pbs.twimg.com/profile_images/722529950583140352/mVUDo78h_normal.jpg" TargetMode="External" /><Relationship Id="rId178" Type="http://schemas.openxmlformats.org/officeDocument/2006/relationships/hyperlink" Target="http://pbs.twimg.com/profile_images/949444103254687744/4g8BRfAL_normal.jpg" TargetMode="External" /><Relationship Id="rId179" Type="http://schemas.openxmlformats.org/officeDocument/2006/relationships/hyperlink" Target="http://pbs.twimg.com/profile_images/1072360931324297217/aw_kFCwG_normal.jpg" TargetMode="External" /><Relationship Id="rId180" Type="http://schemas.openxmlformats.org/officeDocument/2006/relationships/hyperlink" Target="http://pbs.twimg.com/profile_images/660071012965466112/HKWPwKU6_normal.png" TargetMode="External" /><Relationship Id="rId181" Type="http://schemas.openxmlformats.org/officeDocument/2006/relationships/hyperlink" Target="http://pbs.twimg.com/profile_images/785440308460937216/n73AhcX6_normal.jpg" TargetMode="External" /><Relationship Id="rId182" Type="http://schemas.openxmlformats.org/officeDocument/2006/relationships/hyperlink" Target="http://pbs.twimg.com/profile_images/875862236752891904/zYVfILAD_normal.jpg" TargetMode="External" /><Relationship Id="rId183" Type="http://schemas.openxmlformats.org/officeDocument/2006/relationships/hyperlink" Target="http://pbs.twimg.com/profile_images/746751958338330625/kcU83ooH_normal.jpg" TargetMode="External" /><Relationship Id="rId184" Type="http://schemas.openxmlformats.org/officeDocument/2006/relationships/hyperlink" Target="http://pbs.twimg.com/profile_images/503995346029010944/CgGehUF0_normal.png" TargetMode="External" /><Relationship Id="rId185" Type="http://schemas.openxmlformats.org/officeDocument/2006/relationships/hyperlink" Target="http://pbs.twimg.com/profile_images/930142243335307264/Iaw6EMl6_normal.jpg" TargetMode="External" /><Relationship Id="rId186" Type="http://schemas.openxmlformats.org/officeDocument/2006/relationships/hyperlink" Target="http://pbs.twimg.com/profile_images/1003819219035680769/G6972skm_normal.jpg" TargetMode="External" /><Relationship Id="rId187" Type="http://schemas.openxmlformats.org/officeDocument/2006/relationships/hyperlink" Target="http://pbs.twimg.com/profile_images/951871850107191296/gJ_F9MT4_normal.jpg" TargetMode="External" /><Relationship Id="rId188" Type="http://schemas.openxmlformats.org/officeDocument/2006/relationships/hyperlink" Target="http://pbs.twimg.com/profile_images/1108375500727169024/98HFqXyC_normal.jpg" TargetMode="External" /><Relationship Id="rId189" Type="http://schemas.openxmlformats.org/officeDocument/2006/relationships/hyperlink" Target="http://pbs.twimg.com/profile_images/909108381704769536/SC6I_38A_normal.jpg" TargetMode="External" /><Relationship Id="rId190" Type="http://schemas.openxmlformats.org/officeDocument/2006/relationships/hyperlink" Target="http://pbs.twimg.com/profile_images/1091356953194971136/O3jhICGI_normal.jpg" TargetMode="External" /><Relationship Id="rId191" Type="http://schemas.openxmlformats.org/officeDocument/2006/relationships/hyperlink" Target="http://pbs.twimg.com/profile_images/1121817343611502593/wy0LGXpv_normal.jpg" TargetMode="External" /><Relationship Id="rId192" Type="http://schemas.openxmlformats.org/officeDocument/2006/relationships/hyperlink" Target="http://pbs.twimg.com/profile_images/1145694060881108992/LoNXgByq_normal.png" TargetMode="External" /><Relationship Id="rId193" Type="http://schemas.openxmlformats.org/officeDocument/2006/relationships/hyperlink" Target="http://pbs.twimg.com/profile_images/836469827778719745/w8xQz2Yv_normal.jpg" TargetMode="External" /><Relationship Id="rId194" Type="http://schemas.openxmlformats.org/officeDocument/2006/relationships/hyperlink" Target="http://pbs.twimg.com/profile_images/1069090977246261254/uftEL0Al_normal.jpg" TargetMode="External" /><Relationship Id="rId195" Type="http://schemas.openxmlformats.org/officeDocument/2006/relationships/hyperlink" Target="http://pbs.twimg.com/profile_images/1063553516407595008/p5u98Jf3_normal.jpg" TargetMode="External" /><Relationship Id="rId196" Type="http://schemas.openxmlformats.org/officeDocument/2006/relationships/hyperlink" Target="http://pbs.twimg.com/profile_images/1155646206024060929/vYsKY4vr_normal.jpg" TargetMode="External" /><Relationship Id="rId197" Type="http://schemas.openxmlformats.org/officeDocument/2006/relationships/hyperlink" Target="http://pbs.twimg.com/profile_images/892393080955031553/jPtLKEP6_normal.jpg" TargetMode="External" /><Relationship Id="rId198" Type="http://schemas.openxmlformats.org/officeDocument/2006/relationships/hyperlink" Target="http://pbs.twimg.com/profile_images/2852898651/28ae7368f25f93c09bb76415bc11beb8_normal.png" TargetMode="External" /><Relationship Id="rId199" Type="http://schemas.openxmlformats.org/officeDocument/2006/relationships/hyperlink" Target="http://pbs.twimg.com/profile_images/1143483334363947008/HtJc-dZZ_normal.png" TargetMode="External" /><Relationship Id="rId200" Type="http://schemas.openxmlformats.org/officeDocument/2006/relationships/hyperlink" Target="http://pbs.twimg.com/profile_images/1153261414401937409/XFAqpQZR_normal.jpg" TargetMode="External" /><Relationship Id="rId201" Type="http://schemas.openxmlformats.org/officeDocument/2006/relationships/hyperlink" Target="http://pbs.twimg.com/profile_images/804013443489660928/yYPRj4kg_normal.jpg" TargetMode="External" /><Relationship Id="rId202" Type="http://schemas.openxmlformats.org/officeDocument/2006/relationships/hyperlink" Target="http://pbs.twimg.com/profile_images/1155565493522182146/gdH_FvcC_normal.jpg" TargetMode="External" /><Relationship Id="rId203" Type="http://schemas.openxmlformats.org/officeDocument/2006/relationships/hyperlink" Target="http://pbs.twimg.com/profile_images/811812981520691200/MoxNReQ-_normal.jpg" TargetMode="External" /><Relationship Id="rId204" Type="http://schemas.openxmlformats.org/officeDocument/2006/relationships/hyperlink" Target="http://pbs.twimg.com/profile_images/965226477519360000/Z30QUN08_normal.jpg" TargetMode="External" /><Relationship Id="rId205" Type="http://schemas.openxmlformats.org/officeDocument/2006/relationships/hyperlink" Target="http://pbs.twimg.com/profile_images/1149053193638166528/tPkuLcX2_normal.jpg" TargetMode="External" /><Relationship Id="rId206" Type="http://schemas.openxmlformats.org/officeDocument/2006/relationships/hyperlink" Target="http://pbs.twimg.com/profile_images/1033908346775105536/cGNuqwXt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s://twitter.com/p2s_inc" TargetMode="External" /><Relationship Id="rId209" Type="http://schemas.openxmlformats.org/officeDocument/2006/relationships/hyperlink" Target="https://twitter.com/rsbsarma" TargetMode="External" /><Relationship Id="rId210" Type="http://schemas.openxmlformats.org/officeDocument/2006/relationships/hyperlink" Target="https://twitter.com/tableau" TargetMode="External" /><Relationship Id="rId211" Type="http://schemas.openxmlformats.org/officeDocument/2006/relationships/hyperlink" Target="https://twitter.com/salesforce" TargetMode="External" /><Relationship Id="rId212" Type="http://schemas.openxmlformats.org/officeDocument/2006/relationships/hyperlink" Target="https://twitter.com/jaywaterman" TargetMode="External" /><Relationship Id="rId213" Type="http://schemas.openxmlformats.org/officeDocument/2006/relationships/hyperlink" Target="https://twitter.com/trentjohnsen" TargetMode="External" /><Relationship Id="rId214" Type="http://schemas.openxmlformats.org/officeDocument/2006/relationships/hyperlink" Target="https://twitter.com/rainforestab" TargetMode="External" /><Relationship Id="rId215" Type="http://schemas.openxmlformats.org/officeDocument/2006/relationships/hyperlink" Target="https://twitter.com/jermynvoon" TargetMode="External" /><Relationship Id="rId216" Type="http://schemas.openxmlformats.org/officeDocument/2006/relationships/hyperlink" Target="https://twitter.com/techmemechatter" TargetMode="External" /><Relationship Id="rId217" Type="http://schemas.openxmlformats.org/officeDocument/2006/relationships/hyperlink" Target="https://twitter.com/salesforce_bot" TargetMode="External" /><Relationship Id="rId218" Type="http://schemas.openxmlformats.org/officeDocument/2006/relationships/hyperlink" Target="https://twitter.com/testersalesfor1" TargetMode="External" /><Relationship Id="rId219" Type="http://schemas.openxmlformats.org/officeDocument/2006/relationships/hyperlink" Target="https://twitter.com/airline_dev" TargetMode="External" /><Relationship Id="rId220" Type="http://schemas.openxmlformats.org/officeDocument/2006/relationships/hyperlink" Target="https://twitter.com/cyril_louis" TargetMode="External" /><Relationship Id="rId221" Type="http://schemas.openxmlformats.org/officeDocument/2006/relationships/hyperlink" Target="https://twitter.com/appexchange" TargetMode="External" /><Relationship Id="rId222" Type="http://schemas.openxmlformats.org/officeDocument/2006/relationships/hyperlink" Target="https://twitter.com/ldnscall" TargetMode="External" /><Relationship Id="rId223" Type="http://schemas.openxmlformats.org/officeDocument/2006/relationships/hyperlink" Target="https://twitter.com/pardot" TargetMode="External" /><Relationship Id="rId224" Type="http://schemas.openxmlformats.org/officeDocument/2006/relationships/hyperlink" Target="https://twitter.com/inescapinezka" TargetMode="External" /><Relationship Id="rId225" Type="http://schemas.openxmlformats.org/officeDocument/2006/relationships/hyperlink" Target="https://twitter.com/radian6" TargetMode="External" /><Relationship Id="rId226" Type="http://schemas.openxmlformats.org/officeDocument/2006/relationships/hyperlink" Target="https://twitter.com/torontoedge" TargetMode="External" /><Relationship Id="rId227" Type="http://schemas.openxmlformats.org/officeDocument/2006/relationships/hyperlink" Target="https://twitter.com/brightsparkvc" TargetMode="External" /><Relationship Id="rId228" Type="http://schemas.openxmlformats.org/officeDocument/2006/relationships/hyperlink" Target="https://twitter.com/tohealthtoronto" TargetMode="External" /><Relationship Id="rId229" Type="http://schemas.openxmlformats.org/officeDocument/2006/relationships/hyperlink" Target="https://twitter.com/mbohl07" TargetMode="External" /><Relationship Id="rId230" Type="http://schemas.openxmlformats.org/officeDocument/2006/relationships/hyperlink" Target="https://twitter.com/lojikilfacts" TargetMode="External" /><Relationship Id="rId231" Type="http://schemas.openxmlformats.org/officeDocument/2006/relationships/hyperlink" Target="https://twitter.com/hopper" TargetMode="External" /><Relationship Id="rId232" Type="http://schemas.openxmlformats.org/officeDocument/2006/relationships/hyperlink" Target="https://twitter.com/joselinmane" TargetMode="External" /><Relationship Id="rId233" Type="http://schemas.openxmlformats.org/officeDocument/2006/relationships/hyperlink" Target="https://twitter.com/leadinghotels" TargetMode="External" /><Relationship Id="rId234" Type="http://schemas.openxmlformats.org/officeDocument/2006/relationships/hyperlink" Target="https://twitter.com/worldlillie" TargetMode="External" /><Relationship Id="rId235" Type="http://schemas.openxmlformats.org/officeDocument/2006/relationships/hyperlink" Target="https://twitter.com/ginanicolina" TargetMode="External" /><Relationship Id="rId236" Type="http://schemas.openxmlformats.org/officeDocument/2006/relationships/hyperlink" Target="https://twitter.com/cision" TargetMode="External" /><Relationship Id="rId237" Type="http://schemas.openxmlformats.org/officeDocument/2006/relationships/hyperlink" Target="https://twitter.com/marketingcloud" TargetMode="External" /><Relationship Id="rId238" Type="http://schemas.openxmlformats.org/officeDocument/2006/relationships/hyperlink" Target="https://twitter.com/drnatalie" TargetMode="External" /><Relationship Id="rId239" Type="http://schemas.openxmlformats.org/officeDocument/2006/relationships/hyperlink" Target="https://twitter.com/meccastarr7" TargetMode="External" /><Relationship Id="rId240" Type="http://schemas.openxmlformats.org/officeDocument/2006/relationships/hyperlink" Target="https://twitter.com/crea_aci" TargetMode="External" /><Relationship Id="rId241" Type="http://schemas.openxmlformats.org/officeDocument/2006/relationships/hyperlink" Target="https://twitter.com/rayferrisjr" TargetMode="External" /><Relationship Id="rId242" Type="http://schemas.openxmlformats.org/officeDocument/2006/relationships/hyperlink" Target="https://twitter.com/vanresgenius" TargetMode="External" /><Relationship Id="rId243" Type="http://schemas.openxmlformats.org/officeDocument/2006/relationships/hyperlink" Target="https://twitter.com/gasox" TargetMode="External" /><Relationship Id="rId244" Type="http://schemas.openxmlformats.org/officeDocument/2006/relationships/hyperlink" Target="https://twitter.com/reginarealtors" TargetMode="External" /><Relationship Id="rId245" Type="http://schemas.openxmlformats.org/officeDocument/2006/relationships/hyperlink" Target="https://twitter.com/charlieriley" TargetMode="External" /><Relationship Id="rId246" Type="http://schemas.openxmlformats.org/officeDocument/2006/relationships/hyperlink" Target="https://twitter.com/justinlevy" TargetMode="External" /><Relationship Id="rId247" Type="http://schemas.openxmlformats.org/officeDocument/2006/relationships/hyperlink" Target="https://twitter.com/chrisbrogan" TargetMode="External" /><Relationship Id="rId248" Type="http://schemas.openxmlformats.org/officeDocument/2006/relationships/hyperlink" Target="https://twitter.com/inbound" TargetMode="External" /><Relationship Id="rId249" Type="http://schemas.openxmlformats.org/officeDocument/2006/relationships/hyperlink" Target="https://twitter.com/ambercadabra" TargetMode="External" /><Relationship Id="rId250" Type="http://schemas.openxmlformats.org/officeDocument/2006/relationships/hyperlink" Target="https://twitter.com/filmiami1" TargetMode="External" /><Relationship Id="rId251" Type="http://schemas.openxmlformats.org/officeDocument/2006/relationships/hyperlink" Target="https://twitter.com/estherashmore" TargetMode="External" /><Relationship Id="rId252" Type="http://schemas.openxmlformats.org/officeDocument/2006/relationships/hyperlink" Target="https://twitter.com/columbia" TargetMode="External" /><Relationship Id="rId253" Type="http://schemas.openxmlformats.org/officeDocument/2006/relationships/hyperlink" Target="https://twitter.com/ai4allorg" TargetMode="External" /><Relationship Id="rId254" Type="http://schemas.openxmlformats.org/officeDocument/2006/relationships/hyperlink" Target="https://twitter.com/drdesmondpatton" TargetMode="External" /><Relationship Id="rId255" Type="http://schemas.openxmlformats.org/officeDocument/2006/relationships/hyperlink" Target="https://twitter.com/safelab" TargetMode="External" /><Relationship Id="rId256" Type="http://schemas.openxmlformats.org/officeDocument/2006/relationships/hyperlink" Target="https://twitter.com/williamrfrey" TargetMode="External" /><Relationship Id="rId257" Type="http://schemas.openxmlformats.org/officeDocument/2006/relationships/hyperlink" Target="https://twitter.com/cdreboard" TargetMode="External" /><Relationship Id="rId258" Type="http://schemas.openxmlformats.org/officeDocument/2006/relationships/hyperlink" Target="https://twitter.com/dagajoal" TargetMode="External" /><Relationship Id="rId259" Type="http://schemas.openxmlformats.org/officeDocument/2006/relationships/hyperlink" Target="https://twitter.com/beck_et_al" TargetMode="External" /><Relationship Id="rId260" Type="http://schemas.openxmlformats.org/officeDocument/2006/relationships/hyperlink" Target="https://twitter.com/ormktgen" TargetMode="External" /><Relationship Id="rId261" Type="http://schemas.openxmlformats.org/officeDocument/2006/relationships/hyperlink" Target="https://twitter.com/salesforcejim" TargetMode="External" /><Relationship Id="rId262" Type="http://schemas.openxmlformats.org/officeDocument/2006/relationships/hyperlink" Target="https://twitter.com/heathrowairport" TargetMode="External" /><Relationship Id="rId263" Type="http://schemas.openxmlformats.org/officeDocument/2006/relationships/hyperlink" Target="https://twitter.com/chrisargonish" TargetMode="External" /><Relationship Id="rId264" Type="http://schemas.openxmlformats.org/officeDocument/2006/relationships/hyperlink" Target="https://twitter.com/hovsarikke" TargetMode="External" /><Relationship Id="rId265" Type="http://schemas.openxmlformats.org/officeDocument/2006/relationships/hyperlink" Target="https://twitter.com/blatantlybianca" TargetMode="External" /><Relationship Id="rId266" Type="http://schemas.openxmlformats.org/officeDocument/2006/relationships/hyperlink" Target="https://twitter.com/liyuselam" TargetMode="External" /><Relationship Id="rId267" Type="http://schemas.openxmlformats.org/officeDocument/2006/relationships/hyperlink" Target="https://twitter.com/kf_demoac" TargetMode="External" /><Relationship Id="rId268" Type="http://schemas.openxmlformats.org/officeDocument/2006/relationships/comments" Target="../comments2.xml" /><Relationship Id="rId269" Type="http://schemas.openxmlformats.org/officeDocument/2006/relationships/vmlDrawing" Target="../drawings/vmlDrawing2.vml" /><Relationship Id="rId270" Type="http://schemas.openxmlformats.org/officeDocument/2006/relationships/table" Target="../tables/table2.xml" /><Relationship Id="rId27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ventbrite.ca/e/brightspark-presents-candid-conversations-tech-investing-tickets-62875911544" TargetMode="External" /><Relationship Id="rId2" Type="http://schemas.openxmlformats.org/officeDocument/2006/relationships/hyperlink" Target="https://socialstudio.radian6.com/login?redirectURL=%2Fpublish%2Fw%2Fb144a159-73fc-40b4-9519-3250ff73970a%2Fcompose" TargetMode="External" /><Relationship Id="rId3" Type="http://schemas.openxmlformats.org/officeDocument/2006/relationships/hyperlink" Target="http://www.salesforce.com/" TargetMode="External" /><Relationship Id="rId4" Type="http://schemas.openxmlformats.org/officeDocument/2006/relationships/hyperlink" Target="https://www.digitalistmag.com/cio-knowledge/2019/07/11/foster-data-strategy-around-literacy-culture-to-create-new-business-value-06199607" TargetMode="External" /><Relationship Id="rId5" Type="http://schemas.openxmlformats.org/officeDocument/2006/relationships/hyperlink" Target="http://r.socialstudio.radian6.com/d137b7f4-5d86-47eb-8099-a2d1e0f3ec16" TargetMode="External" /><Relationship Id="rId6" Type="http://schemas.openxmlformats.org/officeDocument/2006/relationships/hyperlink" Target="http://r.socialstudio.radian6.com/d884c489-09f6-4837-868f-41f05837ca4d" TargetMode="External" /><Relationship Id="rId7" Type="http://schemas.openxmlformats.org/officeDocument/2006/relationships/hyperlink" Target="https://www.slideshare.net/Radian6/roi-of-social-media-myths-truths-and-how-to-measure-12227151?qid=e7cd06e8-7d32-4f26-89d7-c3f136bf53d1&amp;v=&amp;b=&amp;from_search=8" TargetMode="External" /><Relationship Id="rId8" Type="http://schemas.openxmlformats.org/officeDocument/2006/relationships/hyperlink" Target="https://stackoverflow.com/questions/56556156/social-studio-radian6-get-tweets-data" TargetMode="External" /><Relationship Id="rId9" Type="http://schemas.openxmlformats.org/officeDocument/2006/relationships/hyperlink" Target="https://betakit.com/wave-to-be-acquired-by-hr-block-for-537-million-cad/" TargetMode="External" /><Relationship Id="rId10" Type="http://schemas.openxmlformats.org/officeDocument/2006/relationships/hyperlink" Target="https://twitter.com/salesforce/status/1138045515403321344" TargetMode="External" /><Relationship Id="rId11" Type="http://schemas.openxmlformats.org/officeDocument/2006/relationships/hyperlink" Target="http://r.socialstudio.radian6.com/3bc8106e-764a-4af6-9060-ac5fc85b6e78" TargetMode="External" /><Relationship Id="rId12" Type="http://schemas.openxmlformats.org/officeDocument/2006/relationships/hyperlink" Target="https://stackoverflow.com/questions/56556156/social-studio-radian6-get-tweets-data" TargetMode="External" /><Relationship Id="rId13" Type="http://schemas.openxmlformats.org/officeDocument/2006/relationships/hyperlink" Target="https://www.slideshare.net/Radian6/roi-of-social-media-myths-truths-and-how-to-measure-12227151?qid=e7cd06e8-7d32-4f26-89d7-c3f136bf53d1&amp;v=&amp;b=&amp;from_search=8" TargetMode="External" /><Relationship Id="rId14" Type="http://schemas.openxmlformats.org/officeDocument/2006/relationships/hyperlink" Target="http://r.socialstudio.radian6.com/d137b7f4-5d86-47eb-8099-a2d1e0f3ec16" TargetMode="External" /><Relationship Id="rId15" Type="http://schemas.openxmlformats.org/officeDocument/2006/relationships/hyperlink" Target="http://www.salesforce.com/" TargetMode="External" /><Relationship Id="rId16" Type="http://schemas.openxmlformats.org/officeDocument/2006/relationships/hyperlink" Target="https://www.digitalistmag.com/cio-knowledge/2019/07/11/foster-data-strategy-around-literacy-culture-to-create-new-business-value-06199607" TargetMode="External" /><Relationship Id="rId17" Type="http://schemas.openxmlformats.org/officeDocument/2006/relationships/hyperlink" Target="https://socialstudio.radian6.com/login?redirectURL=%2Fpublish%2Fw%2Fb144a159-73fc-40b4-9519-3250ff73970a%2Fcompose" TargetMode="External" /><Relationship Id="rId18" Type="http://schemas.openxmlformats.org/officeDocument/2006/relationships/hyperlink" Target="https://twitter.com/salesforce/status/1138045515403321344" TargetMode="External" /><Relationship Id="rId19" Type="http://schemas.openxmlformats.org/officeDocument/2006/relationships/hyperlink" Target="http://r.socialstudio.radian6.com/d884c489-09f6-4837-868f-41f05837ca4d" TargetMode="External" /><Relationship Id="rId20" Type="http://schemas.openxmlformats.org/officeDocument/2006/relationships/hyperlink" Target="https://www.eventbrite.ca/e/brightspark-presents-candid-conversations-tech-investing-tickets-62875911544" TargetMode="External" /><Relationship Id="rId21" Type="http://schemas.openxmlformats.org/officeDocument/2006/relationships/hyperlink" Target="https://betakit.com/wave-to-be-acquired-by-hr-block-for-537-million-cad/"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934</v>
      </c>
      <c r="BB2" s="13" t="s">
        <v>958</v>
      </c>
      <c r="BC2" s="13" t="s">
        <v>959</v>
      </c>
      <c r="BD2" s="67" t="s">
        <v>1280</v>
      </c>
      <c r="BE2" s="67" t="s">
        <v>1281</v>
      </c>
      <c r="BF2" s="67" t="s">
        <v>1282</v>
      </c>
      <c r="BG2" s="67" t="s">
        <v>1283</v>
      </c>
      <c r="BH2" s="67" t="s">
        <v>1284</v>
      </c>
      <c r="BI2" s="67" t="s">
        <v>1285</v>
      </c>
      <c r="BJ2" s="67" t="s">
        <v>1286</v>
      </c>
      <c r="BK2" s="67" t="s">
        <v>1287</v>
      </c>
      <c r="BL2" s="67" t="s">
        <v>1288</v>
      </c>
    </row>
    <row r="3" spans="1:64" ht="15" customHeight="1">
      <c r="A3" s="84" t="s">
        <v>212</v>
      </c>
      <c r="B3" s="84" t="s">
        <v>212</v>
      </c>
      <c r="C3" s="53" t="s">
        <v>1356</v>
      </c>
      <c r="D3" s="54">
        <v>3</v>
      </c>
      <c r="E3" s="65" t="s">
        <v>132</v>
      </c>
      <c r="F3" s="55">
        <v>35</v>
      </c>
      <c r="G3" s="53"/>
      <c r="H3" s="57"/>
      <c r="I3" s="56"/>
      <c r="J3" s="56"/>
      <c r="K3" s="36" t="s">
        <v>65</v>
      </c>
      <c r="L3" s="62">
        <v>3</v>
      </c>
      <c r="M3" s="62"/>
      <c r="N3" s="63"/>
      <c r="O3" s="85" t="s">
        <v>176</v>
      </c>
      <c r="P3" s="87">
        <v>43623.75511574074</v>
      </c>
      <c r="Q3" s="85" t="s">
        <v>274</v>
      </c>
      <c r="R3" s="89" t="s">
        <v>299</v>
      </c>
      <c r="S3" s="85" t="s">
        <v>309</v>
      </c>
      <c r="T3" s="85"/>
      <c r="U3" s="89" t="s">
        <v>320</v>
      </c>
      <c r="V3" s="89" t="s">
        <v>320</v>
      </c>
      <c r="W3" s="87">
        <v>43623.75511574074</v>
      </c>
      <c r="X3" s="89" t="s">
        <v>352</v>
      </c>
      <c r="Y3" s="85"/>
      <c r="Z3" s="85"/>
      <c r="AA3" s="91" t="s">
        <v>384</v>
      </c>
      <c r="AB3" s="85"/>
      <c r="AC3" s="85" t="b">
        <v>0</v>
      </c>
      <c r="AD3" s="85">
        <v>0</v>
      </c>
      <c r="AE3" s="91" t="s">
        <v>421</v>
      </c>
      <c r="AF3" s="85" t="b">
        <v>0</v>
      </c>
      <c r="AG3" s="85" t="s">
        <v>429</v>
      </c>
      <c r="AH3" s="85"/>
      <c r="AI3" s="91" t="s">
        <v>421</v>
      </c>
      <c r="AJ3" s="85" t="b">
        <v>0</v>
      </c>
      <c r="AK3" s="85">
        <v>0</v>
      </c>
      <c r="AL3" s="91" t="s">
        <v>421</v>
      </c>
      <c r="AM3" s="85" t="s">
        <v>432</v>
      </c>
      <c r="AN3" s="85" t="b">
        <v>0</v>
      </c>
      <c r="AO3" s="91" t="s">
        <v>384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3</v>
      </c>
      <c r="BE3" s="52">
        <v>8.108108108108109</v>
      </c>
      <c r="BF3" s="51">
        <v>2</v>
      </c>
      <c r="BG3" s="52">
        <v>5.405405405405405</v>
      </c>
      <c r="BH3" s="51">
        <v>0</v>
      </c>
      <c r="BI3" s="52">
        <v>0</v>
      </c>
      <c r="BJ3" s="51">
        <v>32</v>
      </c>
      <c r="BK3" s="52">
        <v>86.48648648648648</v>
      </c>
      <c r="BL3" s="51">
        <v>37</v>
      </c>
    </row>
    <row r="4" spans="1:64" ht="15" customHeight="1">
      <c r="A4" s="84" t="s">
        <v>213</v>
      </c>
      <c r="B4" s="84" t="s">
        <v>243</v>
      </c>
      <c r="C4" s="53" t="s">
        <v>1356</v>
      </c>
      <c r="D4" s="54">
        <v>3</v>
      </c>
      <c r="E4" s="65" t="s">
        <v>132</v>
      </c>
      <c r="F4" s="55">
        <v>35</v>
      </c>
      <c r="G4" s="53"/>
      <c r="H4" s="57"/>
      <c r="I4" s="56"/>
      <c r="J4" s="56"/>
      <c r="K4" s="36" t="s">
        <v>65</v>
      </c>
      <c r="L4" s="83">
        <v>4</v>
      </c>
      <c r="M4" s="83"/>
      <c r="N4" s="63"/>
      <c r="O4" s="86" t="s">
        <v>272</v>
      </c>
      <c r="P4" s="88">
        <v>43626.836481481485</v>
      </c>
      <c r="Q4" s="86" t="s">
        <v>275</v>
      </c>
      <c r="R4" s="90" t="s">
        <v>300</v>
      </c>
      <c r="S4" s="86" t="s">
        <v>310</v>
      </c>
      <c r="T4" s="86"/>
      <c r="U4" s="86"/>
      <c r="V4" s="90" t="s">
        <v>328</v>
      </c>
      <c r="W4" s="88">
        <v>43626.836481481485</v>
      </c>
      <c r="X4" s="90" t="s">
        <v>353</v>
      </c>
      <c r="Y4" s="86"/>
      <c r="Z4" s="86"/>
      <c r="AA4" s="92" t="s">
        <v>385</v>
      </c>
      <c r="AB4" s="86"/>
      <c r="AC4" s="86" t="b">
        <v>0</v>
      </c>
      <c r="AD4" s="86">
        <v>0</v>
      </c>
      <c r="AE4" s="92" t="s">
        <v>421</v>
      </c>
      <c r="AF4" s="86" t="b">
        <v>1</v>
      </c>
      <c r="AG4" s="86" t="s">
        <v>429</v>
      </c>
      <c r="AH4" s="86"/>
      <c r="AI4" s="92" t="s">
        <v>431</v>
      </c>
      <c r="AJ4" s="86" t="b">
        <v>0</v>
      </c>
      <c r="AK4" s="86">
        <v>0</v>
      </c>
      <c r="AL4" s="92" t="s">
        <v>421</v>
      </c>
      <c r="AM4" s="86" t="s">
        <v>433</v>
      </c>
      <c r="AN4" s="86" t="b">
        <v>0</v>
      </c>
      <c r="AO4" s="92" t="s">
        <v>385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213</v>
      </c>
      <c r="B5" s="84" t="s">
        <v>244</v>
      </c>
      <c r="C5" s="53" t="s">
        <v>1356</v>
      </c>
      <c r="D5" s="54">
        <v>3</v>
      </c>
      <c r="E5" s="65" t="s">
        <v>132</v>
      </c>
      <c r="F5" s="55">
        <v>35</v>
      </c>
      <c r="G5" s="53"/>
      <c r="H5" s="57"/>
      <c r="I5" s="56"/>
      <c r="J5" s="56"/>
      <c r="K5" s="36" t="s">
        <v>65</v>
      </c>
      <c r="L5" s="83">
        <v>5</v>
      </c>
      <c r="M5" s="83"/>
      <c r="N5" s="63"/>
      <c r="O5" s="86" t="s">
        <v>272</v>
      </c>
      <c r="P5" s="88">
        <v>43626.836481481485</v>
      </c>
      <c r="Q5" s="86" t="s">
        <v>275</v>
      </c>
      <c r="R5" s="90" t="s">
        <v>300</v>
      </c>
      <c r="S5" s="86" t="s">
        <v>310</v>
      </c>
      <c r="T5" s="86"/>
      <c r="U5" s="86"/>
      <c r="V5" s="90" t="s">
        <v>328</v>
      </c>
      <c r="W5" s="88">
        <v>43626.836481481485</v>
      </c>
      <c r="X5" s="90" t="s">
        <v>353</v>
      </c>
      <c r="Y5" s="86"/>
      <c r="Z5" s="86"/>
      <c r="AA5" s="92" t="s">
        <v>385</v>
      </c>
      <c r="AB5" s="86"/>
      <c r="AC5" s="86" t="b">
        <v>0</v>
      </c>
      <c r="AD5" s="86">
        <v>0</v>
      </c>
      <c r="AE5" s="92" t="s">
        <v>421</v>
      </c>
      <c r="AF5" s="86" t="b">
        <v>1</v>
      </c>
      <c r="AG5" s="86" t="s">
        <v>429</v>
      </c>
      <c r="AH5" s="86"/>
      <c r="AI5" s="92" t="s">
        <v>431</v>
      </c>
      <c r="AJ5" s="86" t="b">
        <v>0</v>
      </c>
      <c r="AK5" s="86">
        <v>0</v>
      </c>
      <c r="AL5" s="92" t="s">
        <v>421</v>
      </c>
      <c r="AM5" s="86" t="s">
        <v>433</v>
      </c>
      <c r="AN5" s="86" t="b">
        <v>0</v>
      </c>
      <c r="AO5" s="92" t="s">
        <v>385</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1</v>
      </c>
      <c r="BE5" s="52">
        <v>2.9411764705882355</v>
      </c>
      <c r="BF5" s="51">
        <v>0</v>
      </c>
      <c r="BG5" s="52">
        <v>0</v>
      </c>
      <c r="BH5" s="51">
        <v>0</v>
      </c>
      <c r="BI5" s="52">
        <v>0</v>
      </c>
      <c r="BJ5" s="51">
        <v>33</v>
      </c>
      <c r="BK5" s="52">
        <v>97.05882352941177</v>
      </c>
      <c r="BL5" s="51">
        <v>34</v>
      </c>
    </row>
    <row r="6" spans="1:64" ht="45">
      <c r="A6" s="84" t="s">
        <v>214</v>
      </c>
      <c r="B6" s="84" t="s">
        <v>217</v>
      </c>
      <c r="C6" s="53" t="s">
        <v>1356</v>
      </c>
      <c r="D6" s="54">
        <v>3</v>
      </c>
      <c r="E6" s="65" t="s">
        <v>132</v>
      </c>
      <c r="F6" s="55">
        <v>35</v>
      </c>
      <c r="G6" s="53"/>
      <c r="H6" s="57"/>
      <c r="I6" s="56"/>
      <c r="J6" s="56"/>
      <c r="K6" s="36" t="s">
        <v>65</v>
      </c>
      <c r="L6" s="83">
        <v>6</v>
      </c>
      <c r="M6" s="83"/>
      <c r="N6" s="63"/>
      <c r="O6" s="86" t="s">
        <v>272</v>
      </c>
      <c r="P6" s="88">
        <v>43627.67392361111</v>
      </c>
      <c r="Q6" s="86" t="s">
        <v>276</v>
      </c>
      <c r="R6" s="86"/>
      <c r="S6" s="86"/>
      <c r="T6" s="86"/>
      <c r="U6" s="86"/>
      <c r="V6" s="90" t="s">
        <v>329</v>
      </c>
      <c r="W6" s="88">
        <v>43627.67392361111</v>
      </c>
      <c r="X6" s="90" t="s">
        <v>354</v>
      </c>
      <c r="Y6" s="86"/>
      <c r="Z6" s="86"/>
      <c r="AA6" s="92" t="s">
        <v>386</v>
      </c>
      <c r="AB6" s="86"/>
      <c r="AC6" s="86" t="b">
        <v>0</v>
      </c>
      <c r="AD6" s="86">
        <v>0</v>
      </c>
      <c r="AE6" s="92" t="s">
        <v>421</v>
      </c>
      <c r="AF6" s="86" t="b">
        <v>0</v>
      </c>
      <c r="AG6" s="86" t="s">
        <v>429</v>
      </c>
      <c r="AH6" s="86"/>
      <c r="AI6" s="92" t="s">
        <v>421</v>
      </c>
      <c r="AJ6" s="86" t="b">
        <v>0</v>
      </c>
      <c r="AK6" s="86">
        <v>1</v>
      </c>
      <c r="AL6" s="92" t="s">
        <v>389</v>
      </c>
      <c r="AM6" s="86" t="s">
        <v>434</v>
      </c>
      <c r="AN6" s="86" t="b">
        <v>0</v>
      </c>
      <c r="AO6" s="92" t="s">
        <v>389</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1</v>
      </c>
      <c r="BE6" s="52">
        <v>4.3478260869565215</v>
      </c>
      <c r="BF6" s="51">
        <v>0</v>
      </c>
      <c r="BG6" s="52">
        <v>0</v>
      </c>
      <c r="BH6" s="51">
        <v>0</v>
      </c>
      <c r="BI6" s="52">
        <v>0</v>
      </c>
      <c r="BJ6" s="51">
        <v>22</v>
      </c>
      <c r="BK6" s="52">
        <v>95.65217391304348</v>
      </c>
      <c r="BL6" s="51">
        <v>23</v>
      </c>
    </row>
    <row r="7" spans="1:64" ht="45">
      <c r="A7" s="84" t="s">
        <v>215</v>
      </c>
      <c r="B7" s="84" t="s">
        <v>217</v>
      </c>
      <c r="C7" s="53" t="s">
        <v>1356</v>
      </c>
      <c r="D7" s="54">
        <v>3</v>
      </c>
      <c r="E7" s="65" t="s">
        <v>132</v>
      </c>
      <c r="F7" s="55">
        <v>35</v>
      </c>
      <c r="G7" s="53"/>
      <c r="H7" s="57"/>
      <c r="I7" s="56"/>
      <c r="J7" s="56"/>
      <c r="K7" s="36" t="s">
        <v>65</v>
      </c>
      <c r="L7" s="83">
        <v>7</v>
      </c>
      <c r="M7" s="83"/>
      <c r="N7" s="63"/>
      <c r="O7" s="86" t="s">
        <v>272</v>
      </c>
      <c r="P7" s="88">
        <v>43627.877604166664</v>
      </c>
      <c r="Q7" s="86" t="s">
        <v>276</v>
      </c>
      <c r="R7" s="86"/>
      <c r="S7" s="86"/>
      <c r="T7" s="86"/>
      <c r="U7" s="86"/>
      <c r="V7" s="90" t="s">
        <v>330</v>
      </c>
      <c r="W7" s="88">
        <v>43627.877604166664</v>
      </c>
      <c r="X7" s="90" t="s">
        <v>355</v>
      </c>
      <c r="Y7" s="86"/>
      <c r="Z7" s="86"/>
      <c r="AA7" s="92" t="s">
        <v>387</v>
      </c>
      <c r="AB7" s="86"/>
      <c r="AC7" s="86" t="b">
        <v>0</v>
      </c>
      <c r="AD7" s="86">
        <v>0</v>
      </c>
      <c r="AE7" s="92" t="s">
        <v>421</v>
      </c>
      <c r="AF7" s="86" t="b">
        <v>0</v>
      </c>
      <c r="AG7" s="86" t="s">
        <v>429</v>
      </c>
      <c r="AH7" s="86"/>
      <c r="AI7" s="92" t="s">
        <v>421</v>
      </c>
      <c r="AJ7" s="86" t="b">
        <v>0</v>
      </c>
      <c r="AK7" s="86">
        <v>4</v>
      </c>
      <c r="AL7" s="92" t="s">
        <v>389</v>
      </c>
      <c r="AM7" s="86" t="s">
        <v>433</v>
      </c>
      <c r="AN7" s="86" t="b">
        <v>0</v>
      </c>
      <c r="AO7" s="92" t="s">
        <v>389</v>
      </c>
      <c r="AP7" s="86" t="s">
        <v>176</v>
      </c>
      <c r="AQ7" s="86">
        <v>0</v>
      </c>
      <c r="AR7" s="86">
        <v>0</v>
      </c>
      <c r="AS7" s="86"/>
      <c r="AT7" s="86"/>
      <c r="AU7" s="86"/>
      <c r="AV7" s="86"/>
      <c r="AW7" s="86"/>
      <c r="AX7" s="86"/>
      <c r="AY7" s="86"/>
      <c r="AZ7" s="86"/>
      <c r="BA7">
        <v>1</v>
      </c>
      <c r="BB7" s="85" t="str">
        <f>REPLACE(INDEX(GroupVertices[Group],MATCH(Edges[[#This Row],[Vertex 1]],GroupVertices[Vertex],0)),1,1,"")</f>
        <v>8</v>
      </c>
      <c r="BC7" s="85" t="str">
        <f>REPLACE(INDEX(GroupVertices[Group],MATCH(Edges[[#This Row],[Vertex 2]],GroupVertices[Vertex],0)),1,1,"")</f>
        <v>8</v>
      </c>
      <c r="BD7" s="51">
        <v>1</v>
      </c>
      <c r="BE7" s="52">
        <v>4.3478260869565215</v>
      </c>
      <c r="BF7" s="51">
        <v>0</v>
      </c>
      <c r="BG7" s="52">
        <v>0</v>
      </c>
      <c r="BH7" s="51">
        <v>0</v>
      </c>
      <c r="BI7" s="52">
        <v>0</v>
      </c>
      <c r="BJ7" s="51">
        <v>22</v>
      </c>
      <c r="BK7" s="52">
        <v>95.65217391304348</v>
      </c>
      <c r="BL7" s="51">
        <v>23</v>
      </c>
    </row>
    <row r="8" spans="1:64" ht="45">
      <c r="A8" s="84" t="s">
        <v>216</v>
      </c>
      <c r="B8" s="84" t="s">
        <v>217</v>
      </c>
      <c r="C8" s="53" t="s">
        <v>1356</v>
      </c>
      <c r="D8" s="54">
        <v>3</v>
      </c>
      <c r="E8" s="65" t="s">
        <v>132</v>
      </c>
      <c r="F8" s="55">
        <v>35</v>
      </c>
      <c r="G8" s="53"/>
      <c r="H8" s="57"/>
      <c r="I8" s="56"/>
      <c r="J8" s="56"/>
      <c r="K8" s="36" t="s">
        <v>65</v>
      </c>
      <c r="L8" s="83">
        <v>8</v>
      </c>
      <c r="M8" s="83"/>
      <c r="N8" s="63"/>
      <c r="O8" s="86" t="s">
        <v>272</v>
      </c>
      <c r="P8" s="88">
        <v>43628.20101851852</v>
      </c>
      <c r="Q8" s="86" t="s">
        <v>276</v>
      </c>
      <c r="R8" s="86"/>
      <c r="S8" s="86"/>
      <c r="T8" s="86"/>
      <c r="U8" s="86"/>
      <c r="V8" s="90" t="s">
        <v>331</v>
      </c>
      <c r="W8" s="88">
        <v>43628.20101851852</v>
      </c>
      <c r="X8" s="90" t="s">
        <v>356</v>
      </c>
      <c r="Y8" s="86"/>
      <c r="Z8" s="86"/>
      <c r="AA8" s="92" t="s">
        <v>388</v>
      </c>
      <c r="AB8" s="86"/>
      <c r="AC8" s="86" t="b">
        <v>0</v>
      </c>
      <c r="AD8" s="86">
        <v>0</v>
      </c>
      <c r="AE8" s="92" t="s">
        <v>421</v>
      </c>
      <c r="AF8" s="86" t="b">
        <v>0</v>
      </c>
      <c r="AG8" s="86" t="s">
        <v>429</v>
      </c>
      <c r="AH8" s="86"/>
      <c r="AI8" s="92" t="s">
        <v>421</v>
      </c>
      <c r="AJ8" s="86" t="b">
        <v>0</v>
      </c>
      <c r="AK8" s="86">
        <v>4</v>
      </c>
      <c r="AL8" s="92" t="s">
        <v>389</v>
      </c>
      <c r="AM8" s="86" t="s">
        <v>434</v>
      </c>
      <c r="AN8" s="86" t="b">
        <v>0</v>
      </c>
      <c r="AO8" s="92" t="s">
        <v>389</v>
      </c>
      <c r="AP8" s="86" t="s">
        <v>176</v>
      </c>
      <c r="AQ8" s="86">
        <v>0</v>
      </c>
      <c r="AR8" s="86">
        <v>0</v>
      </c>
      <c r="AS8" s="86"/>
      <c r="AT8" s="86"/>
      <c r="AU8" s="86"/>
      <c r="AV8" s="86"/>
      <c r="AW8" s="86"/>
      <c r="AX8" s="86"/>
      <c r="AY8" s="86"/>
      <c r="AZ8" s="86"/>
      <c r="BA8">
        <v>1</v>
      </c>
      <c r="BB8" s="85" t="str">
        <f>REPLACE(INDEX(GroupVertices[Group],MATCH(Edges[[#This Row],[Vertex 1]],GroupVertices[Vertex],0)),1,1,"")</f>
        <v>8</v>
      </c>
      <c r="BC8" s="85" t="str">
        <f>REPLACE(INDEX(GroupVertices[Group],MATCH(Edges[[#This Row],[Vertex 2]],GroupVertices[Vertex],0)),1,1,"")</f>
        <v>8</v>
      </c>
      <c r="BD8" s="51">
        <v>1</v>
      </c>
      <c r="BE8" s="52">
        <v>4.3478260869565215</v>
      </c>
      <c r="BF8" s="51">
        <v>0</v>
      </c>
      <c r="BG8" s="52">
        <v>0</v>
      </c>
      <c r="BH8" s="51">
        <v>0</v>
      </c>
      <c r="BI8" s="52">
        <v>0</v>
      </c>
      <c r="BJ8" s="51">
        <v>22</v>
      </c>
      <c r="BK8" s="52">
        <v>95.65217391304348</v>
      </c>
      <c r="BL8" s="51">
        <v>23</v>
      </c>
    </row>
    <row r="9" spans="1:64" ht="45">
      <c r="A9" s="84" t="s">
        <v>217</v>
      </c>
      <c r="B9" s="84" t="s">
        <v>217</v>
      </c>
      <c r="C9" s="53" t="s">
        <v>1356</v>
      </c>
      <c r="D9" s="54">
        <v>3</v>
      </c>
      <c r="E9" s="65" t="s">
        <v>132</v>
      </c>
      <c r="F9" s="55">
        <v>35</v>
      </c>
      <c r="G9" s="53"/>
      <c r="H9" s="57"/>
      <c r="I9" s="56"/>
      <c r="J9" s="56"/>
      <c r="K9" s="36" t="s">
        <v>65</v>
      </c>
      <c r="L9" s="83">
        <v>9</v>
      </c>
      <c r="M9" s="83"/>
      <c r="N9" s="63"/>
      <c r="O9" s="86" t="s">
        <v>176</v>
      </c>
      <c r="P9" s="88">
        <v>43627.64572916667</v>
      </c>
      <c r="Q9" s="86" t="s">
        <v>277</v>
      </c>
      <c r="R9" s="90" t="s">
        <v>301</v>
      </c>
      <c r="S9" s="86" t="s">
        <v>311</v>
      </c>
      <c r="T9" s="86"/>
      <c r="U9" s="86"/>
      <c r="V9" s="90" t="s">
        <v>332</v>
      </c>
      <c r="W9" s="88">
        <v>43627.64572916667</v>
      </c>
      <c r="X9" s="90" t="s">
        <v>357</v>
      </c>
      <c r="Y9" s="86"/>
      <c r="Z9" s="86"/>
      <c r="AA9" s="92" t="s">
        <v>389</v>
      </c>
      <c r="AB9" s="86"/>
      <c r="AC9" s="86" t="b">
        <v>0</v>
      </c>
      <c r="AD9" s="86">
        <v>3</v>
      </c>
      <c r="AE9" s="92" t="s">
        <v>421</v>
      </c>
      <c r="AF9" s="86" t="b">
        <v>0</v>
      </c>
      <c r="AG9" s="86" t="s">
        <v>429</v>
      </c>
      <c r="AH9" s="86"/>
      <c r="AI9" s="92" t="s">
        <v>421</v>
      </c>
      <c r="AJ9" s="86" t="b">
        <v>0</v>
      </c>
      <c r="AK9" s="86">
        <v>1</v>
      </c>
      <c r="AL9" s="92" t="s">
        <v>421</v>
      </c>
      <c r="AM9" s="86" t="s">
        <v>433</v>
      </c>
      <c r="AN9" s="86" t="b">
        <v>0</v>
      </c>
      <c r="AO9" s="92" t="s">
        <v>389</v>
      </c>
      <c r="AP9" s="86" t="s">
        <v>176</v>
      </c>
      <c r="AQ9" s="86">
        <v>0</v>
      </c>
      <c r="AR9" s="86">
        <v>0</v>
      </c>
      <c r="AS9" s="86"/>
      <c r="AT9" s="86"/>
      <c r="AU9" s="86"/>
      <c r="AV9" s="86"/>
      <c r="AW9" s="86"/>
      <c r="AX9" s="86"/>
      <c r="AY9" s="86"/>
      <c r="AZ9" s="86"/>
      <c r="BA9">
        <v>1</v>
      </c>
      <c r="BB9" s="85" t="str">
        <f>REPLACE(INDEX(GroupVertices[Group],MATCH(Edges[[#This Row],[Vertex 1]],GroupVertices[Vertex],0)),1,1,"")</f>
        <v>8</v>
      </c>
      <c r="BC9" s="85" t="str">
        <f>REPLACE(INDEX(GroupVertices[Group],MATCH(Edges[[#This Row],[Vertex 2]],GroupVertices[Vertex],0)),1,1,"")</f>
        <v>8</v>
      </c>
      <c r="BD9" s="51">
        <v>1</v>
      </c>
      <c r="BE9" s="52">
        <v>4.3478260869565215</v>
      </c>
      <c r="BF9" s="51">
        <v>0</v>
      </c>
      <c r="BG9" s="52">
        <v>0</v>
      </c>
      <c r="BH9" s="51">
        <v>0</v>
      </c>
      <c r="BI9" s="52">
        <v>0</v>
      </c>
      <c r="BJ9" s="51">
        <v>22</v>
      </c>
      <c r="BK9" s="52">
        <v>95.65217391304348</v>
      </c>
      <c r="BL9" s="51">
        <v>23</v>
      </c>
    </row>
    <row r="10" spans="1:64" ht="45">
      <c r="A10" s="84" t="s">
        <v>218</v>
      </c>
      <c r="B10" s="84" t="s">
        <v>217</v>
      </c>
      <c r="C10" s="53" t="s">
        <v>1356</v>
      </c>
      <c r="D10" s="54">
        <v>3</v>
      </c>
      <c r="E10" s="65" t="s">
        <v>132</v>
      </c>
      <c r="F10" s="55">
        <v>35</v>
      </c>
      <c r="G10" s="53"/>
      <c r="H10" s="57"/>
      <c r="I10" s="56"/>
      <c r="J10" s="56"/>
      <c r="K10" s="36" t="s">
        <v>65</v>
      </c>
      <c r="L10" s="83">
        <v>10</v>
      </c>
      <c r="M10" s="83"/>
      <c r="N10" s="63"/>
      <c r="O10" s="86" t="s">
        <v>272</v>
      </c>
      <c r="P10" s="88">
        <v>43628.237349537034</v>
      </c>
      <c r="Q10" s="86" t="s">
        <v>276</v>
      </c>
      <c r="R10" s="86"/>
      <c r="S10" s="86"/>
      <c r="T10" s="86"/>
      <c r="U10" s="86"/>
      <c r="V10" s="90" t="s">
        <v>333</v>
      </c>
      <c r="W10" s="88">
        <v>43628.237349537034</v>
      </c>
      <c r="X10" s="90" t="s">
        <v>358</v>
      </c>
      <c r="Y10" s="86"/>
      <c r="Z10" s="86"/>
      <c r="AA10" s="92" t="s">
        <v>390</v>
      </c>
      <c r="AB10" s="86"/>
      <c r="AC10" s="86" t="b">
        <v>0</v>
      </c>
      <c r="AD10" s="86">
        <v>0</v>
      </c>
      <c r="AE10" s="92" t="s">
        <v>421</v>
      </c>
      <c r="AF10" s="86" t="b">
        <v>0</v>
      </c>
      <c r="AG10" s="86" t="s">
        <v>429</v>
      </c>
      <c r="AH10" s="86"/>
      <c r="AI10" s="92" t="s">
        <v>421</v>
      </c>
      <c r="AJ10" s="86" t="b">
        <v>0</v>
      </c>
      <c r="AK10" s="86">
        <v>4</v>
      </c>
      <c r="AL10" s="92" t="s">
        <v>389</v>
      </c>
      <c r="AM10" s="86" t="s">
        <v>435</v>
      </c>
      <c r="AN10" s="86" t="b">
        <v>0</v>
      </c>
      <c r="AO10" s="92" t="s">
        <v>389</v>
      </c>
      <c r="AP10" s="86" t="s">
        <v>176</v>
      </c>
      <c r="AQ10" s="86">
        <v>0</v>
      </c>
      <c r="AR10" s="86">
        <v>0</v>
      </c>
      <c r="AS10" s="86"/>
      <c r="AT10" s="86"/>
      <c r="AU10" s="86"/>
      <c r="AV10" s="86"/>
      <c r="AW10" s="86"/>
      <c r="AX10" s="86"/>
      <c r="AY10" s="86"/>
      <c r="AZ10" s="86"/>
      <c r="BA10">
        <v>1</v>
      </c>
      <c r="BB10" s="85" t="str">
        <f>REPLACE(INDEX(GroupVertices[Group],MATCH(Edges[[#This Row],[Vertex 1]],GroupVertices[Vertex],0)),1,1,"")</f>
        <v>8</v>
      </c>
      <c r="BC10" s="85" t="str">
        <f>REPLACE(INDEX(GroupVertices[Group],MATCH(Edges[[#This Row],[Vertex 2]],GroupVertices[Vertex],0)),1,1,"")</f>
        <v>8</v>
      </c>
      <c r="BD10" s="51">
        <v>1</v>
      </c>
      <c r="BE10" s="52">
        <v>4.3478260869565215</v>
      </c>
      <c r="BF10" s="51">
        <v>0</v>
      </c>
      <c r="BG10" s="52">
        <v>0</v>
      </c>
      <c r="BH10" s="51">
        <v>0</v>
      </c>
      <c r="BI10" s="52">
        <v>0</v>
      </c>
      <c r="BJ10" s="51">
        <v>22</v>
      </c>
      <c r="BK10" s="52">
        <v>95.65217391304348</v>
      </c>
      <c r="BL10" s="51">
        <v>23</v>
      </c>
    </row>
    <row r="11" spans="1:64" ht="45">
      <c r="A11" s="84" t="s">
        <v>219</v>
      </c>
      <c r="B11" s="84" t="s">
        <v>219</v>
      </c>
      <c r="C11" s="53" t="s">
        <v>1356</v>
      </c>
      <c r="D11" s="54">
        <v>3</v>
      </c>
      <c r="E11" s="65" t="s">
        <v>132</v>
      </c>
      <c r="F11" s="55">
        <v>35</v>
      </c>
      <c r="G11" s="53"/>
      <c r="H11" s="57"/>
      <c r="I11" s="56"/>
      <c r="J11" s="56"/>
      <c r="K11" s="36" t="s">
        <v>65</v>
      </c>
      <c r="L11" s="83">
        <v>11</v>
      </c>
      <c r="M11" s="83"/>
      <c r="N11" s="63"/>
      <c r="O11" s="86" t="s">
        <v>176</v>
      </c>
      <c r="P11" s="88">
        <v>43628.29167824074</v>
      </c>
      <c r="Q11" s="86" t="s">
        <v>278</v>
      </c>
      <c r="R11" s="90" t="s">
        <v>302</v>
      </c>
      <c r="S11" s="86" t="s">
        <v>312</v>
      </c>
      <c r="T11" s="86"/>
      <c r="U11" s="86"/>
      <c r="V11" s="90" t="s">
        <v>334</v>
      </c>
      <c r="W11" s="88">
        <v>43628.29167824074</v>
      </c>
      <c r="X11" s="90" t="s">
        <v>359</v>
      </c>
      <c r="Y11" s="86"/>
      <c r="Z11" s="86"/>
      <c r="AA11" s="92" t="s">
        <v>391</v>
      </c>
      <c r="AB11" s="86"/>
      <c r="AC11" s="86" t="b">
        <v>0</v>
      </c>
      <c r="AD11" s="86">
        <v>0</v>
      </c>
      <c r="AE11" s="92" t="s">
        <v>421</v>
      </c>
      <c r="AF11" s="86" t="b">
        <v>0</v>
      </c>
      <c r="AG11" s="86" t="s">
        <v>429</v>
      </c>
      <c r="AH11" s="86"/>
      <c r="AI11" s="92" t="s">
        <v>421</v>
      </c>
      <c r="AJ11" s="86" t="b">
        <v>0</v>
      </c>
      <c r="AK11" s="86">
        <v>0</v>
      </c>
      <c r="AL11" s="92" t="s">
        <v>421</v>
      </c>
      <c r="AM11" s="86" t="s">
        <v>436</v>
      </c>
      <c r="AN11" s="86" t="b">
        <v>0</v>
      </c>
      <c r="AO11" s="92" t="s">
        <v>391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6</v>
      </c>
      <c r="BK11" s="52">
        <v>100</v>
      </c>
      <c r="BL11" s="51">
        <v>6</v>
      </c>
    </row>
    <row r="12" spans="1:64" ht="45">
      <c r="A12" s="84" t="s">
        <v>220</v>
      </c>
      <c r="B12" s="84" t="s">
        <v>245</v>
      </c>
      <c r="C12" s="53" t="s">
        <v>1356</v>
      </c>
      <c r="D12" s="54">
        <v>3</v>
      </c>
      <c r="E12" s="65" t="s">
        <v>132</v>
      </c>
      <c r="F12" s="55">
        <v>35</v>
      </c>
      <c r="G12" s="53"/>
      <c r="H12" s="57"/>
      <c r="I12" s="56"/>
      <c r="J12" s="56"/>
      <c r="K12" s="36" t="s">
        <v>65</v>
      </c>
      <c r="L12" s="83">
        <v>12</v>
      </c>
      <c r="M12" s="83"/>
      <c r="N12" s="63"/>
      <c r="O12" s="86" t="s">
        <v>273</v>
      </c>
      <c r="P12" s="88">
        <v>43629.27858796297</v>
      </c>
      <c r="Q12" s="86" t="s">
        <v>279</v>
      </c>
      <c r="R12" s="86"/>
      <c r="S12" s="86"/>
      <c r="T12" s="86"/>
      <c r="U12" s="86"/>
      <c r="V12" s="90" t="s">
        <v>335</v>
      </c>
      <c r="W12" s="88">
        <v>43629.27858796297</v>
      </c>
      <c r="X12" s="90" t="s">
        <v>360</v>
      </c>
      <c r="Y12" s="86"/>
      <c r="Z12" s="86"/>
      <c r="AA12" s="92" t="s">
        <v>392</v>
      </c>
      <c r="AB12" s="86"/>
      <c r="AC12" s="86" t="b">
        <v>0</v>
      </c>
      <c r="AD12" s="86">
        <v>0</v>
      </c>
      <c r="AE12" s="92" t="s">
        <v>422</v>
      </c>
      <c r="AF12" s="86" t="b">
        <v>0</v>
      </c>
      <c r="AG12" s="86" t="s">
        <v>429</v>
      </c>
      <c r="AH12" s="86"/>
      <c r="AI12" s="92" t="s">
        <v>421</v>
      </c>
      <c r="AJ12" s="86" t="b">
        <v>0</v>
      </c>
      <c r="AK12" s="86">
        <v>0</v>
      </c>
      <c r="AL12" s="92" t="s">
        <v>421</v>
      </c>
      <c r="AM12" s="86" t="s">
        <v>433</v>
      </c>
      <c r="AN12" s="86" t="b">
        <v>0</v>
      </c>
      <c r="AO12" s="92" t="s">
        <v>392</v>
      </c>
      <c r="AP12" s="86" t="s">
        <v>176</v>
      </c>
      <c r="AQ12" s="86">
        <v>0</v>
      </c>
      <c r="AR12" s="86">
        <v>0</v>
      </c>
      <c r="AS12" s="86"/>
      <c r="AT12" s="86"/>
      <c r="AU12" s="86"/>
      <c r="AV12" s="86"/>
      <c r="AW12" s="86"/>
      <c r="AX12" s="86"/>
      <c r="AY12" s="86"/>
      <c r="AZ12" s="86"/>
      <c r="BA12">
        <v>1</v>
      </c>
      <c r="BB12" s="85" t="str">
        <f>REPLACE(INDEX(GroupVertices[Group],MATCH(Edges[[#This Row],[Vertex 1]],GroupVertices[Vertex],0)),1,1,"")</f>
        <v>11</v>
      </c>
      <c r="BC12" s="85" t="str">
        <f>REPLACE(INDEX(GroupVertices[Group],MATCH(Edges[[#This Row],[Vertex 2]],GroupVertices[Vertex],0)),1,1,"")</f>
        <v>11</v>
      </c>
      <c r="BD12" s="51">
        <v>0</v>
      </c>
      <c r="BE12" s="52">
        <v>0</v>
      </c>
      <c r="BF12" s="51">
        <v>0</v>
      </c>
      <c r="BG12" s="52">
        <v>0</v>
      </c>
      <c r="BH12" s="51">
        <v>0</v>
      </c>
      <c r="BI12" s="52">
        <v>0</v>
      </c>
      <c r="BJ12" s="51">
        <v>10</v>
      </c>
      <c r="BK12" s="52">
        <v>100</v>
      </c>
      <c r="BL12" s="51">
        <v>10</v>
      </c>
    </row>
    <row r="13" spans="1:64" ht="45">
      <c r="A13" s="84" t="s">
        <v>221</v>
      </c>
      <c r="B13" s="84" t="s">
        <v>246</v>
      </c>
      <c r="C13" s="53" t="s">
        <v>1356</v>
      </c>
      <c r="D13" s="54">
        <v>3</v>
      </c>
      <c r="E13" s="65" t="s">
        <v>132</v>
      </c>
      <c r="F13" s="55">
        <v>35</v>
      </c>
      <c r="G13" s="53"/>
      <c r="H13" s="57"/>
      <c r="I13" s="56"/>
      <c r="J13" s="56"/>
      <c r="K13" s="36" t="s">
        <v>65</v>
      </c>
      <c r="L13" s="83">
        <v>13</v>
      </c>
      <c r="M13" s="83"/>
      <c r="N13" s="63"/>
      <c r="O13" s="86" t="s">
        <v>272</v>
      </c>
      <c r="P13" s="88">
        <v>43629.319768518515</v>
      </c>
      <c r="Q13" s="86" t="s">
        <v>280</v>
      </c>
      <c r="R13" s="86"/>
      <c r="S13" s="86"/>
      <c r="T13" s="86"/>
      <c r="U13" s="86"/>
      <c r="V13" s="90" t="s">
        <v>336</v>
      </c>
      <c r="W13" s="88">
        <v>43629.319768518515</v>
      </c>
      <c r="X13" s="90" t="s">
        <v>361</v>
      </c>
      <c r="Y13" s="86"/>
      <c r="Z13" s="86"/>
      <c r="AA13" s="92" t="s">
        <v>393</v>
      </c>
      <c r="AB13" s="92" t="s">
        <v>416</v>
      </c>
      <c r="AC13" s="86" t="b">
        <v>0</v>
      </c>
      <c r="AD13" s="86">
        <v>0</v>
      </c>
      <c r="AE13" s="92" t="s">
        <v>423</v>
      </c>
      <c r="AF13" s="86" t="b">
        <v>0</v>
      </c>
      <c r="AG13" s="86" t="s">
        <v>429</v>
      </c>
      <c r="AH13" s="86"/>
      <c r="AI13" s="92" t="s">
        <v>421</v>
      </c>
      <c r="AJ13" s="86" t="b">
        <v>0</v>
      </c>
      <c r="AK13" s="86">
        <v>0</v>
      </c>
      <c r="AL13" s="92" t="s">
        <v>421</v>
      </c>
      <c r="AM13" s="86" t="s">
        <v>434</v>
      </c>
      <c r="AN13" s="86" t="b">
        <v>0</v>
      </c>
      <c r="AO13" s="92" t="s">
        <v>416</v>
      </c>
      <c r="AP13" s="86" t="s">
        <v>176</v>
      </c>
      <c r="AQ13" s="86">
        <v>0</v>
      </c>
      <c r="AR13" s="86">
        <v>0</v>
      </c>
      <c r="AS13" s="86" t="s">
        <v>443</v>
      </c>
      <c r="AT13" s="86" t="s">
        <v>445</v>
      </c>
      <c r="AU13" s="86" t="s">
        <v>447</v>
      </c>
      <c r="AV13" s="86" t="s">
        <v>449</v>
      </c>
      <c r="AW13" s="86" t="s">
        <v>451</v>
      </c>
      <c r="AX13" s="86" t="s">
        <v>453</v>
      </c>
      <c r="AY13" s="86" t="s">
        <v>455</v>
      </c>
      <c r="AZ13" s="90" t="s">
        <v>456</v>
      </c>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221</v>
      </c>
      <c r="B14" s="84" t="s">
        <v>244</v>
      </c>
      <c r="C14" s="53" t="s">
        <v>1356</v>
      </c>
      <c r="D14" s="54">
        <v>3</v>
      </c>
      <c r="E14" s="65" t="s">
        <v>132</v>
      </c>
      <c r="F14" s="55">
        <v>35</v>
      </c>
      <c r="G14" s="53"/>
      <c r="H14" s="57"/>
      <c r="I14" s="56"/>
      <c r="J14" s="56"/>
      <c r="K14" s="36" t="s">
        <v>65</v>
      </c>
      <c r="L14" s="83">
        <v>14</v>
      </c>
      <c r="M14" s="83"/>
      <c r="N14" s="63"/>
      <c r="O14" s="86" t="s">
        <v>272</v>
      </c>
      <c r="P14" s="88">
        <v>43629.319768518515</v>
      </c>
      <c r="Q14" s="86" t="s">
        <v>280</v>
      </c>
      <c r="R14" s="86"/>
      <c r="S14" s="86"/>
      <c r="T14" s="86"/>
      <c r="U14" s="86"/>
      <c r="V14" s="90" t="s">
        <v>336</v>
      </c>
      <c r="W14" s="88">
        <v>43629.319768518515</v>
      </c>
      <c r="X14" s="90" t="s">
        <v>361</v>
      </c>
      <c r="Y14" s="86"/>
      <c r="Z14" s="86"/>
      <c r="AA14" s="92" t="s">
        <v>393</v>
      </c>
      <c r="AB14" s="92" t="s">
        <v>416</v>
      </c>
      <c r="AC14" s="86" t="b">
        <v>0</v>
      </c>
      <c r="AD14" s="86">
        <v>0</v>
      </c>
      <c r="AE14" s="92" t="s">
        <v>423</v>
      </c>
      <c r="AF14" s="86" t="b">
        <v>0</v>
      </c>
      <c r="AG14" s="86" t="s">
        <v>429</v>
      </c>
      <c r="AH14" s="86"/>
      <c r="AI14" s="92" t="s">
        <v>421</v>
      </c>
      <c r="AJ14" s="86" t="b">
        <v>0</v>
      </c>
      <c r="AK14" s="86">
        <v>0</v>
      </c>
      <c r="AL14" s="92" t="s">
        <v>421</v>
      </c>
      <c r="AM14" s="86" t="s">
        <v>434</v>
      </c>
      <c r="AN14" s="86" t="b">
        <v>0</v>
      </c>
      <c r="AO14" s="92" t="s">
        <v>416</v>
      </c>
      <c r="AP14" s="86" t="s">
        <v>176</v>
      </c>
      <c r="AQ14" s="86">
        <v>0</v>
      </c>
      <c r="AR14" s="86">
        <v>0</v>
      </c>
      <c r="AS14" s="86" t="s">
        <v>443</v>
      </c>
      <c r="AT14" s="86" t="s">
        <v>445</v>
      </c>
      <c r="AU14" s="86" t="s">
        <v>447</v>
      </c>
      <c r="AV14" s="86" t="s">
        <v>449</v>
      </c>
      <c r="AW14" s="86" t="s">
        <v>451</v>
      </c>
      <c r="AX14" s="86" t="s">
        <v>453</v>
      </c>
      <c r="AY14" s="86" t="s">
        <v>455</v>
      </c>
      <c r="AZ14" s="90" t="s">
        <v>456</v>
      </c>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221</v>
      </c>
      <c r="B15" s="84" t="s">
        <v>247</v>
      </c>
      <c r="C15" s="53" t="s">
        <v>1356</v>
      </c>
      <c r="D15" s="54">
        <v>3</v>
      </c>
      <c r="E15" s="65" t="s">
        <v>132</v>
      </c>
      <c r="F15" s="55">
        <v>35</v>
      </c>
      <c r="G15" s="53"/>
      <c r="H15" s="57"/>
      <c r="I15" s="56"/>
      <c r="J15" s="56"/>
      <c r="K15" s="36" t="s">
        <v>65</v>
      </c>
      <c r="L15" s="83">
        <v>15</v>
      </c>
      <c r="M15" s="83"/>
      <c r="N15" s="63"/>
      <c r="O15" s="86" t="s">
        <v>272</v>
      </c>
      <c r="P15" s="88">
        <v>43629.319768518515</v>
      </c>
      <c r="Q15" s="86" t="s">
        <v>280</v>
      </c>
      <c r="R15" s="86"/>
      <c r="S15" s="86"/>
      <c r="T15" s="86"/>
      <c r="U15" s="86"/>
      <c r="V15" s="90" t="s">
        <v>336</v>
      </c>
      <c r="W15" s="88">
        <v>43629.319768518515</v>
      </c>
      <c r="X15" s="90" t="s">
        <v>361</v>
      </c>
      <c r="Y15" s="86"/>
      <c r="Z15" s="86"/>
      <c r="AA15" s="92" t="s">
        <v>393</v>
      </c>
      <c r="AB15" s="92" t="s">
        <v>416</v>
      </c>
      <c r="AC15" s="86" t="b">
        <v>0</v>
      </c>
      <c r="AD15" s="86">
        <v>0</v>
      </c>
      <c r="AE15" s="92" t="s">
        <v>423</v>
      </c>
      <c r="AF15" s="86" t="b">
        <v>0</v>
      </c>
      <c r="AG15" s="86" t="s">
        <v>429</v>
      </c>
      <c r="AH15" s="86"/>
      <c r="AI15" s="92" t="s">
        <v>421</v>
      </c>
      <c r="AJ15" s="86" t="b">
        <v>0</v>
      </c>
      <c r="AK15" s="86">
        <v>0</v>
      </c>
      <c r="AL15" s="92" t="s">
        <v>421</v>
      </c>
      <c r="AM15" s="86" t="s">
        <v>434</v>
      </c>
      <c r="AN15" s="86" t="b">
        <v>0</v>
      </c>
      <c r="AO15" s="92" t="s">
        <v>416</v>
      </c>
      <c r="AP15" s="86" t="s">
        <v>176</v>
      </c>
      <c r="AQ15" s="86">
        <v>0</v>
      </c>
      <c r="AR15" s="86">
        <v>0</v>
      </c>
      <c r="AS15" s="86" t="s">
        <v>443</v>
      </c>
      <c r="AT15" s="86" t="s">
        <v>445</v>
      </c>
      <c r="AU15" s="86" t="s">
        <v>447</v>
      </c>
      <c r="AV15" s="86" t="s">
        <v>449</v>
      </c>
      <c r="AW15" s="86" t="s">
        <v>451</v>
      </c>
      <c r="AX15" s="86" t="s">
        <v>453</v>
      </c>
      <c r="AY15" s="86" t="s">
        <v>455</v>
      </c>
      <c r="AZ15" s="90" t="s">
        <v>456</v>
      </c>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221</v>
      </c>
      <c r="B16" s="84" t="s">
        <v>248</v>
      </c>
      <c r="C16" s="53" t="s">
        <v>1356</v>
      </c>
      <c r="D16" s="54">
        <v>3</v>
      </c>
      <c r="E16" s="65" t="s">
        <v>132</v>
      </c>
      <c r="F16" s="55">
        <v>35</v>
      </c>
      <c r="G16" s="53"/>
      <c r="H16" s="57"/>
      <c r="I16" s="56"/>
      <c r="J16" s="56"/>
      <c r="K16" s="36" t="s">
        <v>65</v>
      </c>
      <c r="L16" s="83">
        <v>16</v>
      </c>
      <c r="M16" s="83"/>
      <c r="N16" s="63"/>
      <c r="O16" s="86" t="s">
        <v>272</v>
      </c>
      <c r="P16" s="88">
        <v>43629.319768518515</v>
      </c>
      <c r="Q16" s="86" t="s">
        <v>280</v>
      </c>
      <c r="R16" s="86"/>
      <c r="S16" s="86"/>
      <c r="T16" s="86"/>
      <c r="U16" s="86"/>
      <c r="V16" s="90" t="s">
        <v>336</v>
      </c>
      <c r="W16" s="88">
        <v>43629.319768518515</v>
      </c>
      <c r="X16" s="90" t="s">
        <v>361</v>
      </c>
      <c r="Y16" s="86"/>
      <c r="Z16" s="86"/>
      <c r="AA16" s="92" t="s">
        <v>393</v>
      </c>
      <c r="AB16" s="92" t="s">
        <v>416</v>
      </c>
      <c r="AC16" s="86" t="b">
        <v>0</v>
      </c>
      <c r="AD16" s="86">
        <v>0</v>
      </c>
      <c r="AE16" s="92" t="s">
        <v>423</v>
      </c>
      <c r="AF16" s="86" t="b">
        <v>0</v>
      </c>
      <c r="AG16" s="86" t="s">
        <v>429</v>
      </c>
      <c r="AH16" s="86"/>
      <c r="AI16" s="92" t="s">
        <v>421</v>
      </c>
      <c r="AJ16" s="86" t="b">
        <v>0</v>
      </c>
      <c r="AK16" s="86">
        <v>0</v>
      </c>
      <c r="AL16" s="92" t="s">
        <v>421</v>
      </c>
      <c r="AM16" s="86" t="s">
        <v>434</v>
      </c>
      <c r="AN16" s="86" t="b">
        <v>0</v>
      </c>
      <c r="AO16" s="92" t="s">
        <v>416</v>
      </c>
      <c r="AP16" s="86" t="s">
        <v>176</v>
      </c>
      <c r="AQ16" s="86">
        <v>0</v>
      </c>
      <c r="AR16" s="86">
        <v>0</v>
      </c>
      <c r="AS16" s="86" t="s">
        <v>443</v>
      </c>
      <c r="AT16" s="86" t="s">
        <v>445</v>
      </c>
      <c r="AU16" s="86" t="s">
        <v>447</v>
      </c>
      <c r="AV16" s="86" t="s">
        <v>449</v>
      </c>
      <c r="AW16" s="86" t="s">
        <v>451</v>
      </c>
      <c r="AX16" s="86" t="s">
        <v>453</v>
      </c>
      <c r="AY16" s="86" t="s">
        <v>455</v>
      </c>
      <c r="AZ16" s="90" t="s">
        <v>456</v>
      </c>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221</v>
      </c>
      <c r="B17" s="84" t="s">
        <v>249</v>
      </c>
      <c r="C17" s="53" t="s">
        <v>1356</v>
      </c>
      <c r="D17" s="54">
        <v>3</v>
      </c>
      <c r="E17" s="65" t="s">
        <v>132</v>
      </c>
      <c r="F17" s="55">
        <v>35</v>
      </c>
      <c r="G17" s="53"/>
      <c r="H17" s="57"/>
      <c r="I17" s="56"/>
      <c r="J17" s="56"/>
      <c r="K17" s="36" t="s">
        <v>65</v>
      </c>
      <c r="L17" s="83">
        <v>17</v>
      </c>
      <c r="M17" s="83"/>
      <c r="N17" s="63"/>
      <c r="O17" s="86" t="s">
        <v>273</v>
      </c>
      <c r="P17" s="88">
        <v>43629.319768518515</v>
      </c>
      <c r="Q17" s="86" t="s">
        <v>280</v>
      </c>
      <c r="R17" s="86"/>
      <c r="S17" s="86"/>
      <c r="T17" s="86"/>
      <c r="U17" s="86"/>
      <c r="V17" s="90" t="s">
        <v>336</v>
      </c>
      <c r="W17" s="88">
        <v>43629.319768518515</v>
      </c>
      <c r="X17" s="90" t="s">
        <v>361</v>
      </c>
      <c r="Y17" s="86"/>
      <c r="Z17" s="86"/>
      <c r="AA17" s="92" t="s">
        <v>393</v>
      </c>
      <c r="AB17" s="92" t="s">
        <v>416</v>
      </c>
      <c r="AC17" s="86" t="b">
        <v>0</v>
      </c>
      <c r="AD17" s="86">
        <v>0</v>
      </c>
      <c r="AE17" s="92" t="s">
        <v>423</v>
      </c>
      <c r="AF17" s="86" t="b">
        <v>0</v>
      </c>
      <c r="AG17" s="86" t="s">
        <v>429</v>
      </c>
      <c r="AH17" s="86"/>
      <c r="AI17" s="92" t="s">
        <v>421</v>
      </c>
      <c r="AJ17" s="86" t="b">
        <v>0</v>
      </c>
      <c r="AK17" s="86">
        <v>0</v>
      </c>
      <c r="AL17" s="92" t="s">
        <v>421</v>
      </c>
      <c r="AM17" s="86" t="s">
        <v>434</v>
      </c>
      <c r="AN17" s="86" t="b">
        <v>0</v>
      </c>
      <c r="AO17" s="92" t="s">
        <v>416</v>
      </c>
      <c r="AP17" s="86" t="s">
        <v>176</v>
      </c>
      <c r="AQ17" s="86">
        <v>0</v>
      </c>
      <c r="AR17" s="86">
        <v>0</v>
      </c>
      <c r="AS17" s="86" t="s">
        <v>443</v>
      </c>
      <c r="AT17" s="86" t="s">
        <v>445</v>
      </c>
      <c r="AU17" s="86" t="s">
        <v>447</v>
      </c>
      <c r="AV17" s="86" t="s">
        <v>449</v>
      </c>
      <c r="AW17" s="86" t="s">
        <v>451</v>
      </c>
      <c r="AX17" s="86" t="s">
        <v>453</v>
      </c>
      <c r="AY17" s="86" t="s">
        <v>455</v>
      </c>
      <c r="AZ17" s="90" t="s">
        <v>456</v>
      </c>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221</v>
      </c>
      <c r="B18" s="84" t="s">
        <v>250</v>
      </c>
      <c r="C18" s="53" t="s">
        <v>1356</v>
      </c>
      <c r="D18" s="54">
        <v>3</v>
      </c>
      <c r="E18" s="65" t="s">
        <v>132</v>
      </c>
      <c r="F18" s="55">
        <v>35</v>
      </c>
      <c r="G18" s="53"/>
      <c r="H18" s="57"/>
      <c r="I18" s="56"/>
      <c r="J18" s="56"/>
      <c r="K18" s="36" t="s">
        <v>65</v>
      </c>
      <c r="L18" s="83">
        <v>18</v>
      </c>
      <c r="M18" s="83"/>
      <c r="N18" s="63"/>
      <c r="O18" s="86" t="s">
        <v>272</v>
      </c>
      <c r="P18" s="88">
        <v>43629.319768518515</v>
      </c>
      <c r="Q18" s="86" t="s">
        <v>280</v>
      </c>
      <c r="R18" s="86"/>
      <c r="S18" s="86"/>
      <c r="T18" s="86"/>
      <c r="U18" s="86"/>
      <c r="V18" s="90" t="s">
        <v>336</v>
      </c>
      <c r="W18" s="88">
        <v>43629.319768518515</v>
      </c>
      <c r="X18" s="90" t="s">
        <v>361</v>
      </c>
      <c r="Y18" s="86"/>
      <c r="Z18" s="86"/>
      <c r="AA18" s="92" t="s">
        <v>393</v>
      </c>
      <c r="AB18" s="92" t="s">
        <v>416</v>
      </c>
      <c r="AC18" s="86" t="b">
        <v>0</v>
      </c>
      <c r="AD18" s="86">
        <v>0</v>
      </c>
      <c r="AE18" s="92" t="s">
        <v>423</v>
      </c>
      <c r="AF18" s="86" t="b">
        <v>0</v>
      </c>
      <c r="AG18" s="86" t="s">
        <v>429</v>
      </c>
      <c r="AH18" s="86"/>
      <c r="AI18" s="92" t="s">
        <v>421</v>
      </c>
      <c r="AJ18" s="86" t="b">
        <v>0</v>
      </c>
      <c r="AK18" s="86">
        <v>0</v>
      </c>
      <c r="AL18" s="92" t="s">
        <v>421</v>
      </c>
      <c r="AM18" s="86" t="s">
        <v>434</v>
      </c>
      <c r="AN18" s="86" t="b">
        <v>0</v>
      </c>
      <c r="AO18" s="92" t="s">
        <v>416</v>
      </c>
      <c r="AP18" s="86" t="s">
        <v>176</v>
      </c>
      <c r="AQ18" s="86">
        <v>0</v>
      </c>
      <c r="AR18" s="86">
        <v>0</v>
      </c>
      <c r="AS18" s="86" t="s">
        <v>443</v>
      </c>
      <c r="AT18" s="86" t="s">
        <v>445</v>
      </c>
      <c r="AU18" s="86" t="s">
        <v>447</v>
      </c>
      <c r="AV18" s="86" t="s">
        <v>449</v>
      </c>
      <c r="AW18" s="86" t="s">
        <v>451</v>
      </c>
      <c r="AX18" s="86" t="s">
        <v>453</v>
      </c>
      <c r="AY18" s="86" t="s">
        <v>455</v>
      </c>
      <c r="AZ18" s="90" t="s">
        <v>456</v>
      </c>
      <c r="BA18">
        <v>1</v>
      </c>
      <c r="BB18" s="85" t="str">
        <f>REPLACE(INDEX(GroupVertices[Group],MATCH(Edges[[#This Row],[Vertex 1]],GroupVertices[Vertex],0)),1,1,"")</f>
        <v>2</v>
      </c>
      <c r="BC18" s="85" t="str">
        <f>REPLACE(INDEX(GroupVertices[Group],MATCH(Edges[[#This Row],[Vertex 2]],GroupVertices[Vertex],0)),1,1,"")</f>
        <v>4</v>
      </c>
      <c r="BD18" s="51">
        <v>0</v>
      </c>
      <c r="BE18" s="52">
        <v>0</v>
      </c>
      <c r="BF18" s="51">
        <v>0</v>
      </c>
      <c r="BG18" s="52">
        <v>0</v>
      </c>
      <c r="BH18" s="51">
        <v>0</v>
      </c>
      <c r="BI18" s="52">
        <v>0</v>
      </c>
      <c r="BJ18" s="51">
        <v>12</v>
      </c>
      <c r="BK18" s="52">
        <v>100</v>
      </c>
      <c r="BL18" s="51">
        <v>12</v>
      </c>
    </row>
    <row r="19" spans="1:64" ht="45">
      <c r="A19" s="84" t="s">
        <v>222</v>
      </c>
      <c r="B19" s="84" t="s">
        <v>251</v>
      </c>
      <c r="C19" s="53" t="s">
        <v>1356</v>
      </c>
      <c r="D19" s="54">
        <v>3</v>
      </c>
      <c r="E19" s="65" t="s">
        <v>132</v>
      </c>
      <c r="F19" s="55">
        <v>35</v>
      </c>
      <c r="G19" s="53"/>
      <c r="H19" s="57"/>
      <c r="I19" s="56"/>
      <c r="J19" s="56"/>
      <c r="K19" s="36" t="s">
        <v>65</v>
      </c>
      <c r="L19" s="83">
        <v>19</v>
      </c>
      <c r="M19" s="83"/>
      <c r="N19" s="63"/>
      <c r="O19" s="86" t="s">
        <v>272</v>
      </c>
      <c r="P19" s="88">
        <v>43633.7905787037</v>
      </c>
      <c r="Q19" s="86" t="s">
        <v>281</v>
      </c>
      <c r="R19" s="86"/>
      <c r="S19" s="86"/>
      <c r="T19" s="86"/>
      <c r="U19" s="86"/>
      <c r="V19" s="90" t="s">
        <v>337</v>
      </c>
      <c r="W19" s="88">
        <v>43633.7905787037</v>
      </c>
      <c r="X19" s="90" t="s">
        <v>362</v>
      </c>
      <c r="Y19" s="86"/>
      <c r="Z19" s="86"/>
      <c r="AA19" s="92" t="s">
        <v>394</v>
      </c>
      <c r="AB19" s="86"/>
      <c r="AC19" s="86" t="b">
        <v>0</v>
      </c>
      <c r="AD19" s="86">
        <v>0</v>
      </c>
      <c r="AE19" s="92" t="s">
        <v>421</v>
      </c>
      <c r="AF19" s="86" t="b">
        <v>0</v>
      </c>
      <c r="AG19" s="86" t="s">
        <v>429</v>
      </c>
      <c r="AH19" s="86"/>
      <c r="AI19" s="92" t="s">
        <v>421</v>
      </c>
      <c r="AJ19" s="86" t="b">
        <v>0</v>
      </c>
      <c r="AK19" s="86">
        <v>2</v>
      </c>
      <c r="AL19" s="92" t="s">
        <v>397</v>
      </c>
      <c r="AM19" s="86" t="s">
        <v>437</v>
      </c>
      <c r="AN19" s="86" t="b">
        <v>0</v>
      </c>
      <c r="AO19" s="92" t="s">
        <v>397</v>
      </c>
      <c r="AP19" s="86" t="s">
        <v>176</v>
      </c>
      <c r="AQ19" s="86">
        <v>0</v>
      </c>
      <c r="AR19" s="86">
        <v>0</v>
      </c>
      <c r="AS19" s="86"/>
      <c r="AT19" s="86"/>
      <c r="AU19" s="86"/>
      <c r="AV19" s="86"/>
      <c r="AW19" s="86"/>
      <c r="AX19" s="86"/>
      <c r="AY19" s="86"/>
      <c r="AZ19" s="86"/>
      <c r="BA19">
        <v>1</v>
      </c>
      <c r="BB19" s="85" t="str">
        <f>REPLACE(INDEX(GroupVertices[Group],MATCH(Edges[[#This Row],[Vertex 1]],GroupVertices[Vertex],0)),1,1,"")</f>
        <v>7</v>
      </c>
      <c r="BC19" s="85" t="str">
        <f>REPLACE(INDEX(GroupVertices[Group],MATCH(Edges[[#This Row],[Vertex 2]],GroupVertices[Vertex],0)),1,1,"")</f>
        <v>7</v>
      </c>
      <c r="BD19" s="51"/>
      <c r="BE19" s="52"/>
      <c r="BF19" s="51"/>
      <c r="BG19" s="52"/>
      <c r="BH19" s="51"/>
      <c r="BI19" s="52"/>
      <c r="BJ19" s="51"/>
      <c r="BK19" s="52"/>
      <c r="BL19" s="51"/>
    </row>
    <row r="20" spans="1:64" ht="45">
      <c r="A20" s="84" t="s">
        <v>222</v>
      </c>
      <c r="B20" s="84" t="s">
        <v>225</v>
      </c>
      <c r="C20" s="53" t="s">
        <v>1356</v>
      </c>
      <c r="D20" s="54">
        <v>3</v>
      </c>
      <c r="E20" s="65" t="s">
        <v>132</v>
      </c>
      <c r="F20" s="55">
        <v>35</v>
      </c>
      <c r="G20" s="53"/>
      <c r="H20" s="57"/>
      <c r="I20" s="56"/>
      <c r="J20" s="56"/>
      <c r="K20" s="36" t="s">
        <v>65</v>
      </c>
      <c r="L20" s="83">
        <v>20</v>
      </c>
      <c r="M20" s="83"/>
      <c r="N20" s="63"/>
      <c r="O20" s="86" t="s">
        <v>272</v>
      </c>
      <c r="P20" s="88">
        <v>43633.7905787037</v>
      </c>
      <c r="Q20" s="86" t="s">
        <v>281</v>
      </c>
      <c r="R20" s="86"/>
      <c r="S20" s="86"/>
      <c r="T20" s="86"/>
      <c r="U20" s="86"/>
      <c r="V20" s="90" t="s">
        <v>337</v>
      </c>
      <c r="W20" s="88">
        <v>43633.7905787037</v>
      </c>
      <c r="X20" s="90" t="s">
        <v>362</v>
      </c>
      <c r="Y20" s="86"/>
      <c r="Z20" s="86"/>
      <c r="AA20" s="92" t="s">
        <v>394</v>
      </c>
      <c r="AB20" s="86"/>
      <c r="AC20" s="86" t="b">
        <v>0</v>
      </c>
      <c r="AD20" s="86">
        <v>0</v>
      </c>
      <c r="AE20" s="92" t="s">
        <v>421</v>
      </c>
      <c r="AF20" s="86" t="b">
        <v>0</v>
      </c>
      <c r="AG20" s="86" t="s">
        <v>429</v>
      </c>
      <c r="AH20" s="86"/>
      <c r="AI20" s="92" t="s">
        <v>421</v>
      </c>
      <c r="AJ20" s="86" t="b">
        <v>0</v>
      </c>
      <c r="AK20" s="86">
        <v>2</v>
      </c>
      <c r="AL20" s="92" t="s">
        <v>397</v>
      </c>
      <c r="AM20" s="86" t="s">
        <v>437</v>
      </c>
      <c r="AN20" s="86" t="b">
        <v>0</v>
      </c>
      <c r="AO20" s="92" t="s">
        <v>397</v>
      </c>
      <c r="AP20" s="86" t="s">
        <v>176</v>
      </c>
      <c r="AQ20" s="86">
        <v>0</v>
      </c>
      <c r="AR20" s="86">
        <v>0</v>
      </c>
      <c r="AS20" s="86"/>
      <c r="AT20" s="86"/>
      <c r="AU20" s="86"/>
      <c r="AV20" s="86"/>
      <c r="AW20" s="86"/>
      <c r="AX20" s="86"/>
      <c r="AY20" s="86"/>
      <c r="AZ20" s="86"/>
      <c r="BA20">
        <v>1</v>
      </c>
      <c r="BB20" s="85" t="str">
        <f>REPLACE(INDEX(GroupVertices[Group],MATCH(Edges[[#This Row],[Vertex 1]],GroupVertices[Vertex],0)),1,1,"")</f>
        <v>7</v>
      </c>
      <c r="BC20" s="85" t="str">
        <f>REPLACE(INDEX(GroupVertices[Group],MATCH(Edges[[#This Row],[Vertex 2]],GroupVertices[Vertex],0)),1,1,"")</f>
        <v>7</v>
      </c>
      <c r="BD20" s="51">
        <v>1</v>
      </c>
      <c r="BE20" s="52">
        <v>5.555555555555555</v>
      </c>
      <c r="BF20" s="51">
        <v>0</v>
      </c>
      <c r="BG20" s="52">
        <v>0</v>
      </c>
      <c r="BH20" s="51">
        <v>0</v>
      </c>
      <c r="BI20" s="52">
        <v>0</v>
      </c>
      <c r="BJ20" s="51">
        <v>17</v>
      </c>
      <c r="BK20" s="52">
        <v>94.44444444444444</v>
      </c>
      <c r="BL20" s="51">
        <v>18</v>
      </c>
    </row>
    <row r="21" spans="1:64" ht="45">
      <c r="A21" s="84" t="s">
        <v>223</v>
      </c>
      <c r="B21" s="84" t="s">
        <v>251</v>
      </c>
      <c r="C21" s="53" t="s">
        <v>1356</v>
      </c>
      <c r="D21" s="54">
        <v>3</v>
      </c>
      <c r="E21" s="65" t="s">
        <v>132</v>
      </c>
      <c r="F21" s="55">
        <v>35</v>
      </c>
      <c r="G21" s="53"/>
      <c r="H21" s="57"/>
      <c r="I21" s="56"/>
      <c r="J21" s="56"/>
      <c r="K21" s="36" t="s">
        <v>65</v>
      </c>
      <c r="L21" s="83">
        <v>21</v>
      </c>
      <c r="M21" s="83"/>
      <c r="N21" s="63"/>
      <c r="O21" s="86" t="s">
        <v>272</v>
      </c>
      <c r="P21" s="88">
        <v>43633.80971064815</v>
      </c>
      <c r="Q21" s="86" t="s">
        <v>281</v>
      </c>
      <c r="R21" s="86"/>
      <c r="S21" s="86"/>
      <c r="T21" s="86"/>
      <c r="U21" s="86"/>
      <c r="V21" s="90" t="s">
        <v>338</v>
      </c>
      <c r="W21" s="88">
        <v>43633.80971064815</v>
      </c>
      <c r="X21" s="90" t="s">
        <v>363</v>
      </c>
      <c r="Y21" s="86"/>
      <c r="Z21" s="86"/>
      <c r="AA21" s="92" t="s">
        <v>395</v>
      </c>
      <c r="AB21" s="86"/>
      <c r="AC21" s="86" t="b">
        <v>0</v>
      </c>
      <c r="AD21" s="86">
        <v>0</v>
      </c>
      <c r="AE21" s="92" t="s">
        <v>421</v>
      </c>
      <c r="AF21" s="86" t="b">
        <v>0</v>
      </c>
      <c r="AG21" s="86" t="s">
        <v>429</v>
      </c>
      <c r="AH21" s="86"/>
      <c r="AI21" s="92" t="s">
        <v>421</v>
      </c>
      <c r="AJ21" s="86" t="b">
        <v>0</v>
      </c>
      <c r="AK21" s="86">
        <v>2</v>
      </c>
      <c r="AL21" s="92" t="s">
        <v>397</v>
      </c>
      <c r="AM21" s="86" t="s">
        <v>434</v>
      </c>
      <c r="AN21" s="86" t="b">
        <v>0</v>
      </c>
      <c r="AO21" s="92" t="s">
        <v>397</v>
      </c>
      <c r="AP21" s="86" t="s">
        <v>176</v>
      </c>
      <c r="AQ21" s="86">
        <v>0</v>
      </c>
      <c r="AR21" s="86">
        <v>0</v>
      </c>
      <c r="AS21" s="86"/>
      <c r="AT21" s="86"/>
      <c r="AU21" s="86"/>
      <c r="AV21" s="86"/>
      <c r="AW21" s="86"/>
      <c r="AX21" s="86"/>
      <c r="AY21" s="86"/>
      <c r="AZ21" s="86"/>
      <c r="BA21">
        <v>1</v>
      </c>
      <c r="BB21" s="85" t="str">
        <f>REPLACE(INDEX(GroupVertices[Group],MATCH(Edges[[#This Row],[Vertex 1]],GroupVertices[Vertex],0)),1,1,"")</f>
        <v>7</v>
      </c>
      <c r="BC21" s="85" t="str">
        <f>REPLACE(INDEX(GroupVertices[Group],MATCH(Edges[[#This Row],[Vertex 2]],GroupVertices[Vertex],0)),1,1,"")</f>
        <v>7</v>
      </c>
      <c r="BD21" s="51"/>
      <c r="BE21" s="52"/>
      <c r="BF21" s="51"/>
      <c r="BG21" s="52"/>
      <c r="BH21" s="51"/>
      <c r="BI21" s="52"/>
      <c r="BJ21" s="51"/>
      <c r="BK21" s="52"/>
      <c r="BL21" s="51"/>
    </row>
    <row r="22" spans="1:64" ht="45">
      <c r="A22" s="84" t="s">
        <v>223</v>
      </c>
      <c r="B22" s="84" t="s">
        <v>225</v>
      </c>
      <c r="C22" s="53" t="s">
        <v>1356</v>
      </c>
      <c r="D22" s="54">
        <v>3</v>
      </c>
      <c r="E22" s="65" t="s">
        <v>132</v>
      </c>
      <c r="F22" s="55">
        <v>35</v>
      </c>
      <c r="G22" s="53"/>
      <c r="H22" s="57"/>
      <c r="I22" s="56"/>
      <c r="J22" s="56"/>
      <c r="K22" s="36" t="s">
        <v>65</v>
      </c>
      <c r="L22" s="83">
        <v>22</v>
      </c>
      <c r="M22" s="83"/>
      <c r="N22" s="63"/>
      <c r="O22" s="86" t="s">
        <v>272</v>
      </c>
      <c r="P22" s="88">
        <v>43633.80971064815</v>
      </c>
      <c r="Q22" s="86" t="s">
        <v>281</v>
      </c>
      <c r="R22" s="86"/>
      <c r="S22" s="86"/>
      <c r="T22" s="86"/>
      <c r="U22" s="86"/>
      <c r="V22" s="90" t="s">
        <v>338</v>
      </c>
      <c r="W22" s="88">
        <v>43633.80971064815</v>
      </c>
      <c r="X22" s="90" t="s">
        <v>363</v>
      </c>
      <c r="Y22" s="86"/>
      <c r="Z22" s="86"/>
      <c r="AA22" s="92" t="s">
        <v>395</v>
      </c>
      <c r="AB22" s="86"/>
      <c r="AC22" s="86" t="b">
        <v>0</v>
      </c>
      <c r="AD22" s="86">
        <v>0</v>
      </c>
      <c r="AE22" s="92" t="s">
        <v>421</v>
      </c>
      <c r="AF22" s="86" t="b">
        <v>0</v>
      </c>
      <c r="AG22" s="86" t="s">
        <v>429</v>
      </c>
      <c r="AH22" s="86"/>
      <c r="AI22" s="92" t="s">
        <v>421</v>
      </c>
      <c r="AJ22" s="86" t="b">
        <v>0</v>
      </c>
      <c r="AK22" s="86">
        <v>2</v>
      </c>
      <c r="AL22" s="92" t="s">
        <v>397</v>
      </c>
      <c r="AM22" s="86" t="s">
        <v>434</v>
      </c>
      <c r="AN22" s="86" t="b">
        <v>0</v>
      </c>
      <c r="AO22" s="92" t="s">
        <v>397</v>
      </c>
      <c r="AP22" s="86" t="s">
        <v>176</v>
      </c>
      <c r="AQ22" s="86">
        <v>0</v>
      </c>
      <c r="AR22" s="86">
        <v>0</v>
      </c>
      <c r="AS22" s="86"/>
      <c r="AT22" s="86"/>
      <c r="AU22" s="86"/>
      <c r="AV22" s="86"/>
      <c r="AW22" s="86"/>
      <c r="AX22" s="86"/>
      <c r="AY22" s="86"/>
      <c r="AZ22" s="86"/>
      <c r="BA22">
        <v>1</v>
      </c>
      <c r="BB22" s="85" t="str">
        <f>REPLACE(INDEX(GroupVertices[Group],MATCH(Edges[[#This Row],[Vertex 1]],GroupVertices[Vertex],0)),1,1,"")</f>
        <v>7</v>
      </c>
      <c r="BC22" s="85" t="str">
        <f>REPLACE(INDEX(GroupVertices[Group],MATCH(Edges[[#This Row],[Vertex 2]],GroupVertices[Vertex],0)),1,1,"")</f>
        <v>7</v>
      </c>
      <c r="BD22" s="51">
        <v>1</v>
      </c>
      <c r="BE22" s="52">
        <v>5.555555555555555</v>
      </c>
      <c r="BF22" s="51">
        <v>0</v>
      </c>
      <c r="BG22" s="52">
        <v>0</v>
      </c>
      <c r="BH22" s="51">
        <v>0</v>
      </c>
      <c r="BI22" s="52">
        <v>0</v>
      </c>
      <c r="BJ22" s="51">
        <v>17</v>
      </c>
      <c r="BK22" s="52">
        <v>94.44444444444444</v>
      </c>
      <c r="BL22" s="51">
        <v>18</v>
      </c>
    </row>
    <row r="23" spans="1:64" ht="45">
      <c r="A23" s="84" t="s">
        <v>224</v>
      </c>
      <c r="B23" s="84" t="s">
        <v>224</v>
      </c>
      <c r="C23" s="53" t="s">
        <v>1356</v>
      </c>
      <c r="D23" s="54">
        <v>3</v>
      </c>
      <c r="E23" s="65" t="s">
        <v>132</v>
      </c>
      <c r="F23" s="55">
        <v>35</v>
      </c>
      <c r="G23" s="53"/>
      <c r="H23" s="57"/>
      <c r="I23" s="56"/>
      <c r="J23" s="56"/>
      <c r="K23" s="36" t="s">
        <v>65</v>
      </c>
      <c r="L23" s="83">
        <v>23</v>
      </c>
      <c r="M23" s="83"/>
      <c r="N23" s="63"/>
      <c r="O23" s="86" t="s">
        <v>176</v>
      </c>
      <c r="P23" s="88">
        <v>43636.95313657408</v>
      </c>
      <c r="Q23" s="86" t="s">
        <v>282</v>
      </c>
      <c r="R23" s="86"/>
      <c r="S23" s="86"/>
      <c r="T23" s="86"/>
      <c r="U23" s="86"/>
      <c r="V23" s="90" t="s">
        <v>339</v>
      </c>
      <c r="W23" s="88">
        <v>43636.95313657408</v>
      </c>
      <c r="X23" s="90" t="s">
        <v>364</v>
      </c>
      <c r="Y23" s="86"/>
      <c r="Z23" s="86"/>
      <c r="AA23" s="92" t="s">
        <v>396</v>
      </c>
      <c r="AB23" s="86"/>
      <c r="AC23" s="86" t="b">
        <v>0</v>
      </c>
      <c r="AD23" s="86">
        <v>0</v>
      </c>
      <c r="AE23" s="92" t="s">
        <v>421</v>
      </c>
      <c r="AF23" s="86" t="b">
        <v>0</v>
      </c>
      <c r="AG23" s="86" t="s">
        <v>429</v>
      </c>
      <c r="AH23" s="86"/>
      <c r="AI23" s="92" t="s">
        <v>421</v>
      </c>
      <c r="AJ23" s="86" t="b">
        <v>0</v>
      </c>
      <c r="AK23" s="86">
        <v>0</v>
      </c>
      <c r="AL23" s="92" t="s">
        <v>421</v>
      </c>
      <c r="AM23" s="86" t="s">
        <v>438</v>
      </c>
      <c r="AN23" s="86" t="b">
        <v>0</v>
      </c>
      <c r="AO23" s="92" t="s">
        <v>396</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12</v>
      </c>
      <c r="BK23" s="52">
        <v>100</v>
      </c>
      <c r="BL23" s="51">
        <v>12</v>
      </c>
    </row>
    <row r="24" spans="1:64" ht="30">
      <c r="A24" s="84" t="s">
        <v>225</v>
      </c>
      <c r="B24" s="84" t="s">
        <v>252</v>
      </c>
      <c r="C24" s="53" t="s">
        <v>1357</v>
      </c>
      <c r="D24" s="54">
        <v>3</v>
      </c>
      <c r="E24" s="65" t="s">
        <v>136</v>
      </c>
      <c r="F24" s="55">
        <v>35</v>
      </c>
      <c r="G24" s="53"/>
      <c r="H24" s="57"/>
      <c r="I24" s="56"/>
      <c r="J24" s="56"/>
      <c r="K24" s="36" t="s">
        <v>65</v>
      </c>
      <c r="L24" s="83">
        <v>24</v>
      </c>
      <c r="M24" s="83"/>
      <c r="N24" s="63"/>
      <c r="O24" s="86" t="s">
        <v>272</v>
      </c>
      <c r="P24" s="88">
        <v>43633.722233796296</v>
      </c>
      <c r="Q24" s="86" t="s">
        <v>283</v>
      </c>
      <c r="R24" s="90" t="s">
        <v>303</v>
      </c>
      <c r="S24" s="86" t="s">
        <v>313</v>
      </c>
      <c r="T24" s="86"/>
      <c r="U24" s="90" t="s">
        <v>321</v>
      </c>
      <c r="V24" s="90" t="s">
        <v>321</v>
      </c>
      <c r="W24" s="88">
        <v>43633.722233796296</v>
      </c>
      <c r="X24" s="90" t="s">
        <v>365</v>
      </c>
      <c r="Y24" s="86"/>
      <c r="Z24" s="86"/>
      <c r="AA24" s="92" t="s">
        <v>397</v>
      </c>
      <c r="AB24" s="86"/>
      <c r="AC24" s="86" t="b">
        <v>0</v>
      </c>
      <c r="AD24" s="86">
        <v>0</v>
      </c>
      <c r="AE24" s="92" t="s">
        <v>421</v>
      </c>
      <c r="AF24" s="86" t="b">
        <v>0</v>
      </c>
      <c r="AG24" s="86" t="s">
        <v>429</v>
      </c>
      <c r="AH24" s="86"/>
      <c r="AI24" s="92" t="s">
        <v>421</v>
      </c>
      <c r="AJ24" s="86" t="b">
        <v>0</v>
      </c>
      <c r="AK24" s="86">
        <v>2</v>
      </c>
      <c r="AL24" s="92" t="s">
        <v>421</v>
      </c>
      <c r="AM24" s="86" t="s">
        <v>439</v>
      </c>
      <c r="AN24" s="86" t="b">
        <v>0</v>
      </c>
      <c r="AO24" s="92" t="s">
        <v>397</v>
      </c>
      <c r="AP24" s="86" t="s">
        <v>176</v>
      </c>
      <c r="AQ24" s="86">
        <v>0</v>
      </c>
      <c r="AR24" s="86">
        <v>0</v>
      </c>
      <c r="AS24" s="86"/>
      <c r="AT24" s="86"/>
      <c r="AU24" s="86"/>
      <c r="AV24" s="86"/>
      <c r="AW24" s="86"/>
      <c r="AX24" s="86"/>
      <c r="AY24" s="86"/>
      <c r="AZ24" s="86"/>
      <c r="BA24">
        <v>2</v>
      </c>
      <c r="BB24" s="85" t="str">
        <f>REPLACE(INDEX(GroupVertices[Group],MATCH(Edges[[#This Row],[Vertex 1]],GroupVertices[Vertex],0)),1,1,"")</f>
        <v>7</v>
      </c>
      <c r="BC24" s="85" t="str">
        <f>REPLACE(INDEX(GroupVertices[Group],MATCH(Edges[[#This Row],[Vertex 2]],GroupVertices[Vertex],0)),1,1,"")</f>
        <v>7</v>
      </c>
      <c r="BD24" s="51">
        <v>1</v>
      </c>
      <c r="BE24" s="52">
        <v>2.6315789473684212</v>
      </c>
      <c r="BF24" s="51">
        <v>0</v>
      </c>
      <c r="BG24" s="52">
        <v>0</v>
      </c>
      <c r="BH24" s="51">
        <v>0</v>
      </c>
      <c r="BI24" s="52">
        <v>0</v>
      </c>
      <c r="BJ24" s="51">
        <v>37</v>
      </c>
      <c r="BK24" s="52">
        <v>97.36842105263158</v>
      </c>
      <c r="BL24" s="51">
        <v>38</v>
      </c>
    </row>
    <row r="25" spans="1:64" ht="30">
      <c r="A25" s="84" t="s">
        <v>225</v>
      </c>
      <c r="B25" s="84" t="s">
        <v>252</v>
      </c>
      <c r="C25" s="53" t="s">
        <v>1357</v>
      </c>
      <c r="D25" s="54">
        <v>3</v>
      </c>
      <c r="E25" s="65" t="s">
        <v>136</v>
      </c>
      <c r="F25" s="55">
        <v>35</v>
      </c>
      <c r="G25" s="53"/>
      <c r="H25" s="57"/>
      <c r="I25" s="56"/>
      <c r="J25" s="56"/>
      <c r="K25" s="36" t="s">
        <v>65</v>
      </c>
      <c r="L25" s="83">
        <v>25</v>
      </c>
      <c r="M25" s="83"/>
      <c r="N25" s="63"/>
      <c r="O25" s="86" t="s">
        <v>272</v>
      </c>
      <c r="P25" s="88">
        <v>43638.579201388886</v>
      </c>
      <c r="Q25" s="86" t="s">
        <v>284</v>
      </c>
      <c r="R25" s="90" t="s">
        <v>303</v>
      </c>
      <c r="S25" s="86" t="s">
        <v>313</v>
      </c>
      <c r="T25" s="86"/>
      <c r="U25" s="90" t="s">
        <v>322</v>
      </c>
      <c r="V25" s="90" t="s">
        <v>322</v>
      </c>
      <c r="W25" s="88">
        <v>43638.579201388886</v>
      </c>
      <c r="X25" s="90" t="s">
        <v>366</v>
      </c>
      <c r="Y25" s="86"/>
      <c r="Z25" s="86"/>
      <c r="AA25" s="92" t="s">
        <v>398</v>
      </c>
      <c r="AB25" s="86"/>
      <c r="AC25" s="86" t="b">
        <v>0</v>
      </c>
      <c r="AD25" s="86">
        <v>0</v>
      </c>
      <c r="AE25" s="92" t="s">
        <v>421</v>
      </c>
      <c r="AF25" s="86" t="b">
        <v>0</v>
      </c>
      <c r="AG25" s="86" t="s">
        <v>429</v>
      </c>
      <c r="AH25" s="86"/>
      <c r="AI25" s="92" t="s">
        <v>421</v>
      </c>
      <c r="AJ25" s="86" t="b">
        <v>0</v>
      </c>
      <c r="AK25" s="86">
        <v>0</v>
      </c>
      <c r="AL25" s="92" t="s">
        <v>421</v>
      </c>
      <c r="AM25" s="86" t="s">
        <v>439</v>
      </c>
      <c r="AN25" s="86" t="b">
        <v>0</v>
      </c>
      <c r="AO25" s="92" t="s">
        <v>398</v>
      </c>
      <c r="AP25" s="86" t="s">
        <v>176</v>
      </c>
      <c r="AQ25" s="86">
        <v>0</v>
      </c>
      <c r="AR25" s="86">
        <v>0</v>
      </c>
      <c r="AS25" s="86"/>
      <c r="AT25" s="86"/>
      <c r="AU25" s="86"/>
      <c r="AV25" s="86"/>
      <c r="AW25" s="86"/>
      <c r="AX25" s="86"/>
      <c r="AY25" s="86"/>
      <c r="AZ25" s="86"/>
      <c r="BA25">
        <v>2</v>
      </c>
      <c r="BB25" s="85" t="str">
        <f>REPLACE(INDEX(GroupVertices[Group],MATCH(Edges[[#This Row],[Vertex 1]],GroupVertices[Vertex],0)),1,1,"")</f>
        <v>7</v>
      </c>
      <c r="BC25" s="85" t="str">
        <f>REPLACE(INDEX(GroupVertices[Group],MATCH(Edges[[#This Row],[Vertex 2]],GroupVertices[Vertex],0)),1,1,"")</f>
        <v>7</v>
      </c>
      <c r="BD25" s="51">
        <v>1</v>
      </c>
      <c r="BE25" s="52">
        <v>2.6315789473684212</v>
      </c>
      <c r="BF25" s="51">
        <v>0</v>
      </c>
      <c r="BG25" s="52">
        <v>0</v>
      </c>
      <c r="BH25" s="51">
        <v>0</v>
      </c>
      <c r="BI25" s="52">
        <v>0</v>
      </c>
      <c r="BJ25" s="51">
        <v>37</v>
      </c>
      <c r="BK25" s="52">
        <v>97.36842105263158</v>
      </c>
      <c r="BL25" s="51">
        <v>38</v>
      </c>
    </row>
    <row r="26" spans="1:64" ht="30">
      <c r="A26" s="84" t="s">
        <v>225</v>
      </c>
      <c r="B26" s="84" t="s">
        <v>251</v>
      </c>
      <c r="C26" s="53" t="s">
        <v>1357</v>
      </c>
      <c r="D26" s="54">
        <v>3</v>
      </c>
      <c r="E26" s="65" t="s">
        <v>136</v>
      </c>
      <c r="F26" s="55">
        <v>35</v>
      </c>
      <c r="G26" s="53"/>
      <c r="H26" s="57"/>
      <c r="I26" s="56"/>
      <c r="J26" s="56"/>
      <c r="K26" s="36" t="s">
        <v>65</v>
      </c>
      <c r="L26" s="83">
        <v>26</v>
      </c>
      <c r="M26" s="83"/>
      <c r="N26" s="63"/>
      <c r="O26" s="86" t="s">
        <v>272</v>
      </c>
      <c r="P26" s="88">
        <v>43633.722233796296</v>
      </c>
      <c r="Q26" s="86" t="s">
        <v>283</v>
      </c>
      <c r="R26" s="90" t="s">
        <v>303</v>
      </c>
      <c r="S26" s="86" t="s">
        <v>313</v>
      </c>
      <c r="T26" s="86"/>
      <c r="U26" s="90" t="s">
        <v>321</v>
      </c>
      <c r="V26" s="90" t="s">
        <v>321</v>
      </c>
      <c r="W26" s="88">
        <v>43633.722233796296</v>
      </c>
      <c r="X26" s="90" t="s">
        <v>365</v>
      </c>
      <c r="Y26" s="86"/>
      <c r="Z26" s="86"/>
      <c r="AA26" s="92" t="s">
        <v>397</v>
      </c>
      <c r="AB26" s="86"/>
      <c r="AC26" s="86" t="b">
        <v>0</v>
      </c>
      <c r="AD26" s="86">
        <v>0</v>
      </c>
      <c r="AE26" s="92" t="s">
        <v>421</v>
      </c>
      <c r="AF26" s="86" t="b">
        <v>0</v>
      </c>
      <c r="AG26" s="86" t="s">
        <v>429</v>
      </c>
      <c r="AH26" s="86"/>
      <c r="AI26" s="92" t="s">
        <v>421</v>
      </c>
      <c r="AJ26" s="86" t="b">
        <v>0</v>
      </c>
      <c r="AK26" s="86">
        <v>2</v>
      </c>
      <c r="AL26" s="92" t="s">
        <v>421</v>
      </c>
      <c r="AM26" s="86" t="s">
        <v>439</v>
      </c>
      <c r="AN26" s="86" t="b">
        <v>0</v>
      </c>
      <c r="AO26" s="92" t="s">
        <v>397</v>
      </c>
      <c r="AP26" s="86" t="s">
        <v>176</v>
      </c>
      <c r="AQ26" s="86">
        <v>0</v>
      </c>
      <c r="AR26" s="86">
        <v>0</v>
      </c>
      <c r="AS26" s="86"/>
      <c r="AT26" s="86"/>
      <c r="AU26" s="86"/>
      <c r="AV26" s="86"/>
      <c r="AW26" s="86"/>
      <c r="AX26" s="86"/>
      <c r="AY26" s="86"/>
      <c r="AZ26" s="86"/>
      <c r="BA26">
        <v>2</v>
      </c>
      <c r="BB26" s="85" t="str">
        <f>REPLACE(INDEX(GroupVertices[Group],MATCH(Edges[[#This Row],[Vertex 1]],GroupVertices[Vertex],0)),1,1,"")</f>
        <v>7</v>
      </c>
      <c r="BC26" s="85" t="str">
        <f>REPLACE(INDEX(GroupVertices[Group],MATCH(Edges[[#This Row],[Vertex 2]],GroupVertices[Vertex],0)),1,1,"")</f>
        <v>7</v>
      </c>
      <c r="BD26" s="51"/>
      <c r="BE26" s="52"/>
      <c r="BF26" s="51"/>
      <c r="BG26" s="52"/>
      <c r="BH26" s="51"/>
      <c r="BI26" s="52"/>
      <c r="BJ26" s="51"/>
      <c r="BK26" s="52"/>
      <c r="BL26" s="51"/>
    </row>
    <row r="27" spans="1:64" ht="30">
      <c r="A27" s="84" t="s">
        <v>225</v>
      </c>
      <c r="B27" s="84" t="s">
        <v>251</v>
      </c>
      <c r="C27" s="53" t="s">
        <v>1357</v>
      </c>
      <c r="D27" s="54">
        <v>3</v>
      </c>
      <c r="E27" s="65" t="s">
        <v>136</v>
      </c>
      <c r="F27" s="55">
        <v>35</v>
      </c>
      <c r="G27" s="53"/>
      <c r="H27" s="57"/>
      <c r="I27" s="56"/>
      <c r="J27" s="56"/>
      <c r="K27" s="36" t="s">
        <v>65</v>
      </c>
      <c r="L27" s="83">
        <v>27</v>
      </c>
      <c r="M27" s="83"/>
      <c r="N27" s="63"/>
      <c r="O27" s="86" t="s">
        <v>272</v>
      </c>
      <c r="P27" s="88">
        <v>43638.579201388886</v>
      </c>
      <c r="Q27" s="86" t="s">
        <v>284</v>
      </c>
      <c r="R27" s="90" t="s">
        <v>303</v>
      </c>
      <c r="S27" s="86" t="s">
        <v>313</v>
      </c>
      <c r="T27" s="86"/>
      <c r="U27" s="90" t="s">
        <v>322</v>
      </c>
      <c r="V27" s="90" t="s">
        <v>322</v>
      </c>
      <c r="W27" s="88">
        <v>43638.579201388886</v>
      </c>
      <c r="X27" s="90" t="s">
        <v>366</v>
      </c>
      <c r="Y27" s="86"/>
      <c r="Z27" s="86"/>
      <c r="AA27" s="92" t="s">
        <v>398</v>
      </c>
      <c r="AB27" s="86"/>
      <c r="AC27" s="86" t="b">
        <v>0</v>
      </c>
      <c r="AD27" s="86">
        <v>0</v>
      </c>
      <c r="AE27" s="92" t="s">
        <v>421</v>
      </c>
      <c r="AF27" s="86" t="b">
        <v>0</v>
      </c>
      <c r="AG27" s="86" t="s">
        <v>429</v>
      </c>
      <c r="AH27" s="86"/>
      <c r="AI27" s="92" t="s">
        <v>421</v>
      </c>
      <c r="AJ27" s="86" t="b">
        <v>0</v>
      </c>
      <c r="AK27" s="86">
        <v>0</v>
      </c>
      <c r="AL27" s="92" t="s">
        <v>421</v>
      </c>
      <c r="AM27" s="86" t="s">
        <v>439</v>
      </c>
      <c r="AN27" s="86" t="b">
        <v>0</v>
      </c>
      <c r="AO27" s="92" t="s">
        <v>398</v>
      </c>
      <c r="AP27" s="86" t="s">
        <v>176</v>
      </c>
      <c r="AQ27" s="86">
        <v>0</v>
      </c>
      <c r="AR27" s="86">
        <v>0</v>
      </c>
      <c r="AS27" s="86"/>
      <c r="AT27" s="86"/>
      <c r="AU27" s="86"/>
      <c r="AV27" s="86"/>
      <c r="AW27" s="86"/>
      <c r="AX27" s="86"/>
      <c r="AY27" s="86"/>
      <c r="AZ27" s="86"/>
      <c r="BA27">
        <v>2</v>
      </c>
      <c r="BB27" s="85" t="str">
        <f>REPLACE(INDEX(GroupVertices[Group],MATCH(Edges[[#This Row],[Vertex 1]],GroupVertices[Vertex],0)),1,1,"")</f>
        <v>7</v>
      </c>
      <c r="BC27" s="85" t="str">
        <f>REPLACE(INDEX(GroupVertices[Group],MATCH(Edges[[#This Row],[Vertex 2]],GroupVertices[Vertex],0)),1,1,"")</f>
        <v>7</v>
      </c>
      <c r="BD27" s="51"/>
      <c r="BE27" s="52"/>
      <c r="BF27" s="51"/>
      <c r="BG27" s="52"/>
      <c r="BH27" s="51"/>
      <c r="BI27" s="52"/>
      <c r="BJ27" s="51"/>
      <c r="BK27" s="52"/>
      <c r="BL27" s="51"/>
    </row>
    <row r="28" spans="1:64" ht="30">
      <c r="A28" s="84" t="s">
        <v>225</v>
      </c>
      <c r="B28" s="84" t="s">
        <v>250</v>
      </c>
      <c r="C28" s="53" t="s">
        <v>1357</v>
      </c>
      <c r="D28" s="54">
        <v>3</v>
      </c>
      <c r="E28" s="65" t="s">
        <v>136</v>
      </c>
      <c r="F28" s="55">
        <v>35</v>
      </c>
      <c r="G28" s="53"/>
      <c r="H28" s="57"/>
      <c r="I28" s="56"/>
      <c r="J28" s="56"/>
      <c r="K28" s="36" t="s">
        <v>65</v>
      </c>
      <c r="L28" s="83">
        <v>28</v>
      </c>
      <c r="M28" s="83"/>
      <c r="N28" s="63"/>
      <c r="O28" s="86" t="s">
        <v>272</v>
      </c>
      <c r="P28" s="88">
        <v>43633.722233796296</v>
      </c>
      <c r="Q28" s="86" t="s">
        <v>283</v>
      </c>
      <c r="R28" s="90" t="s">
        <v>303</v>
      </c>
      <c r="S28" s="86" t="s">
        <v>313</v>
      </c>
      <c r="T28" s="86"/>
      <c r="U28" s="90" t="s">
        <v>321</v>
      </c>
      <c r="V28" s="90" t="s">
        <v>321</v>
      </c>
      <c r="W28" s="88">
        <v>43633.722233796296</v>
      </c>
      <c r="X28" s="90" t="s">
        <v>365</v>
      </c>
      <c r="Y28" s="86"/>
      <c r="Z28" s="86"/>
      <c r="AA28" s="92" t="s">
        <v>397</v>
      </c>
      <c r="AB28" s="86"/>
      <c r="AC28" s="86" t="b">
        <v>0</v>
      </c>
      <c r="AD28" s="86">
        <v>0</v>
      </c>
      <c r="AE28" s="92" t="s">
        <v>421</v>
      </c>
      <c r="AF28" s="86" t="b">
        <v>0</v>
      </c>
      <c r="AG28" s="86" t="s">
        <v>429</v>
      </c>
      <c r="AH28" s="86"/>
      <c r="AI28" s="92" t="s">
        <v>421</v>
      </c>
      <c r="AJ28" s="86" t="b">
        <v>0</v>
      </c>
      <c r="AK28" s="86">
        <v>2</v>
      </c>
      <c r="AL28" s="92" t="s">
        <v>421</v>
      </c>
      <c r="AM28" s="86" t="s">
        <v>439</v>
      </c>
      <c r="AN28" s="86" t="b">
        <v>0</v>
      </c>
      <c r="AO28" s="92" t="s">
        <v>397</v>
      </c>
      <c r="AP28" s="86" t="s">
        <v>176</v>
      </c>
      <c r="AQ28" s="86">
        <v>0</v>
      </c>
      <c r="AR28" s="86">
        <v>0</v>
      </c>
      <c r="AS28" s="86"/>
      <c r="AT28" s="86"/>
      <c r="AU28" s="86"/>
      <c r="AV28" s="86"/>
      <c r="AW28" s="86"/>
      <c r="AX28" s="86"/>
      <c r="AY28" s="86"/>
      <c r="AZ28" s="86"/>
      <c r="BA28">
        <v>2</v>
      </c>
      <c r="BB28" s="85" t="str">
        <f>REPLACE(INDEX(GroupVertices[Group],MATCH(Edges[[#This Row],[Vertex 1]],GroupVertices[Vertex],0)),1,1,"")</f>
        <v>7</v>
      </c>
      <c r="BC28" s="85" t="str">
        <f>REPLACE(INDEX(GroupVertices[Group],MATCH(Edges[[#This Row],[Vertex 2]],GroupVertices[Vertex],0)),1,1,"")</f>
        <v>4</v>
      </c>
      <c r="BD28" s="51"/>
      <c r="BE28" s="52"/>
      <c r="BF28" s="51"/>
      <c r="BG28" s="52"/>
      <c r="BH28" s="51"/>
      <c r="BI28" s="52"/>
      <c r="BJ28" s="51"/>
      <c r="BK28" s="52"/>
      <c r="BL28" s="51"/>
    </row>
    <row r="29" spans="1:64" ht="30">
      <c r="A29" s="84" t="s">
        <v>225</v>
      </c>
      <c r="B29" s="84" t="s">
        <v>250</v>
      </c>
      <c r="C29" s="53" t="s">
        <v>1357</v>
      </c>
      <c r="D29" s="54">
        <v>3</v>
      </c>
      <c r="E29" s="65" t="s">
        <v>136</v>
      </c>
      <c r="F29" s="55">
        <v>35</v>
      </c>
      <c r="G29" s="53"/>
      <c r="H29" s="57"/>
      <c r="I29" s="56"/>
      <c r="J29" s="56"/>
      <c r="K29" s="36" t="s">
        <v>65</v>
      </c>
      <c r="L29" s="83">
        <v>29</v>
      </c>
      <c r="M29" s="83"/>
      <c r="N29" s="63"/>
      <c r="O29" s="86" t="s">
        <v>272</v>
      </c>
      <c r="P29" s="88">
        <v>43638.579201388886</v>
      </c>
      <c r="Q29" s="86" t="s">
        <v>284</v>
      </c>
      <c r="R29" s="90" t="s">
        <v>303</v>
      </c>
      <c r="S29" s="86" t="s">
        <v>313</v>
      </c>
      <c r="T29" s="86"/>
      <c r="U29" s="90" t="s">
        <v>322</v>
      </c>
      <c r="V29" s="90" t="s">
        <v>322</v>
      </c>
      <c r="W29" s="88">
        <v>43638.579201388886</v>
      </c>
      <c r="X29" s="90" t="s">
        <v>366</v>
      </c>
      <c r="Y29" s="86"/>
      <c r="Z29" s="86"/>
      <c r="AA29" s="92" t="s">
        <v>398</v>
      </c>
      <c r="AB29" s="86"/>
      <c r="AC29" s="86" t="b">
        <v>0</v>
      </c>
      <c r="AD29" s="86">
        <v>0</v>
      </c>
      <c r="AE29" s="92" t="s">
        <v>421</v>
      </c>
      <c r="AF29" s="86" t="b">
        <v>0</v>
      </c>
      <c r="AG29" s="86" t="s">
        <v>429</v>
      </c>
      <c r="AH29" s="86"/>
      <c r="AI29" s="92" t="s">
        <v>421</v>
      </c>
      <c r="AJ29" s="86" t="b">
        <v>0</v>
      </c>
      <c r="AK29" s="86">
        <v>0</v>
      </c>
      <c r="AL29" s="92" t="s">
        <v>421</v>
      </c>
      <c r="AM29" s="86" t="s">
        <v>439</v>
      </c>
      <c r="AN29" s="86" t="b">
        <v>0</v>
      </c>
      <c r="AO29" s="92" t="s">
        <v>398</v>
      </c>
      <c r="AP29" s="86" t="s">
        <v>176</v>
      </c>
      <c r="AQ29" s="86">
        <v>0</v>
      </c>
      <c r="AR29" s="86">
        <v>0</v>
      </c>
      <c r="AS29" s="86"/>
      <c r="AT29" s="86"/>
      <c r="AU29" s="86"/>
      <c r="AV29" s="86"/>
      <c r="AW29" s="86"/>
      <c r="AX29" s="86"/>
      <c r="AY29" s="86"/>
      <c r="AZ29" s="86"/>
      <c r="BA29">
        <v>2</v>
      </c>
      <c r="BB29" s="85" t="str">
        <f>REPLACE(INDEX(GroupVertices[Group],MATCH(Edges[[#This Row],[Vertex 1]],GroupVertices[Vertex],0)),1,1,"")</f>
        <v>7</v>
      </c>
      <c r="BC29" s="85" t="str">
        <f>REPLACE(INDEX(GroupVertices[Group],MATCH(Edges[[#This Row],[Vertex 2]],GroupVertices[Vertex],0)),1,1,"")</f>
        <v>4</v>
      </c>
      <c r="BD29" s="51"/>
      <c r="BE29" s="52"/>
      <c r="BF29" s="51"/>
      <c r="BG29" s="52"/>
      <c r="BH29" s="51"/>
      <c r="BI29" s="52"/>
      <c r="BJ29" s="51"/>
      <c r="BK29" s="52"/>
      <c r="BL29" s="51"/>
    </row>
    <row r="30" spans="1:64" ht="45">
      <c r="A30" s="84" t="s">
        <v>226</v>
      </c>
      <c r="B30" s="84" t="s">
        <v>253</v>
      </c>
      <c r="C30" s="53" t="s">
        <v>1356</v>
      </c>
      <c r="D30" s="54">
        <v>3</v>
      </c>
      <c r="E30" s="65" t="s">
        <v>132</v>
      </c>
      <c r="F30" s="55">
        <v>35</v>
      </c>
      <c r="G30" s="53"/>
      <c r="H30" s="57"/>
      <c r="I30" s="56"/>
      <c r="J30" s="56"/>
      <c r="K30" s="36" t="s">
        <v>65</v>
      </c>
      <c r="L30" s="83">
        <v>30</v>
      </c>
      <c r="M30" s="83"/>
      <c r="N30" s="63"/>
      <c r="O30" s="86" t="s">
        <v>272</v>
      </c>
      <c r="P30" s="88">
        <v>43643.68398148148</v>
      </c>
      <c r="Q30" s="86" t="s">
        <v>285</v>
      </c>
      <c r="R30" s="86"/>
      <c r="S30" s="86"/>
      <c r="T30" s="86" t="s">
        <v>316</v>
      </c>
      <c r="U30" s="90" t="s">
        <v>323</v>
      </c>
      <c r="V30" s="90" t="s">
        <v>323</v>
      </c>
      <c r="W30" s="88">
        <v>43643.68398148148</v>
      </c>
      <c r="X30" s="90" t="s">
        <v>367</v>
      </c>
      <c r="Y30" s="86"/>
      <c r="Z30" s="86"/>
      <c r="AA30" s="92" t="s">
        <v>399</v>
      </c>
      <c r="AB30" s="86"/>
      <c r="AC30" s="86" t="b">
        <v>0</v>
      </c>
      <c r="AD30" s="86">
        <v>1</v>
      </c>
      <c r="AE30" s="92" t="s">
        <v>421</v>
      </c>
      <c r="AF30" s="86" t="b">
        <v>0</v>
      </c>
      <c r="AG30" s="86" t="s">
        <v>429</v>
      </c>
      <c r="AH30" s="86"/>
      <c r="AI30" s="92" t="s">
        <v>421</v>
      </c>
      <c r="AJ30" s="86" t="b">
        <v>0</v>
      </c>
      <c r="AK30" s="86">
        <v>0</v>
      </c>
      <c r="AL30" s="92" t="s">
        <v>421</v>
      </c>
      <c r="AM30" s="86" t="s">
        <v>434</v>
      </c>
      <c r="AN30" s="86" t="b">
        <v>0</v>
      </c>
      <c r="AO30" s="92" t="s">
        <v>399</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c r="BE30" s="52"/>
      <c r="BF30" s="51"/>
      <c r="BG30" s="52"/>
      <c r="BH30" s="51"/>
      <c r="BI30" s="52"/>
      <c r="BJ30" s="51"/>
      <c r="BK30" s="52"/>
      <c r="BL30" s="51"/>
    </row>
    <row r="31" spans="1:64" ht="45">
      <c r="A31" s="84" t="s">
        <v>227</v>
      </c>
      <c r="B31" s="84" t="s">
        <v>253</v>
      </c>
      <c r="C31" s="53" t="s">
        <v>1356</v>
      </c>
      <c r="D31" s="54">
        <v>3</v>
      </c>
      <c r="E31" s="65" t="s">
        <v>132</v>
      </c>
      <c r="F31" s="55">
        <v>35</v>
      </c>
      <c r="G31" s="53"/>
      <c r="H31" s="57"/>
      <c r="I31" s="56"/>
      <c r="J31" s="56"/>
      <c r="K31" s="36" t="s">
        <v>65</v>
      </c>
      <c r="L31" s="83">
        <v>31</v>
      </c>
      <c r="M31" s="83"/>
      <c r="N31" s="63"/>
      <c r="O31" s="86" t="s">
        <v>272</v>
      </c>
      <c r="P31" s="88">
        <v>43643.70810185185</v>
      </c>
      <c r="Q31" s="86" t="s">
        <v>286</v>
      </c>
      <c r="R31" s="86"/>
      <c r="S31" s="86"/>
      <c r="T31" s="86"/>
      <c r="U31" s="86"/>
      <c r="V31" s="90" t="s">
        <v>340</v>
      </c>
      <c r="W31" s="88">
        <v>43643.70810185185</v>
      </c>
      <c r="X31" s="90" t="s">
        <v>368</v>
      </c>
      <c r="Y31" s="86"/>
      <c r="Z31" s="86"/>
      <c r="AA31" s="92" t="s">
        <v>400</v>
      </c>
      <c r="AB31" s="92" t="s">
        <v>399</v>
      </c>
      <c r="AC31" s="86" t="b">
        <v>0</v>
      </c>
      <c r="AD31" s="86">
        <v>1</v>
      </c>
      <c r="AE31" s="92" t="s">
        <v>424</v>
      </c>
      <c r="AF31" s="86" t="b">
        <v>0</v>
      </c>
      <c r="AG31" s="86" t="s">
        <v>429</v>
      </c>
      <c r="AH31" s="86"/>
      <c r="AI31" s="92" t="s">
        <v>421</v>
      </c>
      <c r="AJ31" s="86" t="b">
        <v>0</v>
      </c>
      <c r="AK31" s="86">
        <v>0</v>
      </c>
      <c r="AL31" s="92" t="s">
        <v>421</v>
      </c>
      <c r="AM31" s="86" t="s">
        <v>434</v>
      </c>
      <c r="AN31" s="86" t="b">
        <v>0</v>
      </c>
      <c r="AO31" s="92" t="s">
        <v>399</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c r="BE31" s="52"/>
      <c r="BF31" s="51"/>
      <c r="BG31" s="52"/>
      <c r="BH31" s="51"/>
      <c r="BI31" s="52"/>
      <c r="BJ31" s="51"/>
      <c r="BK31" s="52"/>
      <c r="BL31" s="51"/>
    </row>
    <row r="32" spans="1:64" ht="45">
      <c r="A32" s="84" t="s">
        <v>226</v>
      </c>
      <c r="B32" s="84" t="s">
        <v>254</v>
      </c>
      <c r="C32" s="53" t="s">
        <v>1356</v>
      </c>
      <c r="D32" s="54">
        <v>3</v>
      </c>
      <c r="E32" s="65" t="s">
        <v>132</v>
      </c>
      <c r="F32" s="55">
        <v>35</v>
      </c>
      <c r="G32" s="53"/>
      <c r="H32" s="57"/>
      <c r="I32" s="56"/>
      <c r="J32" s="56"/>
      <c r="K32" s="36" t="s">
        <v>65</v>
      </c>
      <c r="L32" s="83">
        <v>32</v>
      </c>
      <c r="M32" s="83"/>
      <c r="N32" s="63"/>
      <c r="O32" s="86" t="s">
        <v>272</v>
      </c>
      <c r="P32" s="88">
        <v>43643.68398148148</v>
      </c>
      <c r="Q32" s="86" t="s">
        <v>285</v>
      </c>
      <c r="R32" s="86"/>
      <c r="S32" s="86"/>
      <c r="T32" s="86" t="s">
        <v>316</v>
      </c>
      <c r="U32" s="90" t="s">
        <v>323</v>
      </c>
      <c r="V32" s="90" t="s">
        <v>323</v>
      </c>
      <c r="W32" s="88">
        <v>43643.68398148148</v>
      </c>
      <c r="X32" s="90" t="s">
        <v>367</v>
      </c>
      <c r="Y32" s="86"/>
      <c r="Z32" s="86"/>
      <c r="AA32" s="92" t="s">
        <v>399</v>
      </c>
      <c r="AB32" s="86"/>
      <c r="AC32" s="86" t="b">
        <v>0</v>
      </c>
      <c r="AD32" s="86">
        <v>1</v>
      </c>
      <c r="AE32" s="92" t="s">
        <v>421</v>
      </c>
      <c r="AF32" s="86" t="b">
        <v>0</v>
      </c>
      <c r="AG32" s="86" t="s">
        <v>429</v>
      </c>
      <c r="AH32" s="86"/>
      <c r="AI32" s="92" t="s">
        <v>421</v>
      </c>
      <c r="AJ32" s="86" t="b">
        <v>0</v>
      </c>
      <c r="AK32" s="86">
        <v>0</v>
      </c>
      <c r="AL32" s="92" t="s">
        <v>421</v>
      </c>
      <c r="AM32" s="86" t="s">
        <v>434</v>
      </c>
      <c r="AN32" s="86" t="b">
        <v>0</v>
      </c>
      <c r="AO32" s="92" t="s">
        <v>399</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c r="BE32" s="52"/>
      <c r="BF32" s="51"/>
      <c r="BG32" s="52"/>
      <c r="BH32" s="51"/>
      <c r="BI32" s="52"/>
      <c r="BJ32" s="51"/>
      <c r="BK32" s="52"/>
      <c r="BL32" s="51"/>
    </row>
    <row r="33" spans="1:64" ht="45">
      <c r="A33" s="84" t="s">
        <v>227</v>
      </c>
      <c r="B33" s="84" t="s">
        <v>254</v>
      </c>
      <c r="C33" s="53" t="s">
        <v>1356</v>
      </c>
      <c r="D33" s="54">
        <v>3</v>
      </c>
      <c r="E33" s="65" t="s">
        <v>132</v>
      </c>
      <c r="F33" s="55">
        <v>35</v>
      </c>
      <c r="G33" s="53"/>
      <c r="H33" s="57"/>
      <c r="I33" s="56"/>
      <c r="J33" s="56"/>
      <c r="K33" s="36" t="s">
        <v>65</v>
      </c>
      <c r="L33" s="83">
        <v>33</v>
      </c>
      <c r="M33" s="83"/>
      <c r="N33" s="63"/>
      <c r="O33" s="86" t="s">
        <v>272</v>
      </c>
      <c r="P33" s="88">
        <v>43643.70810185185</v>
      </c>
      <c r="Q33" s="86" t="s">
        <v>286</v>
      </c>
      <c r="R33" s="86"/>
      <c r="S33" s="86"/>
      <c r="T33" s="86"/>
      <c r="U33" s="86"/>
      <c r="V33" s="90" t="s">
        <v>340</v>
      </c>
      <c r="W33" s="88">
        <v>43643.70810185185</v>
      </c>
      <c r="X33" s="90" t="s">
        <v>368</v>
      </c>
      <c r="Y33" s="86"/>
      <c r="Z33" s="86"/>
      <c r="AA33" s="92" t="s">
        <v>400</v>
      </c>
      <c r="AB33" s="92" t="s">
        <v>399</v>
      </c>
      <c r="AC33" s="86" t="b">
        <v>0</v>
      </c>
      <c r="AD33" s="86">
        <v>1</v>
      </c>
      <c r="AE33" s="92" t="s">
        <v>424</v>
      </c>
      <c r="AF33" s="86" t="b">
        <v>0</v>
      </c>
      <c r="AG33" s="86" t="s">
        <v>429</v>
      </c>
      <c r="AH33" s="86"/>
      <c r="AI33" s="92" t="s">
        <v>421</v>
      </c>
      <c r="AJ33" s="86" t="b">
        <v>0</v>
      </c>
      <c r="AK33" s="86">
        <v>0</v>
      </c>
      <c r="AL33" s="92" t="s">
        <v>421</v>
      </c>
      <c r="AM33" s="86" t="s">
        <v>434</v>
      </c>
      <c r="AN33" s="86" t="b">
        <v>0</v>
      </c>
      <c r="AO33" s="92" t="s">
        <v>399</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c r="BE33" s="52"/>
      <c r="BF33" s="51"/>
      <c r="BG33" s="52"/>
      <c r="BH33" s="51"/>
      <c r="BI33" s="52"/>
      <c r="BJ33" s="51"/>
      <c r="BK33" s="52"/>
      <c r="BL33" s="51"/>
    </row>
    <row r="34" spans="1:64" ht="45">
      <c r="A34" s="84" t="s">
        <v>226</v>
      </c>
      <c r="B34" s="84" t="s">
        <v>255</v>
      </c>
      <c r="C34" s="53" t="s">
        <v>1356</v>
      </c>
      <c r="D34" s="54">
        <v>3</v>
      </c>
      <c r="E34" s="65" t="s">
        <v>132</v>
      </c>
      <c r="F34" s="55">
        <v>35</v>
      </c>
      <c r="G34" s="53"/>
      <c r="H34" s="57"/>
      <c r="I34" s="56"/>
      <c r="J34" s="56"/>
      <c r="K34" s="36" t="s">
        <v>65</v>
      </c>
      <c r="L34" s="83">
        <v>34</v>
      </c>
      <c r="M34" s="83"/>
      <c r="N34" s="63"/>
      <c r="O34" s="86" t="s">
        <v>272</v>
      </c>
      <c r="P34" s="88">
        <v>43643.68398148148</v>
      </c>
      <c r="Q34" s="86" t="s">
        <v>285</v>
      </c>
      <c r="R34" s="86"/>
      <c r="S34" s="86"/>
      <c r="T34" s="86" t="s">
        <v>316</v>
      </c>
      <c r="U34" s="90" t="s">
        <v>323</v>
      </c>
      <c r="V34" s="90" t="s">
        <v>323</v>
      </c>
      <c r="W34" s="88">
        <v>43643.68398148148</v>
      </c>
      <c r="X34" s="90" t="s">
        <v>367</v>
      </c>
      <c r="Y34" s="86"/>
      <c r="Z34" s="86"/>
      <c r="AA34" s="92" t="s">
        <v>399</v>
      </c>
      <c r="AB34" s="86"/>
      <c r="AC34" s="86" t="b">
        <v>0</v>
      </c>
      <c r="AD34" s="86">
        <v>1</v>
      </c>
      <c r="AE34" s="92" t="s">
        <v>421</v>
      </c>
      <c r="AF34" s="86" t="b">
        <v>0</v>
      </c>
      <c r="AG34" s="86" t="s">
        <v>429</v>
      </c>
      <c r="AH34" s="86"/>
      <c r="AI34" s="92" t="s">
        <v>421</v>
      </c>
      <c r="AJ34" s="86" t="b">
        <v>0</v>
      </c>
      <c r="AK34" s="86">
        <v>0</v>
      </c>
      <c r="AL34" s="92" t="s">
        <v>421</v>
      </c>
      <c r="AM34" s="86" t="s">
        <v>434</v>
      </c>
      <c r="AN34" s="86" t="b">
        <v>0</v>
      </c>
      <c r="AO34" s="92" t="s">
        <v>399</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c r="BE34" s="52"/>
      <c r="BF34" s="51"/>
      <c r="BG34" s="52"/>
      <c r="BH34" s="51"/>
      <c r="BI34" s="52"/>
      <c r="BJ34" s="51"/>
      <c r="BK34" s="52"/>
      <c r="BL34" s="51"/>
    </row>
    <row r="35" spans="1:64" ht="45">
      <c r="A35" s="84" t="s">
        <v>227</v>
      </c>
      <c r="B35" s="84" t="s">
        <v>255</v>
      </c>
      <c r="C35" s="53" t="s">
        <v>1356</v>
      </c>
      <c r="D35" s="54">
        <v>3</v>
      </c>
      <c r="E35" s="65" t="s">
        <v>132</v>
      </c>
      <c r="F35" s="55">
        <v>35</v>
      </c>
      <c r="G35" s="53"/>
      <c r="H35" s="57"/>
      <c r="I35" s="56"/>
      <c r="J35" s="56"/>
      <c r="K35" s="36" t="s">
        <v>65</v>
      </c>
      <c r="L35" s="83">
        <v>35</v>
      </c>
      <c r="M35" s="83"/>
      <c r="N35" s="63"/>
      <c r="O35" s="86" t="s">
        <v>272</v>
      </c>
      <c r="P35" s="88">
        <v>43643.70810185185</v>
      </c>
      <c r="Q35" s="86" t="s">
        <v>286</v>
      </c>
      <c r="R35" s="86"/>
      <c r="S35" s="86"/>
      <c r="T35" s="86"/>
      <c r="U35" s="86"/>
      <c r="V35" s="90" t="s">
        <v>340</v>
      </c>
      <c r="W35" s="88">
        <v>43643.70810185185</v>
      </c>
      <c r="X35" s="90" t="s">
        <v>368</v>
      </c>
      <c r="Y35" s="86"/>
      <c r="Z35" s="86"/>
      <c r="AA35" s="92" t="s">
        <v>400</v>
      </c>
      <c r="AB35" s="92" t="s">
        <v>399</v>
      </c>
      <c r="AC35" s="86" t="b">
        <v>0</v>
      </c>
      <c r="AD35" s="86">
        <v>1</v>
      </c>
      <c r="AE35" s="92" t="s">
        <v>424</v>
      </c>
      <c r="AF35" s="86" t="b">
        <v>0</v>
      </c>
      <c r="AG35" s="86" t="s">
        <v>429</v>
      </c>
      <c r="AH35" s="86"/>
      <c r="AI35" s="92" t="s">
        <v>421</v>
      </c>
      <c r="AJ35" s="86" t="b">
        <v>0</v>
      </c>
      <c r="AK35" s="86">
        <v>0</v>
      </c>
      <c r="AL35" s="92" t="s">
        <v>421</v>
      </c>
      <c r="AM35" s="86" t="s">
        <v>434</v>
      </c>
      <c r="AN35" s="86" t="b">
        <v>0</v>
      </c>
      <c r="AO35" s="92" t="s">
        <v>399</v>
      </c>
      <c r="AP35" s="86" t="s">
        <v>176</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c r="BE35" s="52"/>
      <c r="BF35" s="51"/>
      <c r="BG35" s="52"/>
      <c r="BH35" s="51"/>
      <c r="BI35" s="52"/>
      <c r="BJ35" s="51"/>
      <c r="BK35" s="52"/>
      <c r="BL35" s="51"/>
    </row>
    <row r="36" spans="1:64" ht="45">
      <c r="A36" s="84" t="s">
        <v>226</v>
      </c>
      <c r="B36" s="84" t="s">
        <v>256</v>
      </c>
      <c r="C36" s="53" t="s">
        <v>1356</v>
      </c>
      <c r="D36" s="54">
        <v>3</v>
      </c>
      <c r="E36" s="65" t="s">
        <v>132</v>
      </c>
      <c r="F36" s="55">
        <v>35</v>
      </c>
      <c r="G36" s="53"/>
      <c r="H36" s="57"/>
      <c r="I36" s="56"/>
      <c r="J36" s="56"/>
      <c r="K36" s="36" t="s">
        <v>65</v>
      </c>
      <c r="L36" s="83">
        <v>36</v>
      </c>
      <c r="M36" s="83"/>
      <c r="N36" s="63"/>
      <c r="O36" s="86" t="s">
        <v>272</v>
      </c>
      <c r="P36" s="88">
        <v>43643.68398148148</v>
      </c>
      <c r="Q36" s="86" t="s">
        <v>285</v>
      </c>
      <c r="R36" s="86"/>
      <c r="S36" s="86"/>
      <c r="T36" s="86" t="s">
        <v>316</v>
      </c>
      <c r="U36" s="90" t="s">
        <v>323</v>
      </c>
      <c r="V36" s="90" t="s">
        <v>323</v>
      </c>
      <c r="W36" s="88">
        <v>43643.68398148148</v>
      </c>
      <c r="X36" s="90" t="s">
        <v>367</v>
      </c>
      <c r="Y36" s="86"/>
      <c r="Z36" s="86"/>
      <c r="AA36" s="92" t="s">
        <v>399</v>
      </c>
      <c r="AB36" s="86"/>
      <c r="AC36" s="86" t="b">
        <v>0</v>
      </c>
      <c r="AD36" s="86">
        <v>1</v>
      </c>
      <c r="AE36" s="92" t="s">
        <v>421</v>
      </c>
      <c r="AF36" s="86" t="b">
        <v>0</v>
      </c>
      <c r="AG36" s="86" t="s">
        <v>429</v>
      </c>
      <c r="AH36" s="86"/>
      <c r="AI36" s="92" t="s">
        <v>421</v>
      </c>
      <c r="AJ36" s="86" t="b">
        <v>0</v>
      </c>
      <c r="AK36" s="86">
        <v>0</v>
      </c>
      <c r="AL36" s="92" t="s">
        <v>421</v>
      </c>
      <c r="AM36" s="86" t="s">
        <v>434</v>
      </c>
      <c r="AN36" s="86" t="b">
        <v>0</v>
      </c>
      <c r="AO36" s="92" t="s">
        <v>399</v>
      </c>
      <c r="AP36" s="86" t="s">
        <v>176</v>
      </c>
      <c r="AQ36" s="86">
        <v>0</v>
      </c>
      <c r="AR36" s="86">
        <v>0</v>
      </c>
      <c r="AS36" s="86"/>
      <c r="AT36" s="86"/>
      <c r="AU36" s="86"/>
      <c r="AV36" s="86"/>
      <c r="AW36" s="86"/>
      <c r="AX36" s="86"/>
      <c r="AY36" s="86"/>
      <c r="AZ36" s="86"/>
      <c r="BA36">
        <v>1</v>
      </c>
      <c r="BB36" s="85" t="str">
        <f>REPLACE(INDEX(GroupVertices[Group],MATCH(Edges[[#This Row],[Vertex 1]],GroupVertices[Vertex],0)),1,1,"")</f>
        <v>4</v>
      </c>
      <c r="BC36" s="85" t="str">
        <f>REPLACE(INDEX(GroupVertices[Group],MATCH(Edges[[#This Row],[Vertex 2]],GroupVertices[Vertex],0)),1,1,"")</f>
        <v>4</v>
      </c>
      <c r="BD36" s="51">
        <v>3</v>
      </c>
      <c r="BE36" s="52">
        <v>10.714285714285714</v>
      </c>
      <c r="BF36" s="51">
        <v>0</v>
      </c>
      <c r="BG36" s="52">
        <v>0</v>
      </c>
      <c r="BH36" s="51">
        <v>0</v>
      </c>
      <c r="BI36" s="52">
        <v>0</v>
      </c>
      <c r="BJ36" s="51">
        <v>25</v>
      </c>
      <c r="BK36" s="52">
        <v>89.28571428571429</v>
      </c>
      <c r="BL36" s="51">
        <v>28</v>
      </c>
    </row>
    <row r="37" spans="1:64" ht="45">
      <c r="A37" s="84" t="s">
        <v>227</v>
      </c>
      <c r="B37" s="84" t="s">
        <v>256</v>
      </c>
      <c r="C37" s="53" t="s">
        <v>1356</v>
      </c>
      <c r="D37" s="54">
        <v>3</v>
      </c>
      <c r="E37" s="65" t="s">
        <v>132</v>
      </c>
      <c r="F37" s="55">
        <v>35</v>
      </c>
      <c r="G37" s="53"/>
      <c r="H37" s="57"/>
      <c r="I37" s="56"/>
      <c r="J37" s="56"/>
      <c r="K37" s="36" t="s">
        <v>65</v>
      </c>
      <c r="L37" s="83">
        <v>37</v>
      </c>
      <c r="M37" s="83"/>
      <c r="N37" s="63"/>
      <c r="O37" s="86" t="s">
        <v>272</v>
      </c>
      <c r="P37" s="88">
        <v>43643.70810185185</v>
      </c>
      <c r="Q37" s="86" t="s">
        <v>286</v>
      </c>
      <c r="R37" s="86"/>
      <c r="S37" s="86"/>
      <c r="T37" s="86"/>
      <c r="U37" s="86"/>
      <c r="V37" s="90" t="s">
        <v>340</v>
      </c>
      <c r="W37" s="88">
        <v>43643.70810185185</v>
      </c>
      <c r="X37" s="90" t="s">
        <v>368</v>
      </c>
      <c r="Y37" s="86"/>
      <c r="Z37" s="86"/>
      <c r="AA37" s="92" t="s">
        <v>400</v>
      </c>
      <c r="AB37" s="92" t="s">
        <v>399</v>
      </c>
      <c r="AC37" s="86" t="b">
        <v>0</v>
      </c>
      <c r="AD37" s="86">
        <v>1</v>
      </c>
      <c r="AE37" s="92" t="s">
        <v>424</v>
      </c>
      <c r="AF37" s="86" t="b">
        <v>0</v>
      </c>
      <c r="AG37" s="86" t="s">
        <v>429</v>
      </c>
      <c r="AH37" s="86"/>
      <c r="AI37" s="92" t="s">
        <v>421</v>
      </c>
      <c r="AJ37" s="86" t="b">
        <v>0</v>
      </c>
      <c r="AK37" s="86">
        <v>0</v>
      </c>
      <c r="AL37" s="92" t="s">
        <v>421</v>
      </c>
      <c r="AM37" s="86" t="s">
        <v>434</v>
      </c>
      <c r="AN37" s="86" t="b">
        <v>0</v>
      </c>
      <c r="AO37" s="92" t="s">
        <v>399</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4</v>
      </c>
      <c r="BD37" s="51">
        <v>0</v>
      </c>
      <c r="BE37" s="52">
        <v>0</v>
      </c>
      <c r="BF37" s="51">
        <v>0</v>
      </c>
      <c r="BG37" s="52">
        <v>0</v>
      </c>
      <c r="BH37" s="51">
        <v>0</v>
      </c>
      <c r="BI37" s="52">
        <v>0</v>
      </c>
      <c r="BJ37" s="51">
        <v>7</v>
      </c>
      <c r="BK37" s="52">
        <v>100</v>
      </c>
      <c r="BL37" s="51">
        <v>7</v>
      </c>
    </row>
    <row r="38" spans="1:64" ht="45">
      <c r="A38" s="84" t="s">
        <v>226</v>
      </c>
      <c r="B38" s="84" t="s">
        <v>250</v>
      </c>
      <c r="C38" s="53" t="s">
        <v>1356</v>
      </c>
      <c r="D38" s="54">
        <v>3</v>
      </c>
      <c r="E38" s="65" t="s">
        <v>132</v>
      </c>
      <c r="F38" s="55">
        <v>35</v>
      </c>
      <c r="G38" s="53"/>
      <c r="H38" s="57"/>
      <c r="I38" s="56"/>
      <c r="J38" s="56"/>
      <c r="K38" s="36" t="s">
        <v>65</v>
      </c>
      <c r="L38" s="83">
        <v>38</v>
      </c>
      <c r="M38" s="83"/>
      <c r="N38" s="63"/>
      <c r="O38" s="86" t="s">
        <v>272</v>
      </c>
      <c r="P38" s="88">
        <v>43643.68398148148</v>
      </c>
      <c r="Q38" s="86" t="s">
        <v>285</v>
      </c>
      <c r="R38" s="86"/>
      <c r="S38" s="86"/>
      <c r="T38" s="86" t="s">
        <v>316</v>
      </c>
      <c r="U38" s="90" t="s">
        <v>323</v>
      </c>
      <c r="V38" s="90" t="s">
        <v>323</v>
      </c>
      <c r="W38" s="88">
        <v>43643.68398148148</v>
      </c>
      <c r="X38" s="90" t="s">
        <v>367</v>
      </c>
      <c r="Y38" s="86"/>
      <c r="Z38" s="86"/>
      <c r="AA38" s="92" t="s">
        <v>399</v>
      </c>
      <c r="AB38" s="86"/>
      <c r="AC38" s="86" t="b">
        <v>0</v>
      </c>
      <c r="AD38" s="86">
        <v>1</v>
      </c>
      <c r="AE38" s="92" t="s">
        <v>421</v>
      </c>
      <c r="AF38" s="86" t="b">
        <v>0</v>
      </c>
      <c r="AG38" s="86" t="s">
        <v>429</v>
      </c>
      <c r="AH38" s="86"/>
      <c r="AI38" s="92" t="s">
        <v>421</v>
      </c>
      <c r="AJ38" s="86" t="b">
        <v>0</v>
      </c>
      <c r="AK38" s="86">
        <v>0</v>
      </c>
      <c r="AL38" s="92" t="s">
        <v>421</v>
      </c>
      <c r="AM38" s="86" t="s">
        <v>434</v>
      </c>
      <c r="AN38" s="86" t="b">
        <v>0</v>
      </c>
      <c r="AO38" s="92" t="s">
        <v>399</v>
      </c>
      <c r="AP38" s="86" t="s">
        <v>176</v>
      </c>
      <c r="AQ38" s="86">
        <v>0</v>
      </c>
      <c r="AR38" s="86">
        <v>0</v>
      </c>
      <c r="AS38" s="86"/>
      <c r="AT38" s="86"/>
      <c r="AU38" s="86"/>
      <c r="AV38" s="86"/>
      <c r="AW38" s="86"/>
      <c r="AX38" s="86"/>
      <c r="AY38" s="86"/>
      <c r="AZ38" s="86"/>
      <c r="BA38">
        <v>1</v>
      </c>
      <c r="BB38" s="85" t="str">
        <f>REPLACE(INDEX(GroupVertices[Group],MATCH(Edges[[#This Row],[Vertex 1]],GroupVertices[Vertex],0)),1,1,"")</f>
        <v>4</v>
      </c>
      <c r="BC38" s="85" t="str">
        <f>REPLACE(INDEX(GroupVertices[Group],MATCH(Edges[[#This Row],[Vertex 2]],GroupVertices[Vertex],0)),1,1,"")</f>
        <v>4</v>
      </c>
      <c r="BD38" s="51"/>
      <c r="BE38" s="52"/>
      <c r="BF38" s="51"/>
      <c r="BG38" s="52"/>
      <c r="BH38" s="51"/>
      <c r="BI38" s="52"/>
      <c r="BJ38" s="51"/>
      <c r="BK38" s="52"/>
      <c r="BL38" s="51"/>
    </row>
    <row r="39" spans="1:64" ht="45">
      <c r="A39" s="84" t="s">
        <v>227</v>
      </c>
      <c r="B39" s="84" t="s">
        <v>250</v>
      </c>
      <c r="C39" s="53" t="s">
        <v>1356</v>
      </c>
      <c r="D39" s="54">
        <v>3</v>
      </c>
      <c r="E39" s="65" t="s">
        <v>132</v>
      </c>
      <c r="F39" s="55">
        <v>35</v>
      </c>
      <c r="G39" s="53"/>
      <c r="H39" s="57"/>
      <c r="I39" s="56"/>
      <c r="J39" s="56"/>
      <c r="K39" s="36" t="s">
        <v>65</v>
      </c>
      <c r="L39" s="83">
        <v>39</v>
      </c>
      <c r="M39" s="83"/>
      <c r="N39" s="63"/>
      <c r="O39" s="86" t="s">
        <v>272</v>
      </c>
      <c r="P39" s="88">
        <v>43643.70810185185</v>
      </c>
      <c r="Q39" s="86" t="s">
        <v>286</v>
      </c>
      <c r="R39" s="86"/>
      <c r="S39" s="86"/>
      <c r="T39" s="86"/>
      <c r="U39" s="86"/>
      <c r="V39" s="90" t="s">
        <v>340</v>
      </c>
      <c r="W39" s="88">
        <v>43643.70810185185</v>
      </c>
      <c r="X39" s="90" t="s">
        <v>368</v>
      </c>
      <c r="Y39" s="86"/>
      <c r="Z39" s="86"/>
      <c r="AA39" s="92" t="s">
        <v>400</v>
      </c>
      <c r="AB39" s="92" t="s">
        <v>399</v>
      </c>
      <c r="AC39" s="86" t="b">
        <v>0</v>
      </c>
      <c r="AD39" s="86">
        <v>1</v>
      </c>
      <c r="AE39" s="92" t="s">
        <v>424</v>
      </c>
      <c r="AF39" s="86" t="b">
        <v>0</v>
      </c>
      <c r="AG39" s="86" t="s">
        <v>429</v>
      </c>
      <c r="AH39" s="86"/>
      <c r="AI39" s="92" t="s">
        <v>421</v>
      </c>
      <c r="AJ39" s="86" t="b">
        <v>0</v>
      </c>
      <c r="AK39" s="86">
        <v>0</v>
      </c>
      <c r="AL39" s="92" t="s">
        <v>421</v>
      </c>
      <c r="AM39" s="86" t="s">
        <v>434</v>
      </c>
      <c r="AN39" s="86" t="b">
        <v>0</v>
      </c>
      <c r="AO39" s="92" t="s">
        <v>399</v>
      </c>
      <c r="AP39" s="86" t="s">
        <v>176</v>
      </c>
      <c r="AQ39" s="86">
        <v>0</v>
      </c>
      <c r="AR39" s="86">
        <v>0</v>
      </c>
      <c r="AS39" s="86"/>
      <c r="AT39" s="86"/>
      <c r="AU39" s="86"/>
      <c r="AV39" s="86"/>
      <c r="AW39" s="86"/>
      <c r="AX39" s="86"/>
      <c r="AY39" s="86"/>
      <c r="AZ39" s="86"/>
      <c r="BA39">
        <v>1</v>
      </c>
      <c r="BB39" s="85" t="str">
        <f>REPLACE(INDEX(GroupVertices[Group],MATCH(Edges[[#This Row],[Vertex 1]],GroupVertices[Vertex],0)),1,1,"")</f>
        <v>4</v>
      </c>
      <c r="BC39" s="85" t="str">
        <f>REPLACE(INDEX(GroupVertices[Group],MATCH(Edges[[#This Row],[Vertex 2]],GroupVertices[Vertex],0)),1,1,"")</f>
        <v>4</v>
      </c>
      <c r="BD39" s="51"/>
      <c r="BE39" s="52"/>
      <c r="BF39" s="51"/>
      <c r="BG39" s="52"/>
      <c r="BH39" s="51"/>
      <c r="BI39" s="52"/>
      <c r="BJ39" s="51"/>
      <c r="BK39" s="52"/>
      <c r="BL39" s="51"/>
    </row>
    <row r="40" spans="1:64" ht="45">
      <c r="A40" s="84" t="s">
        <v>227</v>
      </c>
      <c r="B40" s="84" t="s">
        <v>226</v>
      </c>
      <c r="C40" s="53" t="s">
        <v>1356</v>
      </c>
      <c r="D40" s="54">
        <v>3</v>
      </c>
      <c r="E40" s="65" t="s">
        <v>132</v>
      </c>
      <c r="F40" s="55">
        <v>35</v>
      </c>
      <c r="G40" s="53"/>
      <c r="H40" s="57"/>
      <c r="I40" s="56"/>
      <c r="J40" s="56"/>
      <c r="K40" s="36" t="s">
        <v>65</v>
      </c>
      <c r="L40" s="83">
        <v>40</v>
      </c>
      <c r="M40" s="83"/>
      <c r="N40" s="63"/>
      <c r="O40" s="86" t="s">
        <v>273</v>
      </c>
      <c r="P40" s="88">
        <v>43643.70810185185</v>
      </c>
      <c r="Q40" s="86" t="s">
        <v>286</v>
      </c>
      <c r="R40" s="86"/>
      <c r="S40" s="86"/>
      <c r="T40" s="86"/>
      <c r="U40" s="86"/>
      <c r="V40" s="90" t="s">
        <v>340</v>
      </c>
      <c r="W40" s="88">
        <v>43643.70810185185</v>
      </c>
      <c r="X40" s="90" t="s">
        <v>368</v>
      </c>
      <c r="Y40" s="86"/>
      <c r="Z40" s="86"/>
      <c r="AA40" s="92" t="s">
        <v>400</v>
      </c>
      <c r="AB40" s="92" t="s">
        <v>399</v>
      </c>
      <c r="AC40" s="86" t="b">
        <v>0</v>
      </c>
      <c r="AD40" s="86">
        <v>1</v>
      </c>
      <c r="AE40" s="92" t="s">
        <v>424</v>
      </c>
      <c r="AF40" s="86" t="b">
        <v>0</v>
      </c>
      <c r="AG40" s="86" t="s">
        <v>429</v>
      </c>
      <c r="AH40" s="86"/>
      <c r="AI40" s="92" t="s">
        <v>421</v>
      </c>
      <c r="AJ40" s="86" t="b">
        <v>0</v>
      </c>
      <c r="AK40" s="86">
        <v>0</v>
      </c>
      <c r="AL40" s="92" t="s">
        <v>421</v>
      </c>
      <c r="AM40" s="86" t="s">
        <v>434</v>
      </c>
      <c r="AN40" s="86" t="b">
        <v>0</v>
      </c>
      <c r="AO40" s="92" t="s">
        <v>399</v>
      </c>
      <c r="AP40" s="86" t="s">
        <v>176</v>
      </c>
      <c r="AQ40" s="86">
        <v>0</v>
      </c>
      <c r="AR40" s="86">
        <v>0</v>
      </c>
      <c r="AS40" s="86"/>
      <c r="AT40" s="86"/>
      <c r="AU40" s="86"/>
      <c r="AV40" s="86"/>
      <c r="AW40" s="86"/>
      <c r="AX40" s="86"/>
      <c r="AY40" s="86"/>
      <c r="AZ40" s="86"/>
      <c r="BA40">
        <v>1</v>
      </c>
      <c r="BB40" s="85" t="str">
        <f>REPLACE(INDEX(GroupVertices[Group],MATCH(Edges[[#This Row],[Vertex 1]],GroupVertices[Vertex],0)),1,1,"")</f>
        <v>4</v>
      </c>
      <c r="BC40" s="85" t="str">
        <f>REPLACE(INDEX(GroupVertices[Group],MATCH(Edges[[#This Row],[Vertex 2]],GroupVertices[Vertex],0)),1,1,"")</f>
        <v>4</v>
      </c>
      <c r="BD40" s="51"/>
      <c r="BE40" s="52"/>
      <c r="BF40" s="51"/>
      <c r="BG40" s="52"/>
      <c r="BH40" s="51"/>
      <c r="BI40" s="52"/>
      <c r="BJ40" s="51"/>
      <c r="BK40" s="52"/>
      <c r="BL40" s="51"/>
    </row>
    <row r="41" spans="1:64" ht="45">
      <c r="A41" s="84" t="s">
        <v>228</v>
      </c>
      <c r="B41" s="84" t="s">
        <v>228</v>
      </c>
      <c r="C41" s="53" t="s">
        <v>1356</v>
      </c>
      <c r="D41" s="54">
        <v>3</v>
      </c>
      <c r="E41" s="65" t="s">
        <v>132</v>
      </c>
      <c r="F41" s="55">
        <v>35</v>
      </c>
      <c r="G41" s="53"/>
      <c r="H41" s="57"/>
      <c r="I41" s="56"/>
      <c r="J41" s="56"/>
      <c r="K41" s="36" t="s">
        <v>65</v>
      </c>
      <c r="L41" s="83">
        <v>41</v>
      </c>
      <c r="M41" s="83"/>
      <c r="N41" s="63"/>
      <c r="O41" s="86" t="s">
        <v>176</v>
      </c>
      <c r="P41" s="88">
        <v>43643.80912037037</v>
      </c>
      <c r="Q41" s="86" t="s">
        <v>287</v>
      </c>
      <c r="R41" s="90" t="s">
        <v>304</v>
      </c>
      <c r="S41" s="86" t="s">
        <v>314</v>
      </c>
      <c r="T41" s="86" t="s">
        <v>317</v>
      </c>
      <c r="U41" s="86"/>
      <c r="V41" s="90" t="s">
        <v>341</v>
      </c>
      <c r="W41" s="88">
        <v>43643.80912037037</v>
      </c>
      <c r="X41" s="90" t="s">
        <v>369</v>
      </c>
      <c r="Y41" s="86"/>
      <c r="Z41" s="86"/>
      <c r="AA41" s="92" t="s">
        <v>401</v>
      </c>
      <c r="AB41" s="86"/>
      <c r="AC41" s="86" t="b">
        <v>0</v>
      </c>
      <c r="AD41" s="86">
        <v>1</v>
      </c>
      <c r="AE41" s="92" t="s">
        <v>421</v>
      </c>
      <c r="AF41" s="86" t="b">
        <v>0</v>
      </c>
      <c r="AG41" s="86" t="s">
        <v>429</v>
      </c>
      <c r="AH41" s="86"/>
      <c r="AI41" s="92" t="s">
        <v>421</v>
      </c>
      <c r="AJ41" s="86" t="b">
        <v>0</v>
      </c>
      <c r="AK41" s="86">
        <v>0</v>
      </c>
      <c r="AL41" s="92" t="s">
        <v>421</v>
      </c>
      <c r="AM41" s="86" t="s">
        <v>440</v>
      </c>
      <c r="AN41" s="86" t="b">
        <v>0</v>
      </c>
      <c r="AO41" s="92" t="s">
        <v>401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23</v>
      </c>
      <c r="BK41" s="52">
        <v>100</v>
      </c>
      <c r="BL41" s="51">
        <v>23</v>
      </c>
    </row>
    <row r="42" spans="1:64" ht="45">
      <c r="A42" s="84" t="s">
        <v>229</v>
      </c>
      <c r="B42" s="84" t="s">
        <v>229</v>
      </c>
      <c r="C42" s="53" t="s">
        <v>1356</v>
      </c>
      <c r="D42" s="54">
        <v>3</v>
      </c>
      <c r="E42" s="65" t="s">
        <v>132</v>
      </c>
      <c r="F42" s="55">
        <v>35</v>
      </c>
      <c r="G42" s="53"/>
      <c r="H42" s="57"/>
      <c r="I42" s="56"/>
      <c r="J42" s="56"/>
      <c r="K42" s="36" t="s">
        <v>65</v>
      </c>
      <c r="L42" s="83">
        <v>42</v>
      </c>
      <c r="M42" s="83"/>
      <c r="N42" s="63"/>
      <c r="O42" s="86" t="s">
        <v>176</v>
      </c>
      <c r="P42" s="88">
        <v>43644.057800925926</v>
      </c>
      <c r="Q42" s="86" t="s">
        <v>288</v>
      </c>
      <c r="R42" s="86"/>
      <c r="S42" s="86"/>
      <c r="T42" s="86" t="s">
        <v>318</v>
      </c>
      <c r="U42" s="90" t="s">
        <v>324</v>
      </c>
      <c r="V42" s="90" t="s">
        <v>324</v>
      </c>
      <c r="W42" s="88">
        <v>43644.057800925926</v>
      </c>
      <c r="X42" s="90" t="s">
        <v>370</v>
      </c>
      <c r="Y42" s="86"/>
      <c r="Z42" s="86"/>
      <c r="AA42" s="92" t="s">
        <v>402</v>
      </c>
      <c r="AB42" s="86"/>
      <c r="AC42" s="86" t="b">
        <v>0</v>
      </c>
      <c r="AD42" s="86">
        <v>0</v>
      </c>
      <c r="AE42" s="92" t="s">
        <v>421</v>
      </c>
      <c r="AF42" s="86" t="b">
        <v>0</v>
      </c>
      <c r="AG42" s="86" t="s">
        <v>429</v>
      </c>
      <c r="AH42" s="86"/>
      <c r="AI42" s="92" t="s">
        <v>421</v>
      </c>
      <c r="AJ42" s="86" t="b">
        <v>0</v>
      </c>
      <c r="AK42" s="86">
        <v>0</v>
      </c>
      <c r="AL42" s="92" t="s">
        <v>421</v>
      </c>
      <c r="AM42" s="86" t="s">
        <v>433</v>
      </c>
      <c r="AN42" s="86" t="b">
        <v>0</v>
      </c>
      <c r="AO42" s="92" t="s">
        <v>402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10</v>
      </c>
      <c r="BK42" s="52">
        <v>100</v>
      </c>
      <c r="BL42" s="51">
        <v>10</v>
      </c>
    </row>
    <row r="43" spans="1:64" ht="45">
      <c r="A43" s="84" t="s">
        <v>230</v>
      </c>
      <c r="B43" s="84" t="s">
        <v>257</v>
      </c>
      <c r="C43" s="53" t="s">
        <v>1356</v>
      </c>
      <c r="D43" s="54">
        <v>3</v>
      </c>
      <c r="E43" s="65" t="s">
        <v>132</v>
      </c>
      <c r="F43" s="55">
        <v>35</v>
      </c>
      <c r="G43" s="53"/>
      <c r="H43" s="57"/>
      <c r="I43" s="56"/>
      <c r="J43" s="56"/>
      <c r="K43" s="36" t="s">
        <v>65</v>
      </c>
      <c r="L43" s="83">
        <v>43</v>
      </c>
      <c r="M43" s="83"/>
      <c r="N43" s="63"/>
      <c r="O43" s="86" t="s">
        <v>272</v>
      </c>
      <c r="P43" s="88">
        <v>43650.79200231482</v>
      </c>
      <c r="Q43" s="86" t="s">
        <v>289</v>
      </c>
      <c r="R43" s="90" t="s">
        <v>305</v>
      </c>
      <c r="S43" s="86" t="s">
        <v>309</v>
      </c>
      <c r="T43" s="86" t="s">
        <v>319</v>
      </c>
      <c r="U43" s="90" t="s">
        <v>325</v>
      </c>
      <c r="V43" s="90" t="s">
        <v>325</v>
      </c>
      <c r="W43" s="88">
        <v>43650.79200231482</v>
      </c>
      <c r="X43" s="90" t="s">
        <v>371</v>
      </c>
      <c r="Y43" s="86"/>
      <c r="Z43" s="86"/>
      <c r="AA43" s="92" t="s">
        <v>403</v>
      </c>
      <c r="AB43" s="86"/>
      <c r="AC43" s="86" t="b">
        <v>0</v>
      </c>
      <c r="AD43" s="86">
        <v>2</v>
      </c>
      <c r="AE43" s="92" t="s">
        <v>421</v>
      </c>
      <c r="AF43" s="86" t="b">
        <v>0</v>
      </c>
      <c r="AG43" s="86" t="s">
        <v>429</v>
      </c>
      <c r="AH43" s="86"/>
      <c r="AI43" s="92" t="s">
        <v>421</v>
      </c>
      <c r="AJ43" s="86" t="b">
        <v>0</v>
      </c>
      <c r="AK43" s="86">
        <v>2</v>
      </c>
      <c r="AL43" s="92" t="s">
        <v>421</v>
      </c>
      <c r="AM43" s="86" t="s">
        <v>432</v>
      </c>
      <c r="AN43" s="86" t="b">
        <v>0</v>
      </c>
      <c r="AO43" s="92" t="s">
        <v>403</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230</v>
      </c>
      <c r="B44" s="84" t="s">
        <v>258</v>
      </c>
      <c r="C44" s="53" t="s">
        <v>1356</v>
      </c>
      <c r="D44" s="54">
        <v>3</v>
      </c>
      <c r="E44" s="65" t="s">
        <v>132</v>
      </c>
      <c r="F44" s="55">
        <v>35</v>
      </c>
      <c r="G44" s="53"/>
      <c r="H44" s="57"/>
      <c r="I44" s="56"/>
      <c r="J44" s="56"/>
      <c r="K44" s="36" t="s">
        <v>65</v>
      </c>
      <c r="L44" s="83">
        <v>44</v>
      </c>
      <c r="M44" s="83"/>
      <c r="N44" s="63"/>
      <c r="O44" s="86" t="s">
        <v>272</v>
      </c>
      <c r="P44" s="88">
        <v>43650.79200231482</v>
      </c>
      <c r="Q44" s="86" t="s">
        <v>289</v>
      </c>
      <c r="R44" s="90" t="s">
        <v>305</v>
      </c>
      <c r="S44" s="86" t="s">
        <v>309</v>
      </c>
      <c r="T44" s="86" t="s">
        <v>319</v>
      </c>
      <c r="U44" s="90" t="s">
        <v>325</v>
      </c>
      <c r="V44" s="90" t="s">
        <v>325</v>
      </c>
      <c r="W44" s="88">
        <v>43650.79200231482</v>
      </c>
      <c r="X44" s="90" t="s">
        <v>371</v>
      </c>
      <c r="Y44" s="86"/>
      <c r="Z44" s="86"/>
      <c r="AA44" s="92" t="s">
        <v>403</v>
      </c>
      <c r="AB44" s="86"/>
      <c r="AC44" s="86" t="b">
        <v>0</v>
      </c>
      <c r="AD44" s="86">
        <v>2</v>
      </c>
      <c r="AE44" s="92" t="s">
        <v>421</v>
      </c>
      <c r="AF44" s="86" t="b">
        <v>0</v>
      </c>
      <c r="AG44" s="86" t="s">
        <v>429</v>
      </c>
      <c r="AH44" s="86"/>
      <c r="AI44" s="92" t="s">
        <v>421</v>
      </c>
      <c r="AJ44" s="86" t="b">
        <v>0</v>
      </c>
      <c r="AK44" s="86">
        <v>2</v>
      </c>
      <c r="AL44" s="92" t="s">
        <v>421</v>
      </c>
      <c r="AM44" s="86" t="s">
        <v>432</v>
      </c>
      <c r="AN44" s="86" t="b">
        <v>0</v>
      </c>
      <c r="AO44" s="92" t="s">
        <v>403</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2</v>
      </c>
      <c r="BE44" s="52">
        <v>5.555555555555555</v>
      </c>
      <c r="BF44" s="51">
        <v>0</v>
      </c>
      <c r="BG44" s="52">
        <v>0</v>
      </c>
      <c r="BH44" s="51">
        <v>0</v>
      </c>
      <c r="BI44" s="52">
        <v>0</v>
      </c>
      <c r="BJ44" s="51">
        <v>34</v>
      </c>
      <c r="BK44" s="52">
        <v>94.44444444444444</v>
      </c>
      <c r="BL44" s="51">
        <v>36</v>
      </c>
    </row>
    <row r="45" spans="1:64" ht="45">
      <c r="A45" s="84" t="s">
        <v>231</v>
      </c>
      <c r="B45" s="84" t="s">
        <v>230</v>
      </c>
      <c r="C45" s="53" t="s">
        <v>1356</v>
      </c>
      <c r="D45" s="54">
        <v>3</v>
      </c>
      <c r="E45" s="65" t="s">
        <v>132</v>
      </c>
      <c r="F45" s="55">
        <v>35</v>
      </c>
      <c r="G45" s="53"/>
      <c r="H45" s="57"/>
      <c r="I45" s="56"/>
      <c r="J45" s="56"/>
      <c r="K45" s="36" t="s">
        <v>65</v>
      </c>
      <c r="L45" s="83">
        <v>45</v>
      </c>
      <c r="M45" s="83"/>
      <c r="N45" s="63"/>
      <c r="O45" s="86" t="s">
        <v>272</v>
      </c>
      <c r="P45" s="88">
        <v>43650.80799768519</v>
      </c>
      <c r="Q45" s="86" t="s">
        <v>290</v>
      </c>
      <c r="R45" s="86"/>
      <c r="S45" s="86"/>
      <c r="T45" s="86"/>
      <c r="U45" s="86"/>
      <c r="V45" s="90" t="s">
        <v>342</v>
      </c>
      <c r="W45" s="88">
        <v>43650.80799768519</v>
      </c>
      <c r="X45" s="90" t="s">
        <v>372</v>
      </c>
      <c r="Y45" s="86"/>
      <c r="Z45" s="86"/>
      <c r="AA45" s="92" t="s">
        <v>404</v>
      </c>
      <c r="AB45" s="86"/>
      <c r="AC45" s="86" t="b">
        <v>0</v>
      </c>
      <c r="AD45" s="86">
        <v>0</v>
      </c>
      <c r="AE45" s="92" t="s">
        <v>421</v>
      </c>
      <c r="AF45" s="86" t="b">
        <v>0</v>
      </c>
      <c r="AG45" s="86" t="s">
        <v>429</v>
      </c>
      <c r="AH45" s="86"/>
      <c r="AI45" s="92" t="s">
        <v>421</v>
      </c>
      <c r="AJ45" s="86" t="b">
        <v>0</v>
      </c>
      <c r="AK45" s="86">
        <v>2</v>
      </c>
      <c r="AL45" s="92" t="s">
        <v>403</v>
      </c>
      <c r="AM45" s="86" t="s">
        <v>434</v>
      </c>
      <c r="AN45" s="86" t="b">
        <v>0</v>
      </c>
      <c r="AO45" s="92" t="s">
        <v>403</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v>1</v>
      </c>
      <c r="BE45" s="52">
        <v>3.8461538461538463</v>
      </c>
      <c r="BF45" s="51">
        <v>0</v>
      </c>
      <c r="BG45" s="52">
        <v>0</v>
      </c>
      <c r="BH45" s="51">
        <v>0</v>
      </c>
      <c r="BI45" s="52">
        <v>0</v>
      </c>
      <c r="BJ45" s="51">
        <v>25</v>
      </c>
      <c r="BK45" s="52">
        <v>96.15384615384616</v>
      </c>
      <c r="BL45" s="51">
        <v>26</v>
      </c>
    </row>
    <row r="46" spans="1:64" ht="45">
      <c r="A46" s="84" t="s">
        <v>232</v>
      </c>
      <c r="B46" s="84" t="s">
        <v>230</v>
      </c>
      <c r="C46" s="53" t="s">
        <v>1356</v>
      </c>
      <c r="D46" s="54">
        <v>3</v>
      </c>
      <c r="E46" s="65" t="s">
        <v>132</v>
      </c>
      <c r="F46" s="55">
        <v>35</v>
      </c>
      <c r="G46" s="53"/>
      <c r="H46" s="57"/>
      <c r="I46" s="56"/>
      <c r="J46" s="56"/>
      <c r="K46" s="36" t="s">
        <v>65</v>
      </c>
      <c r="L46" s="83">
        <v>46</v>
      </c>
      <c r="M46" s="83"/>
      <c r="N46" s="63"/>
      <c r="O46" s="86" t="s">
        <v>272</v>
      </c>
      <c r="P46" s="88">
        <v>43650.92334490741</v>
      </c>
      <c r="Q46" s="86" t="s">
        <v>290</v>
      </c>
      <c r="R46" s="86"/>
      <c r="S46" s="86"/>
      <c r="T46" s="86"/>
      <c r="U46" s="86"/>
      <c r="V46" s="90" t="s">
        <v>343</v>
      </c>
      <c r="W46" s="88">
        <v>43650.92334490741</v>
      </c>
      <c r="X46" s="90" t="s">
        <v>373</v>
      </c>
      <c r="Y46" s="86"/>
      <c r="Z46" s="86"/>
      <c r="AA46" s="92" t="s">
        <v>405</v>
      </c>
      <c r="AB46" s="86"/>
      <c r="AC46" s="86" t="b">
        <v>0</v>
      </c>
      <c r="AD46" s="86">
        <v>0</v>
      </c>
      <c r="AE46" s="92" t="s">
        <v>421</v>
      </c>
      <c r="AF46" s="86" t="b">
        <v>0</v>
      </c>
      <c r="AG46" s="86" t="s">
        <v>429</v>
      </c>
      <c r="AH46" s="86"/>
      <c r="AI46" s="92" t="s">
        <v>421</v>
      </c>
      <c r="AJ46" s="86" t="b">
        <v>0</v>
      </c>
      <c r="AK46" s="86">
        <v>2</v>
      </c>
      <c r="AL46" s="92" t="s">
        <v>403</v>
      </c>
      <c r="AM46" s="86" t="s">
        <v>434</v>
      </c>
      <c r="AN46" s="86" t="b">
        <v>0</v>
      </c>
      <c r="AO46" s="92" t="s">
        <v>403</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1</v>
      </c>
      <c r="BE46" s="52">
        <v>3.8461538461538463</v>
      </c>
      <c r="BF46" s="51">
        <v>0</v>
      </c>
      <c r="BG46" s="52">
        <v>0</v>
      </c>
      <c r="BH46" s="51">
        <v>0</v>
      </c>
      <c r="BI46" s="52">
        <v>0</v>
      </c>
      <c r="BJ46" s="51">
        <v>25</v>
      </c>
      <c r="BK46" s="52">
        <v>96.15384615384616</v>
      </c>
      <c r="BL46" s="51">
        <v>26</v>
      </c>
    </row>
    <row r="47" spans="1:64" ht="45">
      <c r="A47" s="84" t="s">
        <v>233</v>
      </c>
      <c r="B47" s="84" t="s">
        <v>259</v>
      </c>
      <c r="C47" s="53" t="s">
        <v>1356</v>
      </c>
      <c r="D47" s="54">
        <v>3</v>
      </c>
      <c r="E47" s="65" t="s">
        <v>132</v>
      </c>
      <c r="F47" s="55">
        <v>35</v>
      </c>
      <c r="G47" s="53"/>
      <c r="H47" s="57"/>
      <c r="I47" s="56"/>
      <c r="J47" s="56"/>
      <c r="K47" s="36" t="s">
        <v>65</v>
      </c>
      <c r="L47" s="83">
        <v>47</v>
      </c>
      <c r="M47" s="83"/>
      <c r="N47" s="63"/>
      <c r="O47" s="86" t="s">
        <v>272</v>
      </c>
      <c r="P47" s="88">
        <v>43656.43806712963</v>
      </c>
      <c r="Q47" s="86" t="s">
        <v>291</v>
      </c>
      <c r="R47" s="86"/>
      <c r="S47" s="86"/>
      <c r="T47" s="86"/>
      <c r="U47" s="86"/>
      <c r="V47" s="90" t="s">
        <v>344</v>
      </c>
      <c r="W47" s="88">
        <v>43656.43806712963</v>
      </c>
      <c r="X47" s="90" t="s">
        <v>374</v>
      </c>
      <c r="Y47" s="86"/>
      <c r="Z47" s="86"/>
      <c r="AA47" s="92" t="s">
        <v>406</v>
      </c>
      <c r="AB47" s="92" t="s">
        <v>417</v>
      </c>
      <c r="AC47" s="86" t="b">
        <v>0</v>
      </c>
      <c r="AD47" s="86">
        <v>3</v>
      </c>
      <c r="AE47" s="92" t="s">
        <v>425</v>
      </c>
      <c r="AF47" s="86" t="b">
        <v>0</v>
      </c>
      <c r="AG47" s="86" t="s">
        <v>429</v>
      </c>
      <c r="AH47" s="86"/>
      <c r="AI47" s="92" t="s">
        <v>421</v>
      </c>
      <c r="AJ47" s="86" t="b">
        <v>0</v>
      </c>
      <c r="AK47" s="86">
        <v>0</v>
      </c>
      <c r="AL47" s="92" t="s">
        <v>421</v>
      </c>
      <c r="AM47" s="86" t="s">
        <v>434</v>
      </c>
      <c r="AN47" s="86" t="b">
        <v>0</v>
      </c>
      <c r="AO47" s="92" t="s">
        <v>417</v>
      </c>
      <c r="AP47" s="86" t="s">
        <v>176</v>
      </c>
      <c r="AQ47" s="86">
        <v>0</v>
      </c>
      <c r="AR47" s="86">
        <v>0</v>
      </c>
      <c r="AS47" s="86"/>
      <c r="AT47" s="86"/>
      <c r="AU47" s="86"/>
      <c r="AV47" s="86"/>
      <c r="AW47" s="86"/>
      <c r="AX47" s="86"/>
      <c r="AY47" s="86"/>
      <c r="AZ47" s="86"/>
      <c r="BA47">
        <v>1</v>
      </c>
      <c r="BB47" s="85" t="str">
        <f>REPLACE(INDEX(GroupVertices[Group],MATCH(Edges[[#This Row],[Vertex 1]],GroupVertices[Vertex],0)),1,1,"")</f>
        <v>6</v>
      </c>
      <c r="BC47" s="85" t="str">
        <f>REPLACE(INDEX(GroupVertices[Group],MATCH(Edges[[#This Row],[Vertex 2]],GroupVertices[Vertex],0)),1,1,"")</f>
        <v>6</v>
      </c>
      <c r="BD47" s="51"/>
      <c r="BE47" s="52"/>
      <c r="BF47" s="51"/>
      <c r="BG47" s="52"/>
      <c r="BH47" s="51"/>
      <c r="BI47" s="52"/>
      <c r="BJ47" s="51"/>
      <c r="BK47" s="52"/>
      <c r="BL47" s="51"/>
    </row>
    <row r="48" spans="1:64" ht="45">
      <c r="A48" s="84" t="s">
        <v>233</v>
      </c>
      <c r="B48" s="84" t="s">
        <v>260</v>
      </c>
      <c r="C48" s="53" t="s">
        <v>1356</v>
      </c>
      <c r="D48" s="54">
        <v>3</v>
      </c>
      <c r="E48" s="65" t="s">
        <v>132</v>
      </c>
      <c r="F48" s="55">
        <v>35</v>
      </c>
      <c r="G48" s="53"/>
      <c r="H48" s="57"/>
      <c r="I48" s="56"/>
      <c r="J48" s="56"/>
      <c r="K48" s="36" t="s">
        <v>65</v>
      </c>
      <c r="L48" s="83">
        <v>48</v>
      </c>
      <c r="M48" s="83"/>
      <c r="N48" s="63"/>
      <c r="O48" s="86" t="s">
        <v>272</v>
      </c>
      <c r="P48" s="88">
        <v>43656.43806712963</v>
      </c>
      <c r="Q48" s="86" t="s">
        <v>291</v>
      </c>
      <c r="R48" s="86"/>
      <c r="S48" s="86"/>
      <c r="T48" s="86"/>
      <c r="U48" s="86"/>
      <c r="V48" s="90" t="s">
        <v>344</v>
      </c>
      <c r="W48" s="88">
        <v>43656.43806712963</v>
      </c>
      <c r="X48" s="90" t="s">
        <v>374</v>
      </c>
      <c r="Y48" s="86"/>
      <c r="Z48" s="86"/>
      <c r="AA48" s="92" t="s">
        <v>406</v>
      </c>
      <c r="AB48" s="92" t="s">
        <v>417</v>
      </c>
      <c r="AC48" s="86" t="b">
        <v>0</v>
      </c>
      <c r="AD48" s="86">
        <v>3</v>
      </c>
      <c r="AE48" s="92" t="s">
        <v>425</v>
      </c>
      <c r="AF48" s="86" t="b">
        <v>0</v>
      </c>
      <c r="AG48" s="86" t="s">
        <v>429</v>
      </c>
      <c r="AH48" s="86"/>
      <c r="AI48" s="92" t="s">
        <v>421</v>
      </c>
      <c r="AJ48" s="86" t="b">
        <v>0</v>
      </c>
      <c r="AK48" s="86">
        <v>0</v>
      </c>
      <c r="AL48" s="92" t="s">
        <v>421</v>
      </c>
      <c r="AM48" s="86" t="s">
        <v>434</v>
      </c>
      <c r="AN48" s="86" t="b">
        <v>0</v>
      </c>
      <c r="AO48" s="92" t="s">
        <v>417</v>
      </c>
      <c r="AP48" s="86" t="s">
        <v>176</v>
      </c>
      <c r="AQ48" s="86">
        <v>0</v>
      </c>
      <c r="AR48" s="86">
        <v>0</v>
      </c>
      <c r="AS48" s="86"/>
      <c r="AT48" s="86"/>
      <c r="AU48" s="86"/>
      <c r="AV48" s="86"/>
      <c r="AW48" s="86"/>
      <c r="AX48" s="86"/>
      <c r="AY48" s="86"/>
      <c r="AZ48" s="86"/>
      <c r="BA48">
        <v>1</v>
      </c>
      <c r="BB48" s="85" t="str">
        <f>REPLACE(INDEX(GroupVertices[Group],MATCH(Edges[[#This Row],[Vertex 1]],GroupVertices[Vertex],0)),1,1,"")</f>
        <v>6</v>
      </c>
      <c r="BC48" s="85" t="str">
        <f>REPLACE(INDEX(GroupVertices[Group],MATCH(Edges[[#This Row],[Vertex 2]],GroupVertices[Vertex],0)),1,1,"")</f>
        <v>6</v>
      </c>
      <c r="BD48" s="51"/>
      <c r="BE48" s="52"/>
      <c r="BF48" s="51"/>
      <c r="BG48" s="52"/>
      <c r="BH48" s="51"/>
      <c r="BI48" s="52"/>
      <c r="BJ48" s="51"/>
      <c r="BK48" s="52"/>
      <c r="BL48" s="51"/>
    </row>
    <row r="49" spans="1:64" ht="45">
      <c r="A49" s="84" t="s">
        <v>233</v>
      </c>
      <c r="B49" s="84" t="s">
        <v>261</v>
      </c>
      <c r="C49" s="53" t="s">
        <v>1356</v>
      </c>
      <c r="D49" s="54">
        <v>3</v>
      </c>
      <c r="E49" s="65" t="s">
        <v>132</v>
      </c>
      <c r="F49" s="55">
        <v>35</v>
      </c>
      <c r="G49" s="53"/>
      <c r="H49" s="57"/>
      <c r="I49" s="56"/>
      <c r="J49" s="56"/>
      <c r="K49" s="36" t="s">
        <v>65</v>
      </c>
      <c r="L49" s="83">
        <v>49</v>
      </c>
      <c r="M49" s="83"/>
      <c r="N49" s="63"/>
      <c r="O49" s="86" t="s">
        <v>272</v>
      </c>
      <c r="P49" s="88">
        <v>43656.43806712963</v>
      </c>
      <c r="Q49" s="86" t="s">
        <v>291</v>
      </c>
      <c r="R49" s="86"/>
      <c r="S49" s="86"/>
      <c r="T49" s="86"/>
      <c r="U49" s="86"/>
      <c r="V49" s="90" t="s">
        <v>344</v>
      </c>
      <c r="W49" s="88">
        <v>43656.43806712963</v>
      </c>
      <c r="X49" s="90" t="s">
        <v>374</v>
      </c>
      <c r="Y49" s="86"/>
      <c r="Z49" s="86"/>
      <c r="AA49" s="92" t="s">
        <v>406</v>
      </c>
      <c r="AB49" s="92" t="s">
        <v>417</v>
      </c>
      <c r="AC49" s="86" t="b">
        <v>0</v>
      </c>
      <c r="AD49" s="86">
        <v>3</v>
      </c>
      <c r="AE49" s="92" t="s">
        <v>425</v>
      </c>
      <c r="AF49" s="86" t="b">
        <v>0</v>
      </c>
      <c r="AG49" s="86" t="s">
        <v>429</v>
      </c>
      <c r="AH49" s="86"/>
      <c r="AI49" s="92" t="s">
        <v>421</v>
      </c>
      <c r="AJ49" s="86" t="b">
        <v>0</v>
      </c>
      <c r="AK49" s="86">
        <v>0</v>
      </c>
      <c r="AL49" s="92" t="s">
        <v>421</v>
      </c>
      <c r="AM49" s="86" t="s">
        <v>434</v>
      </c>
      <c r="AN49" s="86" t="b">
        <v>0</v>
      </c>
      <c r="AO49" s="92" t="s">
        <v>417</v>
      </c>
      <c r="AP49" s="86" t="s">
        <v>176</v>
      </c>
      <c r="AQ49" s="86">
        <v>0</v>
      </c>
      <c r="AR49" s="86">
        <v>0</v>
      </c>
      <c r="AS49" s="86"/>
      <c r="AT49" s="86"/>
      <c r="AU49" s="86"/>
      <c r="AV49" s="86"/>
      <c r="AW49" s="86"/>
      <c r="AX49" s="86"/>
      <c r="AY49" s="86"/>
      <c r="AZ49" s="86"/>
      <c r="BA49">
        <v>1</v>
      </c>
      <c r="BB49" s="85" t="str">
        <f>REPLACE(INDEX(GroupVertices[Group],MATCH(Edges[[#This Row],[Vertex 1]],GroupVertices[Vertex],0)),1,1,"")</f>
        <v>6</v>
      </c>
      <c r="BC49" s="85" t="str">
        <f>REPLACE(INDEX(GroupVertices[Group],MATCH(Edges[[#This Row],[Vertex 2]],GroupVertices[Vertex],0)),1,1,"")</f>
        <v>6</v>
      </c>
      <c r="BD49" s="51"/>
      <c r="BE49" s="52"/>
      <c r="BF49" s="51"/>
      <c r="BG49" s="52"/>
      <c r="BH49" s="51"/>
      <c r="BI49" s="52"/>
      <c r="BJ49" s="51"/>
      <c r="BK49" s="52"/>
      <c r="BL49" s="51"/>
    </row>
    <row r="50" spans="1:64" ht="45">
      <c r="A50" s="84" t="s">
        <v>233</v>
      </c>
      <c r="B50" s="84" t="s">
        <v>262</v>
      </c>
      <c r="C50" s="53" t="s">
        <v>1356</v>
      </c>
      <c r="D50" s="54">
        <v>3</v>
      </c>
      <c r="E50" s="65" t="s">
        <v>132</v>
      </c>
      <c r="F50" s="55">
        <v>35</v>
      </c>
      <c r="G50" s="53"/>
      <c r="H50" s="57"/>
      <c r="I50" s="56"/>
      <c r="J50" s="56"/>
      <c r="K50" s="36" t="s">
        <v>65</v>
      </c>
      <c r="L50" s="83">
        <v>50</v>
      </c>
      <c r="M50" s="83"/>
      <c r="N50" s="63"/>
      <c r="O50" s="86" t="s">
        <v>273</v>
      </c>
      <c r="P50" s="88">
        <v>43656.43806712963</v>
      </c>
      <c r="Q50" s="86" t="s">
        <v>291</v>
      </c>
      <c r="R50" s="86"/>
      <c r="S50" s="86"/>
      <c r="T50" s="86"/>
      <c r="U50" s="86"/>
      <c r="V50" s="90" t="s">
        <v>344</v>
      </c>
      <c r="W50" s="88">
        <v>43656.43806712963</v>
      </c>
      <c r="X50" s="90" t="s">
        <v>374</v>
      </c>
      <c r="Y50" s="86"/>
      <c r="Z50" s="86"/>
      <c r="AA50" s="92" t="s">
        <v>406</v>
      </c>
      <c r="AB50" s="92" t="s">
        <v>417</v>
      </c>
      <c r="AC50" s="86" t="b">
        <v>0</v>
      </c>
      <c r="AD50" s="86">
        <v>3</v>
      </c>
      <c r="AE50" s="92" t="s">
        <v>425</v>
      </c>
      <c r="AF50" s="86" t="b">
        <v>0</v>
      </c>
      <c r="AG50" s="86" t="s">
        <v>429</v>
      </c>
      <c r="AH50" s="86"/>
      <c r="AI50" s="92" t="s">
        <v>421</v>
      </c>
      <c r="AJ50" s="86" t="b">
        <v>0</v>
      </c>
      <c r="AK50" s="86">
        <v>0</v>
      </c>
      <c r="AL50" s="92" t="s">
        <v>421</v>
      </c>
      <c r="AM50" s="86" t="s">
        <v>434</v>
      </c>
      <c r="AN50" s="86" t="b">
        <v>0</v>
      </c>
      <c r="AO50" s="92" t="s">
        <v>417</v>
      </c>
      <c r="AP50" s="86" t="s">
        <v>176</v>
      </c>
      <c r="AQ50" s="86">
        <v>0</v>
      </c>
      <c r="AR50" s="86">
        <v>0</v>
      </c>
      <c r="AS50" s="86"/>
      <c r="AT50" s="86"/>
      <c r="AU50" s="86"/>
      <c r="AV50" s="86"/>
      <c r="AW50" s="86"/>
      <c r="AX50" s="86"/>
      <c r="AY50" s="86"/>
      <c r="AZ50" s="86"/>
      <c r="BA50">
        <v>1</v>
      </c>
      <c r="BB50" s="85" t="str">
        <f>REPLACE(INDEX(GroupVertices[Group],MATCH(Edges[[#This Row],[Vertex 1]],GroupVertices[Vertex],0)),1,1,"")</f>
        <v>6</v>
      </c>
      <c r="BC50" s="85" t="str">
        <f>REPLACE(INDEX(GroupVertices[Group],MATCH(Edges[[#This Row],[Vertex 2]],GroupVertices[Vertex],0)),1,1,"")</f>
        <v>6</v>
      </c>
      <c r="BD50" s="51">
        <v>2</v>
      </c>
      <c r="BE50" s="52">
        <v>4.761904761904762</v>
      </c>
      <c r="BF50" s="51">
        <v>0</v>
      </c>
      <c r="BG50" s="52">
        <v>0</v>
      </c>
      <c r="BH50" s="51">
        <v>0</v>
      </c>
      <c r="BI50" s="52">
        <v>0</v>
      </c>
      <c r="BJ50" s="51">
        <v>40</v>
      </c>
      <c r="BK50" s="52">
        <v>95.23809523809524</v>
      </c>
      <c r="BL50" s="51">
        <v>42</v>
      </c>
    </row>
    <row r="51" spans="1:64" ht="45">
      <c r="A51" s="84" t="s">
        <v>234</v>
      </c>
      <c r="B51" s="84" t="s">
        <v>234</v>
      </c>
      <c r="C51" s="53" t="s">
        <v>1356</v>
      </c>
      <c r="D51" s="54">
        <v>3</v>
      </c>
      <c r="E51" s="65" t="s">
        <v>132</v>
      </c>
      <c r="F51" s="55">
        <v>35</v>
      </c>
      <c r="G51" s="53"/>
      <c r="H51" s="57"/>
      <c r="I51" s="56"/>
      <c r="J51" s="56"/>
      <c r="K51" s="36" t="s">
        <v>65</v>
      </c>
      <c r="L51" s="83">
        <v>51</v>
      </c>
      <c r="M51" s="83"/>
      <c r="N51" s="63"/>
      <c r="O51" s="86" t="s">
        <v>176</v>
      </c>
      <c r="P51" s="88">
        <v>43661.46800925926</v>
      </c>
      <c r="Q51" s="86" t="s">
        <v>292</v>
      </c>
      <c r="R51" s="90" t="s">
        <v>306</v>
      </c>
      <c r="S51" s="86" t="s">
        <v>309</v>
      </c>
      <c r="T51" s="86"/>
      <c r="U51" s="90" t="s">
        <v>326</v>
      </c>
      <c r="V51" s="90" t="s">
        <v>326</v>
      </c>
      <c r="W51" s="88">
        <v>43661.46800925926</v>
      </c>
      <c r="X51" s="90" t="s">
        <v>375</v>
      </c>
      <c r="Y51" s="86"/>
      <c r="Z51" s="86"/>
      <c r="AA51" s="92" t="s">
        <v>407</v>
      </c>
      <c r="AB51" s="86"/>
      <c r="AC51" s="86" t="b">
        <v>0</v>
      </c>
      <c r="AD51" s="86">
        <v>1</v>
      </c>
      <c r="AE51" s="92" t="s">
        <v>421</v>
      </c>
      <c r="AF51" s="86" t="b">
        <v>0</v>
      </c>
      <c r="AG51" s="86" t="s">
        <v>429</v>
      </c>
      <c r="AH51" s="86"/>
      <c r="AI51" s="92" t="s">
        <v>421</v>
      </c>
      <c r="AJ51" s="86" t="b">
        <v>0</v>
      </c>
      <c r="AK51" s="86">
        <v>0</v>
      </c>
      <c r="AL51" s="92" t="s">
        <v>421</v>
      </c>
      <c r="AM51" s="86" t="s">
        <v>432</v>
      </c>
      <c r="AN51" s="86" t="b">
        <v>0</v>
      </c>
      <c r="AO51" s="92" t="s">
        <v>407</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2</v>
      </c>
      <c r="BE51" s="52">
        <v>18.181818181818183</v>
      </c>
      <c r="BF51" s="51">
        <v>0</v>
      </c>
      <c r="BG51" s="52">
        <v>0</v>
      </c>
      <c r="BH51" s="51">
        <v>0</v>
      </c>
      <c r="BI51" s="52">
        <v>0</v>
      </c>
      <c r="BJ51" s="51">
        <v>9</v>
      </c>
      <c r="BK51" s="52">
        <v>81.81818181818181</v>
      </c>
      <c r="BL51" s="51">
        <v>11</v>
      </c>
    </row>
    <row r="52" spans="1:64" ht="45">
      <c r="A52" s="84" t="s">
        <v>235</v>
      </c>
      <c r="B52" s="84" t="s">
        <v>263</v>
      </c>
      <c r="C52" s="53" t="s">
        <v>1356</v>
      </c>
      <c r="D52" s="54">
        <v>3</v>
      </c>
      <c r="E52" s="65" t="s">
        <v>132</v>
      </c>
      <c r="F52" s="55">
        <v>35</v>
      </c>
      <c r="G52" s="53"/>
      <c r="H52" s="57"/>
      <c r="I52" s="56"/>
      <c r="J52" s="56"/>
      <c r="K52" s="36" t="s">
        <v>65</v>
      </c>
      <c r="L52" s="83">
        <v>52</v>
      </c>
      <c r="M52" s="83"/>
      <c r="N52" s="63"/>
      <c r="O52" s="86" t="s">
        <v>272</v>
      </c>
      <c r="P52" s="88">
        <v>43661.92826388889</v>
      </c>
      <c r="Q52" s="86" t="s">
        <v>293</v>
      </c>
      <c r="R52" s="86"/>
      <c r="S52" s="86"/>
      <c r="T52" s="86"/>
      <c r="U52" s="86"/>
      <c r="V52" s="90" t="s">
        <v>345</v>
      </c>
      <c r="W52" s="88">
        <v>43661.92826388889</v>
      </c>
      <c r="X52" s="90" t="s">
        <v>376</v>
      </c>
      <c r="Y52" s="86"/>
      <c r="Z52" s="86"/>
      <c r="AA52" s="92" t="s">
        <v>408</v>
      </c>
      <c r="AB52" s="92" t="s">
        <v>418</v>
      </c>
      <c r="AC52" s="86" t="b">
        <v>0</v>
      </c>
      <c r="AD52" s="86">
        <v>0</v>
      </c>
      <c r="AE52" s="92" t="s">
        <v>426</v>
      </c>
      <c r="AF52" s="86" t="b">
        <v>0</v>
      </c>
      <c r="AG52" s="86" t="s">
        <v>429</v>
      </c>
      <c r="AH52" s="86"/>
      <c r="AI52" s="92" t="s">
        <v>421</v>
      </c>
      <c r="AJ52" s="86" t="b">
        <v>0</v>
      </c>
      <c r="AK52" s="86">
        <v>0</v>
      </c>
      <c r="AL52" s="92" t="s">
        <v>421</v>
      </c>
      <c r="AM52" s="86" t="s">
        <v>434</v>
      </c>
      <c r="AN52" s="86" t="b">
        <v>0</v>
      </c>
      <c r="AO52" s="92" t="s">
        <v>418</v>
      </c>
      <c r="AP52" s="86" t="s">
        <v>176</v>
      </c>
      <c r="AQ52" s="86">
        <v>0</v>
      </c>
      <c r="AR52" s="86">
        <v>0</v>
      </c>
      <c r="AS52" s="86" t="s">
        <v>444</v>
      </c>
      <c r="AT52" s="86" t="s">
        <v>446</v>
      </c>
      <c r="AU52" s="86" t="s">
        <v>448</v>
      </c>
      <c r="AV52" s="86" t="s">
        <v>450</v>
      </c>
      <c r="AW52" s="86" t="s">
        <v>452</v>
      </c>
      <c r="AX52" s="86" t="s">
        <v>454</v>
      </c>
      <c r="AY52" s="86" t="s">
        <v>455</v>
      </c>
      <c r="AZ52" s="90" t="s">
        <v>457</v>
      </c>
      <c r="BA52">
        <v>1</v>
      </c>
      <c r="BB52" s="85" t="str">
        <f>REPLACE(INDEX(GroupVertices[Group],MATCH(Edges[[#This Row],[Vertex 1]],GroupVertices[Vertex],0)),1,1,"")</f>
        <v>5</v>
      </c>
      <c r="BC52" s="85" t="str">
        <f>REPLACE(INDEX(GroupVertices[Group],MATCH(Edges[[#This Row],[Vertex 2]],GroupVertices[Vertex],0)),1,1,"")</f>
        <v>5</v>
      </c>
      <c r="BD52" s="51"/>
      <c r="BE52" s="52"/>
      <c r="BF52" s="51"/>
      <c r="BG52" s="52"/>
      <c r="BH52" s="51"/>
      <c r="BI52" s="52"/>
      <c r="BJ52" s="51"/>
      <c r="BK52" s="52"/>
      <c r="BL52" s="51"/>
    </row>
    <row r="53" spans="1:64" ht="45">
      <c r="A53" s="84" t="s">
        <v>235</v>
      </c>
      <c r="B53" s="84" t="s">
        <v>264</v>
      </c>
      <c r="C53" s="53" t="s">
        <v>1356</v>
      </c>
      <c r="D53" s="54">
        <v>3</v>
      </c>
      <c r="E53" s="65" t="s">
        <v>132</v>
      </c>
      <c r="F53" s="55">
        <v>35</v>
      </c>
      <c r="G53" s="53"/>
      <c r="H53" s="57"/>
      <c r="I53" s="56"/>
      <c r="J53" s="56"/>
      <c r="K53" s="36" t="s">
        <v>65</v>
      </c>
      <c r="L53" s="83">
        <v>53</v>
      </c>
      <c r="M53" s="83"/>
      <c r="N53" s="63"/>
      <c r="O53" s="86" t="s">
        <v>272</v>
      </c>
      <c r="P53" s="88">
        <v>43661.92826388889</v>
      </c>
      <c r="Q53" s="86" t="s">
        <v>293</v>
      </c>
      <c r="R53" s="86"/>
      <c r="S53" s="86"/>
      <c r="T53" s="86"/>
      <c r="U53" s="86"/>
      <c r="V53" s="90" t="s">
        <v>345</v>
      </c>
      <c r="W53" s="88">
        <v>43661.92826388889</v>
      </c>
      <c r="X53" s="90" t="s">
        <v>376</v>
      </c>
      <c r="Y53" s="86"/>
      <c r="Z53" s="86"/>
      <c r="AA53" s="92" t="s">
        <v>408</v>
      </c>
      <c r="AB53" s="92" t="s">
        <v>418</v>
      </c>
      <c r="AC53" s="86" t="b">
        <v>0</v>
      </c>
      <c r="AD53" s="86">
        <v>0</v>
      </c>
      <c r="AE53" s="92" t="s">
        <v>426</v>
      </c>
      <c r="AF53" s="86" t="b">
        <v>0</v>
      </c>
      <c r="AG53" s="86" t="s">
        <v>429</v>
      </c>
      <c r="AH53" s="86"/>
      <c r="AI53" s="92" t="s">
        <v>421</v>
      </c>
      <c r="AJ53" s="86" t="b">
        <v>0</v>
      </c>
      <c r="AK53" s="86">
        <v>0</v>
      </c>
      <c r="AL53" s="92" t="s">
        <v>421</v>
      </c>
      <c r="AM53" s="86" t="s">
        <v>434</v>
      </c>
      <c r="AN53" s="86" t="b">
        <v>0</v>
      </c>
      <c r="AO53" s="92" t="s">
        <v>418</v>
      </c>
      <c r="AP53" s="86" t="s">
        <v>176</v>
      </c>
      <c r="AQ53" s="86">
        <v>0</v>
      </c>
      <c r="AR53" s="86">
        <v>0</v>
      </c>
      <c r="AS53" s="86" t="s">
        <v>444</v>
      </c>
      <c r="AT53" s="86" t="s">
        <v>446</v>
      </c>
      <c r="AU53" s="86" t="s">
        <v>448</v>
      </c>
      <c r="AV53" s="86" t="s">
        <v>450</v>
      </c>
      <c r="AW53" s="86" t="s">
        <v>452</v>
      </c>
      <c r="AX53" s="86" t="s">
        <v>454</v>
      </c>
      <c r="AY53" s="86" t="s">
        <v>455</v>
      </c>
      <c r="AZ53" s="90" t="s">
        <v>457</v>
      </c>
      <c r="BA53">
        <v>1</v>
      </c>
      <c r="BB53" s="85" t="str">
        <f>REPLACE(INDEX(GroupVertices[Group],MATCH(Edges[[#This Row],[Vertex 1]],GroupVertices[Vertex],0)),1,1,"")</f>
        <v>5</v>
      </c>
      <c r="BC53" s="85" t="str">
        <f>REPLACE(INDEX(GroupVertices[Group],MATCH(Edges[[#This Row],[Vertex 2]],GroupVertices[Vertex],0)),1,1,"")</f>
        <v>5</v>
      </c>
      <c r="BD53" s="51"/>
      <c r="BE53" s="52"/>
      <c r="BF53" s="51"/>
      <c r="BG53" s="52"/>
      <c r="BH53" s="51"/>
      <c r="BI53" s="52"/>
      <c r="BJ53" s="51"/>
      <c r="BK53" s="52"/>
      <c r="BL53" s="51"/>
    </row>
    <row r="54" spans="1:64" ht="45">
      <c r="A54" s="84" t="s">
        <v>235</v>
      </c>
      <c r="B54" s="84" t="s">
        <v>265</v>
      </c>
      <c r="C54" s="53" t="s">
        <v>1356</v>
      </c>
      <c r="D54" s="54">
        <v>3</v>
      </c>
      <c r="E54" s="65" t="s">
        <v>132</v>
      </c>
      <c r="F54" s="55">
        <v>35</v>
      </c>
      <c r="G54" s="53"/>
      <c r="H54" s="57"/>
      <c r="I54" s="56"/>
      <c r="J54" s="56"/>
      <c r="K54" s="36" t="s">
        <v>65</v>
      </c>
      <c r="L54" s="83">
        <v>54</v>
      </c>
      <c r="M54" s="83"/>
      <c r="N54" s="63"/>
      <c r="O54" s="86" t="s">
        <v>272</v>
      </c>
      <c r="P54" s="88">
        <v>43661.92826388889</v>
      </c>
      <c r="Q54" s="86" t="s">
        <v>293</v>
      </c>
      <c r="R54" s="86"/>
      <c r="S54" s="86"/>
      <c r="T54" s="86"/>
      <c r="U54" s="86"/>
      <c r="V54" s="90" t="s">
        <v>345</v>
      </c>
      <c r="W54" s="88">
        <v>43661.92826388889</v>
      </c>
      <c r="X54" s="90" t="s">
        <v>376</v>
      </c>
      <c r="Y54" s="86"/>
      <c r="Z54" s="86"/>
      <c r="AA54" s="92" t="s">
        <v>408</v>
      </c>
      <c r="AB54" s="92" t="s">
        <v>418</v>
      </c>
      <c r="AC54" s="86" t="b">
        <v>0</v>
      </c>
      <c r="AD54" s="86">
        <v>0</v>
      </c>
      <c r="AE54" s="92" t="s">
        <v>426</v>
      </c>
      <c r="AF54" s="86" t="b">
        <v>0</v>
      </c>
      <c r="AG54" s="86" t="s">
        <v>429</v>
      </c>
      <c r="AH54" s="86"/>
      <c r="AI54" s="92" t="s">
        <v>421</v>
      </c>
      <c r="AJ54" s="86" t="b">
        <v>0</v>
      </c>
      <c r="AK54" s="86">
        <v>0</v>
      </c>
      <c r="AL54" s="92" t="s">
        <v>421</v>
      </c>
      <c r="AM54" s="86" t="s">
        <v>434</v>
      </c>
      <c r="AN54" s="86" t="b">
        <v>0</v>
      </c>
      <c r="AO54" s="92" t="s">
        <v>418</v>
      </c>
      <c r="AP54" s="86" t="s">
        <v>176</v>
      </c>
      <c r="AQ54" s="86">
        <v>0</v>
      </c>
      <c r="AR54" s="86">
        <v>0</v>
      </c>
      <c r="AS54" s="86" t="s">
        <v>444</v>
      </c>
      <c r="AT54" s="86" t="s">
        <v>446</v>
      </c>
      <c r="AU54" s="86" t="s">
        <v>448</v>
      </c>
      <c r="AV54" s="86" t="s">
        <v>450</v>
      </c>
      <c r="AW54" s="86" t="s">
        <v>452</v>
      </c>
      <c r="AX54" s="86" t="s">
        <v>454</v>
      </c>
      <c r="AY54" s="86" t="s">
        <v>455</v>
      </c>
      <c r="AZ54" s="90" t="s">
        <v>457</v>
      </c>
      <c r="BA54">
        <v>1</v>
      </c>
      <c r="BB54" s="85" t="str">
        <f>REPLACE(INDEX(GroupVertices[Group],MATCH(Edges[[#This Row],[Vertex 1]],GroupVertices[Vertex],0)),1,1,"")</f>
        <v>5</v>
      </c>
      <c r="BC54" s="85" t="str">
        <f>REPLACE(INDEX(GroupVertices[Group],MATCH(Edges[[#This Row],[Vertex 2]],GroupVertices[Vertex],0)),1,1,"")</f>
        <v>5</v>
      </c>
      <c r="BD54" s="51"/>
      <c r="BE54" s="52"/>
      <c r="BF54" s="51"/>
      <c r="BG54" s="52"/>
      <c r="BH54" s="51"/>
      <c r="BI54" s="52"/>
      <c r="BJ54" s="51"/>
      <c r="BK54" s="52"/>
      <c r="BL54" s="51"/>
    </row>
    <row r="55" spans="1:64" ht="45">
      <c r="A55" s="84" t="s">
        <v>235</v>
      </c>
      <c r="B55" s="84" t="s">
        <v>266</v>
      </c>
      <c r="C55" s="53" t="s">
        <v>1356</v>
      </c>
      <c r="D55" s="54">
        <v>3</v>
      </c>
      <c r="E55" s="65" t="s">
        <v>132</v>
      </c>
      <c r="F55" s="55">
        <v>35</v>
      </c>
      <c r="G55" s="53"/>
      <c r="H55" s="57"/>
      <c r="I55" s="56"/>
      <c r="J55" s="56"/>
      <c r="K55" s="36" t="s">
        <v>65</v>
      </c>
      <c r="L55" s="83">
        <v>55</v>
      </c>
      <c r="M55" s="83"/>
      <c r="N55" s="63"/>
      <c r="O55" s="86" t="s">
        <v>272</v>
      </c>
      <c r="P55" s="88">
        <v>43661.92826388889</v>
      </c>
      <c r="Q55" s="86" t="s">
        <v>293</v>
      </c>
      <c r="R55" s="86"/>
      <c r="S55" s="86"/>
      <c r="T55" s="86"/>
      <c r="U55" s="86"/>
      <c r="V55" s="90" t="s">
        <v>345</v>
      </c>
      <c r="W55" s="88">
        <v>43661.92826388889</v>
      </c>
      <c r="X55" s="90" t="s">
        <v>376</v>
      </c>
      <c r="Y55" s="86"/>
      <c r="Z55" s="86"/>
      <c r="AA55" s="92" t="s">
        <v>408</v>
      </c>
      <c r="AB55" s="92" t="s">
        <v>418</v>
      </c>
      <c r="AC55" s="86" t="b">
        <v>0</v>
      </c>
      <c r="AD55" s="86">
        <v>0</v>
      </c>
      <c r="AE55" s="92" t="s">
        <v>426</v>
      </c>
      <c r="AF55" s="86" t="b">
        <v>0</v>
      </c>
      <c r="AG55" s="86" t="s">
        <v>429</v>
      </c>
      <c r="AH55" s="86"/>
      <c r="AI55" s="92" t="s">
        <v>421</v>
      </c>
      <c r="AJ55" s="86" t="b">
        <v>0</v>
      </c>
      <c r="AK55" s="86">
        <v>0</v>
      </c>
      <c r="AL55" s="92" t="s">
        <v>421</v>
      </c>
      <c r="AM55" s="86" t="s">
        <v>434</v>
      </c>
      <c r="AN55" s="86" t="b">
        <v>0</v>
      </c>
      <c r="AO55" s="92" t="s">
        <v>418</v>
      </c>
      <c r="AP55" s="86" t="s">
        <v>176</v>
      </c>
      <c r="AQ55" s="86">
        <v>0</v>
      </c>
      <c r="AR55" s="86">
        <v>0</v>
      </c>
      <c r="AS55" s="86" t="s">
        <v>444</v>
      </c>
      <c r="AT55" s="86" t="s">
        <v>446</v>
      </c>
      <c r="AU55" s="86" t="s">
        <v>448</v>
      </c>
      <c r="AV55" s="86" t="s">
        <v>450</v>
      </c>
      <c r="AW55" s="86" t="s">
        <v>452</v>
      </c>
      <c r="AX55" s="86" t="s">
        <v>454</v>
      </c>
      <c r="AY55" s="86" t="s">
        <v>455</v>
      </c>
      <c r="AZ55" s="90" t="s">
        <v>457</v>
      </c>
      <c r="BA55">
        <v>1</v>
      </c>
      <c r="BB55" s="85" t="str">
        <f>REPLACE(INDEX(GroupVertices[Group],MATCH(Edges[[#This Row],[Vertex 1]],GroupVertices[Vertex],0)),1,1,"")</f>
        <v>5</v>
      </c>
      <c r="BC55" s="85" t="str">
        <f>REPLACE(INDEX(GroupVertices[Group],MATCH(Edges[[#This Row],[Vertex 2]],GroupVertices[Vertex],0)),1,1,"")</f>
        <v>5</v>
      </c>
      <c r="BD55" s="51"/>
      <c r="BE55" s="52"/>
      <c r="BF55" s="51"/>
      <c r="BG55" s="52"/>
      <c r="BH55" s="51"/>
      <c r="BI55" s="52"/>
      <c r="BJ55" s="51"/>
      <c r="BK55" s="52"/>
      <c r="BL55" s="51"/>
    </row>
    <row r="56" spans="1:64" ht="45">
      <c r="A56" s="84" t="s">
        <v>235</v>
      </c>
      <c r="B56" s="84" t="s">
        <v>267</v>
      </c>
      <c r="C56" s="53" t="s">
        <v>1356</v>
      </c>
      <c r="D56" s="54">
        <v>3</v>
      </c>
      <c r="E56" s="65" t="s">
        <v>132</v>
      </c>
      <c r="F56" s="55">
        <v>35</v>
      </c>
      <c r="G56" s="53"/>
      <c r="H56" s="57"/>
      <c r="I56" s="56"/>
      <c r="J56" s="56"/>
      <c r="K56" s="36" t="s">
        <v>65</v>
      </c>
      <c r="L56" s="83">
        <v>56</v>
      </c>
      <c r="M56" s="83"/>
      <c r="N56" s="63"/>
      <c r="O56" s="86" t="s">
        <v>273</v>
      </c>
      <c r="P56" s="88">
        <v>43661.92826388889</v>
      </c>
      <c r="Q56" s="86" t="s">
        <v>293</v>
      </c>
      <c r="R56" s="86"/>
      <c r="S56" s="86"/>
      <c r="T56" s="86"/>
      <c r="U56" s="86"/>
      <c r="V56" s="90" t="s">
        <v>345</v>
      </c>
      <c r="W56" s="88">
        <v>43661.92826388889</v>
      </c>
      <c r="X56" s="90" t="s">
        <v>376</v>
      </c>
      <c r="Y56" s="86"/>
      <c r="Z56" s="86"/>
      <c r="AA56" s="92" t="s">
        <v>408</v>
      </c>
      <c r="AB56" s="92" t="s">
        <v>418</v>
      </c>
      <c r="AC56" s="86" t="b">
        <v>0</v>
      </c>
      <c r="AD56" s="86">
        <v>0</v>
      </c>
      <c r="AE56" s="92" t="s">
        <v>426</v>
      </c>
      <c r="AF56" s="86" t="b">
        <v>0</v>
      </c>
      <c r="AG56" s="86" t="s">
        <v>429</v>
      </c>
      <c r="AH56" s="86"/>
      <c r="AI56" s="92" t="s">
        <v>421</v>
      </c>
      <c r="AJ56" s="86" t="b">
        <v>0</v>
      </c>
      <c r="AK56" s="86">
        <v>0</v>
      </c>
      <c r="AL56" s="92" t="s">
        <v>421</v>
      </c>
      <c r="AM56" s="86" t="s">
        <v>434</v>
      </c>
      <c r="AN56" s="86" t="b">
        <v>0</v>
      </c>
      <c r="AO56" s="92" t="s">
        <v>418</v>
      </c>
      <c r="AP56" s="86" t="s">
        <v>176</v>
      </c>
      <c r="AQ56" s="86">
        <v>0</v>
      </c>
      <c r="AR56" s="86">
        <v>0</v>
      </c>
      <c r="AS56" s="86" t="s">
        <v>444</v>
      </c>
      <c r="AT56" s="86" t="s">
        <v>446</v>
      </c>
      <c r="AU56" s="86" t="s">
        <v>448</v>
      </c>
      <c r="AV56" s="86" t="s">
        <v>450</v>
      </c>
      <c r="AW56" s="86" t="s">
        <v>452</v>
      </c>
      <c r="AX56" s="86" t="s">
        <v>454</v>
      </c>
      <c r="AY56" s="86" t="s">
        <v>455</v>
      </c>
      <c r="AZ56" s="90" t="s">
        <v>457</v>
      </c>
      <c r="BA56">
        <v>1</v>
      </c>
      <c r="BB56" s="85" t="str">
        <f>REPLACE(INDEX(GroupVertices[Group],MATCH(Edges[[#This Row],[Vertex 1]],GroupVertices[Vertex],0)),1,1,"")</f>
        <v>5</v>
      </c>
      <c r="BC56" s="85" t="str">
        <f>REPLACE(INDEX(GroupVertices[Group],MATCH(Edges[[#This Row],[Vertex 2]],GroupVertices[Vertex],0)),1,1,"")</f>
        <v>5</v>
      </c>
      <c r="BD56" s="51">
        <v>1</v>
      </c>
      <c r="BE56" s="52">
        <v>4.545454545454546</v>
      </c>
      <c r="BF56" s="51">
        <v>1</v>
      </c>
      <c r="BG56" s="52">
        <v>4.545454545454546</v>
      </c>
      <c r="BH56" s="51">
        <v>0</v>
      </c>
      <c r="BI56" s="52">
        <v>0</v>
      </c>
      <c r="BJ56" s="51">
        <v>20</v>
      </c>
      <c r="BK56" s="52">
        <v>90.9090909090909</v>
      </c>
      <c r="BL56" s="51">
        <v>22</v>
      </c>
    </row>
    <row r="57" spans="1:64" ht="45">
      <c r="A57" s="84" t="s">
        <v>236</v>
      </c>
      <c r="B57" s="84" t="s">
        <v>230</v>
      </c>
      <c r="C57" s="53" t="s">
        <v>1356</v>
      </c>
      <c r="D57" s="54">
        <v>3</v>
      </c>
      <c r="E57" s="65" t="s">
        <v>132</v>
      </c>
      <c r="F57" s="55">
        <v>35</v>
      </c>
      <c r="G57" s="53"/>
      <c r="H57" s="57"/>
      <c r="I57" s="56"/>
      <c r="J57" s="56"/>
      <c r="K57" s="36" t="s">
        <v>65</v>
      </c>
      <c r="L57" s="83">
        <v>57</v>
      </c>
      <c r="M57" s="83"/>
      <c r="N57" s="63"/>
      <c r="O57" s="86" t="s">
        <v>272</v>
      </c>
      <c r="P57" s="88">
        <v>43663.61405092593</v>
      </c>
      <c r="Q57" s="86" t="s">
        <v>290</v>
      </c>
      <c r="R57" s="86"/>
      <c r="S57" s="86"/>
      <c r="T57" s="86"/>
      <c r="U57" s="86"/>
      <c r="V57" s="90" t="s">
        <v>346</v>
      </c>
      <c r="W57" s="88">
        <v>43663.61405092593</v>
      </c>
      <c r="X57" s="90" t="s">
        <v>377</v>
      </c>
      <c r="Y57" s="86"/>
      <c r="Z57" s="86"/>
      <c r="AA57" s="92" t="s">
        <v>409</v>
      </c>
      <c r="AB57" s="86"/>
      <c r="AC57" s="86" t="b">
        <v>0</v>
      </c>
      <c r="AD57" s="86">
        <v>0</v>
      </c>
      <c r="AE57" s="92" t="s">
        <v>421</v>
      </c>
      <c r="AF57" s="86" t="b">
        <v>0</v>
      </c>
      <c r="AG57" s="86" t="s">
        <v>429</v>
      </c>
      <c r="AH57" s="86"/>
      <c r="AI57" s="92" t="s">
        <v>421</v>
      </c>
      <c r="AJ57" s="86" t="b">
        <v>0</v>
      </c>
      <c r="AK57" s="86">
        <v>4</v>
      </c>
      <c r="AL57" s="92" t="s">
        <v>403</v>
      </c>
      <c r="AM57" s="86" t="s">
        <v>441</v>
      </c>
      <c r="AN57" s="86" t="b">
        <v>0</v>
      </c>
      <c r="AO57" s="92" t="s">
        <v>403</v>
      </c>
      <c r="AP57" s="86" t="s">
        <v>176</v>
      </c>
      <c r="AQ57" s="86">
        <v>0</v>
      </c>
      <c r="AR57" s="86">
        <v>0</v>
      </c>
      <c r="AS57" s="86"/>
      <c r="AT57" s="86"/>
      <c r="AU57" s="86"/>
      <c r="AV57" s="86"/>
      <c r="AW57" s="86"/>
      <c r="AX57" s="86"/>
      <c r="AY57" s="86"/>
      <c r="AZ57" s="86"/>
      <c r="BA57">
        <v>1</v>
      </c>
      <c r="BB57" s="85" t="str">
        <f>REPLACE(INDEX(GroupVertices[Group],MATCH(Edges[[#This Row],[Vertex 1]],GroupVertices[Vertex],0)),1,1,"")</f>
        <v>3</v>
      </c>
      <c r="BC57" s="85" t="str">
        <f>REPLACE(INDEX(GroupVertices[Group],MATCH(Edges[[#This Row],[Vertex 2]],GroupVertices[Vertex],0)),1,1,"")</f>
        <v>3</v>
      </c>
      <c r="BD57" s="51">
        <v>1</v>
      </c>
      <c r="BE57" s="52">
        <v>3.8461538461538463</v>
      </c>
      <c r="BF57" s="51">
        <v>0</v>
      </c>
      <c r="BG57" s="52">
        <v>0</v>
      </c>
      <c r="BH57" s="51">
        <v>0</v>
      </c>
      <c r="BI57" s="52">
        <v>0</v>
      </c>
      <c r="BJ57" s="51">
        <v>25</v>
      </c>
      <c r="BK57" s="52">
        <v>96.15384615384616</v>
      </c>
      <c r="BL57" s="51">
        <v>26</v>
      </c>
    </row>
    <row r="58" spans="1:64" ht="45">
      <c r="A58" s="84" t="s">
        <v>237</v>
      </c>
      <c r="B58" s="84" t="s">
        <v>230</v>
      </c>
      <c r="C58" s="53" t="s">
        <v>1356</v>
      </c>
      <c r="D58" s="54">
        <v>3</v>
      </c>
      <c r="E58" s="65" t="s">
        <v>132</v>
      </c>
      <c r="F58" s="55">
        <v>35</v>
      </c>
      <c r="G58" s="53"/>
      <c r="H58" s="57"/>
      <c r="I58" s="56"/>
      <c r="J58" s="56"/>
      <c r="K58" s="36" t="s">
        <v>65</v>
      </c>
      <c r="L58" s="83">
        <v>58</v>
      </c>
      <c r="M58" s="83"/>
      <c r="N58" s="63"/>
      <c r="O58" s="86" t="s">
        <v>272</v>
      </c>
      <c r="P58" s="88">
        <v>43663.61417824074</v>
      </c>
      <c r="Q58" s="86" t="s">
        <v>290</v>
      </c>
      <c r="R58" s="86"/>
      <c r="S58" s="86"/>
      <c r="T58" s="86"/>
      <c r="U58" s="86"/>
      <c r="V58" s="90" t="s">
        <v>347</v>
      </c>
      <c r="W58" s="88">
        <v>43663.61417824074</v>
      </c>
      <c r="X58" s="90" t="s">
        <v>378</v>
      </c>
      <c r="Y58" s="86"/>
      <c r="Z58" s="86"/>
      <c r="AA58" s="92" t="s">
        <v>410</v>
      </c>
      <c r="AB58" s="86"/>
      <c r="AC58" s="86" t="b">
        <v>0</v>
      </c>
      <c r="AD58" s="86">
        <v>0</v>
      </c>
      <c r="AE58" s="92" t="s">
        <v>421</v>
      </c>
      <c r="AF58" s="86" t="b">
        <v>0</v>
      </c>
      <c r="AG58" s="86" t="s">
        <v>429</v>
      </c>
      <c r="AH58" s="86"/>
      <c r="AI58" s="92" t="s">
        <v>421</v>
      </c>
      <c r="AJ58" s="86" t="b">
        <v>0</v>
      </c>
      <c r="AK58" s="86">
        <v>4</v>
      </c>
      <c r="AL58" s="92" t="s">
        <v>403</v>
      </c>
      <c r="AM58" s="86" t="s">
        <v>442</v>
      </c>
      <c r="AN58" s="86" t="b">
        <v>0</v>
      </c>
      <c r="AO58" s="92" t="s">
        <v>403</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1</v>
      </c>
      <c r="BE58" s="52">
        <v>3.8461538461538463</v>
      </c>
      <c r="BF58" s="51">
        <v>0</v>
      </c>
      <c r="BG58" s="52">
        <v>0</v>
      </c>
      <c r="BH58" s="51">
        <v>0</v>
      </c>
      <c r="BI58" s="52">
        <v>0</v>
      </c>
      <c r="BJ58" s="51">
        <v>25</v>
      </c>
      <c r="BK58" s="52">
        <v>96.15384615384616</v>
      </c>
      <c r="BL58" s="51">
        <v>26</v>
      </c>
    </row>
    <row r="59" spans="1:64" ht="45">
      <c r="A59" s="84" t="s">
        <v>238</v>
      </c>
      <c r="B59" s="84" t="s">
        <v>238</v>
      </c>
      <c r="C59" s="53" t="s">
        <v>1356</v>
      </c>
      <c r="D59" s="54">
        <v>3</v>
      </c>
      <c r="E59" s="65" t="s">
        <v>132</v>
      </c>
      <c r="F59" s="55">
        <v>35</v>
      </c>
      <c r="G59" s="53"/>
      <c r="H59" s="57"/>
      <c r="I59" s="56"/>
      <c r="J59" s="56"/>
      <c r="K59" s="36" t="s">
        <v>65</v>
      </c>
      <c r="L59" s="83">
        <v>59</v>
      </c>
      <c r="M59" s="83"/>
      <c r="N59" s="63"/>
      <c r="O59" s="86" t="s">
        <v>176</v>
      </c>
      <c r="P59" s="88">
        <v>43670.40634259259</v>
      </c>
      <c r="Q59" s="86" t="s">
        <v>294</v>
      </c>
      <c r="R59" s="86" t="s">
        <v>307</v>
      </c>
      <c r="S59" s="86" t="s">
        <v>315</v>
      </c>
      <c r="T59" s="86"/>
      <c r="U59" s="86"/>
      <c r="V59" s="90" t="s">
        <v>348</v>
      </c>
      <c r="W59" s="88">
        <v>43670.40634259259</v>
      </c>
      <c r="X59" s="90" t="s">
        <v>379</v>
      </c>
      <c r="Y59" s="86"/>
      <c r="Z59" s="86"/>
      <c r="AA59" s="92" t="s">
        <v>411</v>
      </c>
      <c r="AB59" s="86"/>
      <c r="AC59" s="86" t="b">
        <v>0</v>
      </c>
      <c r="AD59" s="86">
        <v>1</v>
      </c>
      <c r="AE59" s="92" t="s">
        <v>421</v>
      </c>
      <c r="AF59" s="86" t="b">
        <v>0</v>
      </c>
      <c r="AG59" s="86" t="s">
        <v>429</v>
      </c>
      <c r="AH59" s="86"/>
      <c r="AI59" s="92" t="s">
        <v>421</v>
      </c>
      <c r="AJ59" s="86" t="b">
        <v>0</v>
      </c>
      <c r="AK59" s="86">
        <v>0</v>
      </c>
      <c r="AL59" s="92" t="s">
        <v>421</v>
      </c>
      <c r="AM59" s="86" t="s">
        <v>440</v>
      </c>
      <c r="AN59" s="86" t="b">
        <v>0</v>
      </c>
      <c r="AO59" s="92" t="s">
        <v>411</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11</v>
      </c>
      <c r="BK59" s="52">
        <v>100</v>
      </c>
      <c r="BL59" s="51">
        <v>11</v>
      </c>
    </row>
    <row r="60" spans="1:64" ht="45">
      <c r="A60" s="84" t="s">
        <v>239</v>
      </c>
      <c r="B60" s="84" t="s">
        <v>239</v>
      </c>
      <c r="C60" s="53" t="s">
        <v>1356</v>
      </c>
      <c r="D60" s="54">
        <v>3</v>
      </c>
      <c r="E60" s="65" t="s">
        <v>132</v>
      </c>
      <c r="F60" s="55">
        <v>35</v>
      </c>
      <c r="G60" s="53"/>
      <c r="H60" s="57"/>
      <c r="I60" s="56"/>
      <c r="J60" s="56"/>
      <c r="K60" s="36" t="s">
        <v>65</v>
      </c>
      <c r="L60" s="83">
        <v>60</v>
      </c>
      <c r="M60" s="83"/>
      <c r="N60" s="63"/>
      <c r="O60" s="86" t="s">
        <v>176</v>
      </c>
      <c r="P60" s="88">
        <v>43674.538935185185</v>
      </c>
      <c r="Q60" s="86" t="s">
        <v>295</v>
      </c>
      <c r="R60" s="86"/>
      <c r="S60" s="86"/>
      <c r="T60" s="86"/>
      <c r="U60" s="86"/>
      <c r="V60" s="90" t="s">
        <v>349</v>
      </c>
      <c r="W60" s="88">
        <v>43674.538935185185</v>
      </c>
      <c r="X60" s="90" t="s">
        <v>380</v>
      </c>
      <c r="Y60" s="86"/>
      <c r="Z60" s="86"/>
      <c r="AA60" s="92" t="s">
        <v>412</v>
      </c>
      <c r="AB60" s="86"/>
      <c r="AC60" s="86" t="b">
        <v>0</v>
      </c>
      <c r="AD60" s="86">
        <v>1</v>
      </c>
      <c r="AE60" s="92" t="s">
        <v>421</v>
      </c>
      <c r="AF60" s="86" t="b">
        <v>0</v>
      </c>
      <c r="AG60" s="86" t="s">
        <v>429</v>
      </c>
      <c r="AH60" s="86"/>
      <c r="AI60" s="92" t="s">
        <v>421</v>
      </c>
      <c r="AJ60" s="86" t="b">
        <v>0</v>
      </c>
      <c r="AK60" s="86">
        <v>0</v>
      </c>
      <c r="AL60" s="92" t="s">
        <v>421</v>
      </c>
      <c r="AM60" s="86" t="s">
        <v>434</v>
      </c>
      <c r="AN60" s="86" t="b">
        <v>0</v>
      </c>
      <c r="AO60" s="92" t="s">
        <v>412</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37</v>
      </c>
      <c r="BK60" s="52">
        <v>100</v>
      </c>
      <c r="BL60" s="51">
        <v>37</v>
      </c>
    </row>
    <row r="61" spans="1:64" ht="45">
      <c r="A61" s="84" t="s">
        <v>240</v>
      </c>
      <c r="B61" s="84" t="s">
        <v>268</v>
      </c>
      <c r="C61" s="53" t="s">
        <v>1356</v>
      </c>
      <c r="D61" s="54">
        <v>3</v>
      </c>
      <c r="E61" s="65" t="s">
        <v>132</v>
      </c>
      <c r="F61" s="55">
        <v>35</v>
      </c>
      <c r="G61" s="53"/>
      <c r="H61" s="57"/>
      <c r="I61" s="56"/>
      <c r="J61" s="56"/>
      <c r="K61" s="36" t="s">
        <v>65</v>
      </c>
      <c r="L61" s="83">
        <v>61</v>
      </c>
      <c r="M61" s="83"/>
      <c r="N61" s="63"/>
      <c r="O61" s="86" t="s">
        <v>272</v>
      </c>
      <c r="P61" s="88">
        <v>43678.396099537036</v>
      </c>
      <c r="Q61" s="86" t="s">
        <v>296</v>
      </c>
      <c r="R61" s="86"/>
      <c r="S61" s="86"/>
      <c r="T61" s="86"/>
      <c r="U61" s="86"/>
      <c r="V61" s="90" t="s">
        <v>350</v>
      </c>
      <c r="W61" s="88">
        <v>43678.396099537036</v>
      </c>
      <c r="X61" s="90" t="s">
        <v>381</v>
      </c>
      <c r="Y61" s="86"/>
      <c r="Z61" s="86"/>
      <c r="AA61" s="92" t="s">
        <v>413</v>
      </c>
      <c r="AB61" s="92" t="s">
        <v>419</v>
      </c>
      <c r="AC61" s="86" t="b">
        <v>0</v>
      </c>
      <c r="AD61" s="86">
        <v>1</v>
      </c>
      <c r="AE61" s="92" t="s">
        <v>427</v>
      </c>
      <c r="AF61" s="86" t="b">
        <v>0</v>
      </c>
      <c r="AG61" s="86" t="s">
        <v>429</v>
      </c>
      <c r="AH61" s="86"/>
      <c r="AI61" s="92" t="s">
        <v>421</v>
      </c>
      <c r="AJ61" s="86" t="b">
        <v>0</v>
      </c>
      <c r="AK61" s="86">
        <v>0</v>
      </c>
      <c r="AL61" s="92" t="s">
        <v>421</v>
      </c>
      <c r="AM61" s="86" t="s">
        <v>437</v>
      </c>
      <c r="AN61" s="86" t="b">
        <v>0</v>
      </c>
      <c r="AO61" s="92" t="s">
        <v>419</v>
      </c>
      <c r="AP61" s="86" t="s">
        <v>176</v>
      </c>
      <c r="AQ61" s="86">
        <v>0</v>
      </c>
      <c r="AR61" s="86">
        <v>0</v>
      </c>
      <c r="AS61" s="86"/>
      <c r="AT61" s="86"/>
      <c r="AU61" s="86"/>
      <c r="AV61" s="86"/>
      <c r="AW61" s="86"/>
      <c r="AX61" s="86"/>
      <c r="AY61" s="86"/>
      <c r="AZ61" s="86"/>
      <c r="BA61">
        <v>1</v>
      </c>
      <c r="BB61" s="85" t="str">
        <f>REPLACE(INDEX(GroupVertices[Group],MATCH(Edges[[#This Row],[Vertex 1]],GroupVertices[Vertex],0)),1,1,"")</f>
        <v>9</v>
      </c>
      <c r="BC61" s="85" t="str">
        <f>REPLACE(INDEX(GroupVertices[Group],MATCH(Edges[[#This Row],[Vertex 2]],GroupVertices[Vertex],0)),1,1,"")</f>
        <v>9</v>
      </c>
      <c r="BD61" s="51"/>
      <c r="BE61" s="52"/>
      <c r="BF61" s="51"/>
      <c r="BG61" s="52"/>
      <c r="BH61" s="51"/>
      <c r="BI61" s="52"/>
      <c r="BJ61" s="51"/>
      <c r="BK61" s="52"/>
      <c r="BL61" s="51"/>
    </row>
    <row r="62" spans="1:64" ht="45">
      <c r="A62" s="84" t="s">
        <v>240</v>
      </c>
      <c r="B62" s="84" t="s">
        <v>269</v>
      </c>
      <c r="C62" s="53" t="s">
        <v>1356</v>
      </c>
      <c r="D62" s="54">
        <v>3</v>
      </c>
      <c r="E62" s="65" t="s">
        <v>132</v>
      </c>
      <c r="F62" s="55">
        <v>35</v>
      </c>
      <c r="G62" s="53"/>
      <c r="H62" s="57"/>
      <c r="I62" s="56"/>
      <c r="J62" s="56"/>
      <c r="K62" s="36" t="s">
        <v>65</v>
      </c>
      <c r="L62" s="83">
        <v>62</v>
      </c>
      <c r="M62" s="83"/>
      <c r="N62" s="63"/>
      <c r="O62" s="86" t="s">
        <v>272</v>
      </c>
      <c r="P62" s="88">
        <v>43678.396099537036</v>
      </c>
      <c r="Q62" s="86" t="s">
        <v>296</v>
      </c>
      <c r="R62" s="86"/>
      <c r="S62" s="86"/>
      <c r="T62" s="86"/>
      <c r="U62" s="86"/>
      <c r="V62" s="90" t="s">
        <v>350</v>
      </c>
      <c r="W62" s="88">
        <v>43678.396099537036</v>
      </c>
      <c r="X62" s="90" t="s">
        <v>381</v>
      </c>
      <c r="Y62" s="86"/>
      <c r="Z62" s="86"/>
      <c r="AA62" s="92" t="s">
        <v>413</v>
      </c>
      <c r="AB62" s="92" t="s">
        <v>419</v>
      </c>
      <c r="AC62" s="86" t="b">
        <v>0</v>
      </c>
      <c r="AD62" s="86">
        <v>1</v>
      </c>
      <c r="AE62" s="92" t="s">
        <v>427</v>
      </c>
      <c r="AF62" s="86" t="b">
        <v>0</v>
      </c>
      <c r="AG62" s="86" t="s">
        <v>429</v>
      </c>
      <c r="AH62" s="86"/>
      <c r="AI62" s="92" t="s">
        <v>421</v>
      </c>
      <c r="AJ62" s="86" t="b">
        <v>0</v>
      </c>
      <c r="AK62" s="86">
        <v>0</v>
      </c>
      <c r="AL62" s="92" t="s">
        <v>421</v>
      </c>
      <c r="AM62" s="86" t="s">
        <v>437</v>
      </c>
      <c r="AN62" s="86" t="b">
        <v>0</v>
      </c>
      <c r="AO62" s="92" t="s">
        <v>419</v>
      </c>
      <c r="AP62" s="86" t="s">
        <v>176</v>
      </c>
      <c r="AQ62" s="86">
        <v>0</v>
      </c>
      <c r="AR62" s="86">
        <v>0</v>
      </c>
      <c r="AS62" s="86"/>
      <c r="AT62" s="86"/>
      <c r="AU62" s="86"/>
      <c r="AV62" s="86"/>
      <c r="AW62" s="86"/>
      <c r="AX62" s="86"/>
      <c r="AY62" s="86"/>
      <c r="AZ62" s="86"/>
      <c r="BA62">
        <v>1</v>
      </c>
      <c r="BB62" s="85" t="str">
        <f>REPLACE(INDEX(GroupVertices[Group],MATCH(Edges[[#This Row],[Vertex 1]],GroupVertices[Vertex],0)),1,1,"")</f>
        <v>9</v>
      </c>
      <c r="BC62" s="85" t="str">
        <f>REPLACE(INDEX(GroupVertices[Group],MATCH(Edges[[#This Row],[Vertex 2]],GroupVertices[Vertex],0)),1,1,"")</f>
        <v>9</v>
      </c>
      <c r="BD62" s="51"/>
      <c r="BE62" s="52"/>
      <c r="BF62" s="51"/>
      <c r="BG62" s="52"/>
      <c r="BH62" s="51"/>
      <c r="BI62" s="52"/>
      <c r="BJ62" s="51"/>
      <c r="BK62" s="52"/>
      <c r="BL62" s="51"/>
    </row>
    <row r="63" spans="1:64" ht="45">
      <c r="A63" s="84" t="s">
        <v>240</v>
      </c>
      <c r="B63" s="84" t="s">
        <v>270</v>
      </c>
      <c r="C63" s="53" t="s">
        <v>1356</v>
      </c>
      <c r="D63" s="54">
        <v>3</v>
      </c>
      <c r="E63" s="65" t="s">
        <v>132</v>
      </c>
      <c r="F63" s="55">
        <v>35</v>
      </c>
      <c r="G63" s="53"/>
      <c r="H63" s="57"/>
      <c r="I63" s="56"/>
      <c r="J63" s="56"/>
      <c r="K63" s="36" t="s">
        <v>65</v>
      </c>
      <c r="L63" s="83">
        <v>63</v>
      </c>
      <c r="M63" s="83"/>
      <c r="N63" s="63"/>
      <c r="O63" s="86" t="s">
        <v>273</v>
      </c>
      <c r="P63" s="88">
        <v>43678.396099537036</v>
      </c>
      <c r="Q63" s="86" t="s">
        <v>296</v>
      </c>
      <c r="R63" s="86"/>
      <c r="S63" s="86"/>
      <c r="T63" s="86"/>
      <c r="U63" s="86"/>
      <c r="V63" s="90" t="s">
        <v>350</v>
      </c>
      <c r="W63" s="88">
        <v>43678.396099537036</v>
      </c>
      <c r="X63" s="90" t="s">
        <v>381</v>
      </c>
      <c r="Y63" s="86"/>
      <c r="Z63" s="86"/>
      <c r="AA63" s="92" t="s">
        <v>413</v>
      </c>
      <c r="AB63" s="92" t="s">
        <v>419</v>
      </c>
      <c r="AC63" s="86" t="b">
        <v>0</v>
      </c>
      <c r="AD63" s="86">
        <v>1</v>
      </c>
      <c r="AE63" s="92" t="s">
        <v>427</v>
      </c>
      <c r="AF63" s="86" t="b">
        <v>0</v>
      </c>
      <c r="AG63" s="86" t="s">
        <v>429</v>
      </c>
      <c r="AH63" s="86"/>
      <c r="AI63" s="92" t="s">
        <v>421</v>
      </c>
      <c r="AJ63" s="86" t="b">
        <v>0</v>
      </c>
      <c r="AK63" s="86">
        <v>0</v>
      </c>
      <c r="AL63" s="92" t="s">
        <v>421</v>
      </c>
      <c r="AM63" s="86" t="s">
        <v>437</v>
      </c>
      <c r="AN63" s="86" t="b">
        <v>0</v>
      </c>
      <c r="AO63" s="92" t="s">
        <v>419</v>
      </c>
      <c r="AP63" s="86" t="s">
        <v>176</v>
      </c>
      <c r="AQ63" s="86">
        <v>0</v>
      </c>
      <c r="AR63" s="86">
        <v>0</v>
      </c>
      <c r="AS63" s="86"/>
      <c r="AT63" s="86"/>
      <c r="AU63" s="86"/>
      <c r="AV63" s="86"/>
      <c r="AW63" s="86"/>
      <c r="AX63" s="86"/>
      <c r="AY63" s="86"/>
      <c r="AZ63" s="86"/>
      <c r="BA63">
        <v>1</v>
      </c>
      <c r="BB63" s="85" t="str">
        <f>REPLACE(INDEX(GroupVertices[Group],MATCH(Edges[[#This Row],[Vertex 1]],GroupVertices[Vertex],0)),1,1,"")</f>
        <v>9</v>
      </c>
      <c r="BC63" s="85" t="str">
        <f>REPLACE(INDEX(GroupVertices[Group],MATCH(Edges[[#This Row],[Vertex 2]],GroupVertices[Vertex],0)),1,1,"")</f>
        <v>9</v>
      </c>
      <c r="BD63" s="51">
        <v>1</v>
      </c>
      <c r="BE63" s="52">
        <v>8.333333333333334</v>
      </c>
      <c r="BF63" s="51">
        <v>0</v>
      </c>
      <c r="BG63" s="52">
        <v>0</v>
      </c>
      <c r="BH63" s="51">
        <v>0</v>
      </c>
      <c r="BI63" s="52">
        <v>0</v>
      </c>
      <c r="BJ63" s="51">
        <v>11</v>
      </c>
      <c r="BK63" s="52">
        <v>91.66666666666667</v>
      </c>
      <c r="BL63" s="51">
        <v>12</v>
      </c>
    </row>
    <row r="64" spans="1:64" ht="45">
      <c r="A64" s="84" t="s">
        <v>241</v>
      </c>
      <c r="B64" s="84" t="s">
        <v>271</v>
      </c>
      <c r="C64" s="53" t="s">
        <v>1356</v>
      </c>
      <c r="D64" s="54">
        <v>3</v>
      </c>
      <c r="E64" s="65" t="s">
        <v>132</v>
      </c>
      <c r="F64" s="55">
        <v>35</v>
      </c>
      <c r="G64" s="53"/>
      <c r="H64" s="57"/>
      <c r="I64" s="56"/>
      <c r="J64" s="56"/>
      <c r="K64" s="36" t="s">
        <v>65</v>
      </c>
      <c r="L64" s="83">
        <v>64</v>
      </c>
      <c r="M64" s="83"/>
      <c r="N64" s="63"/>
      <c r="O64" s="86" t="s">
        <v>273</v>
      </c>
      <c r="P64" s="88">
        <v>43678.8100462963</v>
      </c>
      <c r="Q64" s="86" t="s">
        <v>297</v>
      </c>
      <c r="R64" s="86"/>
      <c r="S64" s="86"/>
      <c r="T64" s="86"/>
      <c r="U64" s="86"/>
      <c r="V64" s="90" t="s">
        <v>351</v>
      </c>
      <c r="W64" s="88">
        <v>43678.8100462963</v>
      </c>
      <c r="X64" s="90" t="s">
        <v>382</v>
      </c>
      <c r="Y64" s="86"/>
      <c r="Z64" s="86"/>
      <c r="AA64" s="92" t="s">
        <v>414</v>
      </c>
      <c r="AB64" s="92" t="s">
        <v>420</v>
      </c>
      <c r="AC64" s="86" t="b">
        <v>0</v>
      </c>
      <c r="AD64" s="86">
        <v>1</v>
      </c>
      <c r="AE64" s="92" t="s">
        <v>428</v>
      </c>
      <c r="AF64" s="86" t="b">
        <v>0</v>
      </c>
      <c r="AG64" s="86" t="s">
        <v>429</v>
      </c>
      <c r="AH64" s="86"/>
      <c r="AI64" s="92" t="s">
        <v>421</v>
      </c>
      <c r="AJ64" s="86" t="b">
        <v>0</v>
      </c>
      <c r="AK64" s="86">
        <v>0</v>
      </c>
      <c r="AL64" s="92" t="s">
        <v>421</v>
      </c>
      <c r="AM64" s="86" t="s">
        <v>434</v>
      </c>
      <c r="AN64" s="86" t="b">
        <v>0</v>
      </c>
      <c r="AO64" s="92" t="s">
        <v>420</v>
      </c>
      <c r="AP64" s="86" t="s">
        <v>176</v>
      </c>
      <c r="AQ64" s="86">
        <v>0</v>
      </c>
      <c r="AR64" s="86">
        <v>0</v>
      </c>
      <c r="AS64" s="86"/>
      <c r="AT64" s="86"/>
      <c r="AU64" s="86"/>
      <c r="AV64" s="86"/>
      <c r="AW64" s="86"/>
      <c r="AX64" s="86"/>
      <c r="AY64" s="86"/>
      <c r="AZ64" s="86"/>
      <c r="BA64">
        <v>1</v>
      </c>
      <c r="BB64" s="85" t="str">
        <f>REPLACE(INDEX(GroupVertices[Group],MATCH(Edges[[#This Row],[Vertex 1]],GroupVertices[Vertex],0)),1,1,"")</f>
        <v>10</v>
      </c>
      <c r="BC64" s="85" t="str">
        <f>REPLACE(INDEX(GroupVertices[Group],MATCH(Edges[[#This Row],[Vertex 2]],GroupVertices[Vertex],0)),1,1,"")</f>
        <v>10</v>
      </c>
      <c r="BD64" s="51">
        <v>4</v>
      </c>
      <c r="BE64" s="52">
        <v>9.75609756097561</v>
      </c>
      <c r="BF64" s="51">
        <v>0</v>
      </c>
      <c r="BG64" s="52">
        <v>0</v>
      </c>
      <c r="BH64" s="51">
        <v>0</v>
      </c>
      <c r="BI64" s="52">
        <v>0</v>
      </c>
      <c r="BJ64" s="51">
        <v>37</v>
      </c>
      <c r="BK64" s="52">
        <v>90.2439024390244</v>
      </c>
      <c r="BL64" s="51">
        <v>41</v>
      </c>
    </row>
    <row r="65" spans="1:64" ht="45">
      <c r="A65" s="84" t="s">
        <v>242</v>
      </c>
      <c r="B65" s="84" t="s">
        <v>242</v>
      </c>
      <c r="C65" s="53" t="s">
        <v>1356</v>
      </c>
      <c r="D65" s="54">
        <v>3</v>
      </c>
      <c r="E65" s="65" t="s">
        <v>132</v>
      </c>
      <c r="F65" s="55">
        <v>35</v>
      </c>
      <c r="G65" s="53"/>
      <c r="H65" s="57"/>
      <c r="I65" s="56"/>
      <c r="J65" s="56"/>
      <c r="K65" s="36" t="s">
        <v>65</v>
      </c>
      <c r="L65" s="83">
        <v>65</v>
      </c>
      <c r="M65" s="83"/>
      <c r="N65" s="63"/>
      <c r="O65" s="86" t="s">
        <v>176</v>
      </c>
      <c r="P65" s="88">
        <v>43684.250752314816</v>
      </c>
      <c r="Q65" s="86" t="s">
        <v>298</v>
      </c>
      <c r="R65" s="90" t="s">
        <v>308</v>
      </c>
      <c r="S65" s="86" t="s">
        <v>309</v>
      </c>
      <c r="T65" s="86"/>
      <c r="U65" s="90" t="s">
        <v>327</v>
      </c>
      <c r="V65" s="90" t="s">
        <v>327</v>
      </c>
      <c r="W65" s="88">
        <v>43684.250752314816</v>
      </c>
      <c r="X65" s="90" t="s">
        <v>383</v>
      </c>
      <c r="Y65" s="86"/>
      <c r="Z65" s="86"/>
      <c r="AA65" s="92" t="s">
        <v>415</v>
      </c>
      <c r="AB65" s="86"/>
      <c r="AC65" s="86" t="b">
        <v>0</v>
      </c>
      <c r="AD65" s="86">
        <v>0</v>
      </c>
      <c r="AE65" s="92" t="s">
        <v>421</v>
      </c>
      <c r="AF65" s="86" t="b">
        <v>0</v>
      </c>
      <c r="AG65" s="86" t="s">
        <v>430</v>
      </c>
      <c r="AH65" s="86"/>
      <c r="AI65" s="92" t="s">
        <v>421</v>
      </c>
      <c r="AJ65" s="86" t="b">
        <v>0</v>
      </c>
      <c r="AK65" s="86">
        <v>0</v>
      </c>
      <c r="AL65" s="92" t="s">
        <v>421</v>
      </c>
      <c r="AM65" s="86" t="s">
        <v>432</v>
      </c>
      <c r="AN65" s="86" t="b">
        <v>0</v>
      </c>
      <c r="AO65" s="92" t="s">
        <v>415</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6</v>
      </c>
      <c r="BK65" s="52">
        <v>100</v>
      </c>
      <c r="BL65"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hyperlinks>
    <hyperlink ref="R3" r:id="rId1" display="http://r.socialstudio.radian6.com/3bc8106e-764a-4af6-9060-ac5fc85b6e78"/>
    <hyperlink ref="R4" r:id="rId2" display="https://twitter.com/salesforce/status/1138045515403321344"/>
    <hyperlink ref="R5" r:id="rId3" display="https://twitter.com/salesforce/status/1138045515403321344"/>
    <hyperlink ref="R9" r:id="rId4" display="https://betakit.com/wave-to-be-acquired-by-hr-block-for-537-million-cad/"/>
    <hyperlink ref="R11" r:id="rId5" display="https://stackoverflow.com/questions/56556156/social-studio-radian6-get-tweets-data"/>
    <hyperlink ref="R24" r:id="rId6" display="https://www.eventbrite.ca/e/brightspark-presents-candid-conversations-tech-investing-tickets-62875911544"/>
    <hyperlink ref="R25" r:id="rId7" display="https://www.eventbrite.ca/e/brightspark-presents-candid-conversations-tech-investing-tickets-62875911544"/>
    <hyperlink ref="R26" r:id="rId8" display="https://www.eventbrite.ca/e/brightspark-presents-candid-conversations-tech-investing-tickets-62875911544"/>
    <hyperlink ref="R27" r:id="rId9" display="https://www.eventbrite.ca/e/brightspark-presents-candid-conversations-tech-investing-tickets-62875911544"/>
    <hyperlink ref="R28" r:id="rId10" display="https://www.eventbrite.ca/e/brightspark-presents-candid-conversations-tech-investing-tickets-62875911544"/>
    <hyperlink ref="R29" r:id="rId11" display="https://www.eventbrite.ca/e/brightspark-presents-candid-conversations-tech-investing-tickets-62875911544"/>
    <hyperlink ref="R41" r:id="rId12" display="https://www.slideshare.net/Radian6/roi-of-social-media-myths-truths-and-how-to-measure-12227151?qid=e7cd06e8-7d32-4f26-89d7-c3f136bf53d1&amp;v=&amp;b=&amp;from_search=8"/>
    <hyperlink ref="R43" r:id="rId13" display="http://r.socialstudio.radian6.com/d884c489-09f6-4837-868f-41f05837ca4d"/>
    <hyperlink ref="R44" r:id="rId14" display="http://r.socialstudio.radian6.com/d884c489-09f6-4837-868f-41f05837ca4d"/>
    <hyperlink ref="R51" r:id="rId15" display="http://r.socialstudio.radian6.com/d137b7f4-5d86-47eb-8099-a2d1e0f3ec16"/>
    <hyperlink ref="R65" r:id="rId16" display="https://socialstudio.radian6.com/login?redirectURL=%2Fpublish%2Fw%2Fb144a159-73fc-40b4-9519-3250ff73970a%2Fcompose"/>
    <hyperlink ref="U3" r:id="rId17" display="https://pbs.twimg.com/media/D8ekqckXoAADQFp.jpg"/>
    <hyperlink ref="U24" r:id="rId18" display="https://pbs.twimg.com/media/D9R5ub2XsAAN79y.jpg"/>
    <hyperlink ref="U25" r:id="rId19" display="https://pbs.twimg.com/media/D9q6iF2W4AA5EQI.jpg"/>
    <hyperlink ref="U26" r:id="rId20" display="https://pbs.twimg.com/media/D9R5ub2XsAAN79y.jpg"/>
    <hyperlink ref="U27" r:id="rId21" display="https://pbs.twimg.com/media/D9q6iF2W4AA5EQI.jpg"/>
    <hyperlink ref="U28" r:id="rId22" display="https://pbs.twimg.com/media/D9R5ub2XsAAN79y.jpg"/>
    <hyperlink ref="U29" r:id="rId23" display="https://pbs.twimg.com/media/D9q6iF2W4AA5EQI.jpg"/>
    <hyperlink ref="U30" r:id="rId24" display="https://pbs.twimg.com/media/D-FNAwpXUAIZviB.jpg"/>
    <hyperlink ref="U32" r:id="rId25" display="https://pbs.twimg.com/media/D-FNAwpXUAIZviB.jpg"/>
    <hyperlink ref="U34" r:id="rId26" display="https://pbs.twimg.com/media/D-FNAwpXUAIZviB.jpg"/>
    <hyperlink ref="U36" r:id="rId27" display="https://pbs.twimg.com/media/D-FNAwpXUAIZviB.jpg"/>
    <hyperlink ref="U38" r:id="rId28" display="https://pbs.twimg.com/media/D-FNAwpXUAIZviB.jpg"/>
    <hyperlink ref="U42" r:id="rId29" display="https://pbs.twimg.com/tweet_video_thumb/D-HIIfZXsAErW8I.jpg"/>
    <hyperlink ref="U43" r:id="rId30" display="https://pbs.twimg.com/tweet_video_thumb/D-pzreOXYAAydEL.jpg"/>
    <hyperlink ref="U44" r:id="rId31" display="https://pbs.twimg.com/tweet_video_thumb/D-pzreOXYAAydEL.jpg"/>
    <hyperlink ref="U51" r:id="rId32" display="https://pbs.twimg.com/media/D_gycmoWkAIHWLO.png"/>
    <hyperlink ref="U65" r:id="rId33" display="https://pbs.twimg.com/media/EBWHZ0SXoAAqyfj.jpg"/>
    <hyperlink ref="V3" r:id="rId34" display="https://pbs.twimg.com/media/D8ekqckXoAADQFp.jpg"/>
    <hyperlink ref="V4" r:id="rId35" display="http://pbs.twimg.com/profile_images/875451115223044096/szoJoWk0_normal.jpg"/>
    <hyperlink ref="V5" r:id="rId36" display="http://pbs.twimg.com/profile_images/875451115223044096/szoJoWk0_normal.jpg"/>
    <hyperlink ref="V6" r:id="rId37" display="http://pbs.twimg.com/profile_images/946446826982424576/gwUyTFeB_normal.jpg"/>
    <hyperlink ref="V7" r:id="rId38" display="http://pbs.twimg.com/profile_images/1131320518181654530/AD59MoC__normal.png"/>
    <hyperlink ref="V8" r:id="rId39" display="http://pbs.twimg.com/profile_images/1040082503485120513/CYv-oogP_normal.jpg"/>
    <hyperlink ref="V9" r:id="rId40" display="http://pbs.twimg.com/profile_images/2857864302/fce47ab302528a8a123e4462a2c0a32b_normal.jpeg"/>
    <hyperlink ref="V10" r:id="rId41" display="http://pbs.twimg.com/profile_images/774742521612087296/LHhg-vrL_normal.jpg"/>
    <hyperlink ref="V11" r:id="rId42" display="http://pbs.twimg.com/profile_images/917428069199204358/gylOB64T_normal.jpg"/>
    <hyperlink ref="V12" r:id="rId43" display="http://abs.twimg.com/sticky/default_profile_images/default_profile_normal.png"/>
    <hyperlink ref="V13" r:id="rId44" display="http://pbs.twimg.com/profile_images/1032282708137918465/BGEg1y07_normal.jpg"/>
    <hyperlink ref="V14" r:id="rId45" display="http://pbs.twimg.com/profile_images/1032282708137918465/BGEg1y07_normal.jpg"/>
    <hyperlink ref="V15" r:id="rId46" display="http://pbs.twimg.com/profile_images/1032282708137918465/BGEg1y07_normal.jpg"/>
    <hyperlink ref="V16" r:id="rId47" display="http://pbs.twimg.com/profile_images/1032282708137918465/BGEg1y07_normal.jpg"/>
    <hyperlink ref="V17" r:id="rId48" display="http://pbs.twimg.com/profile_images/1032282708137918465/BGEg1y07_normal.jpg"/>
    <hyperlink ref="V18" r:id="rId49" display="http://pbs.twimg.com/profile_images/1032282708137918465/BGEg1y07_normal.jpg"/>
    <hyperlink ref="V19" r:id="rId50" display="http://pbs.twimg.com/profile_images/906792500853198848/xQ9_hpVL_normal.jpg"/>
    <hyperlink ref="V20" r:id="rId51" display="http://pbs.twimg.com/profile_images/906792500853198848/xQ9_hpVL_normal.jpg"/>
    <hyperlink ref="V21" r:id="rId52" display="http://pbs.twimg.com/profile_images/1037782695324119041/0zUUPdnM_normal.jpg"/>
    <hyperlink ref="V22" r:id="rId53" display="http://pbs.twimg.com/profile_images/1037782695324119041/0zUUPdnM_normal.jpg"/>
    <hyperlink ref="V23" r:id="rId54" display="http://pbs.twimg.com/profile_images/667338532512468993/M7uapdWY_normal.png"/>
    <hyperlink ref="V24" r:id="rId55" display="https://pbs.twimg.com/media/D9R5ub2XsAAN79y.jpg"/>
    <hyperlink ref="V25" r:id="rId56" display="https://pbs.twimg.com/media/D9q6iF2W4AA5EQI.jpg"/>
    <hyperlink ref="V26" r:id="rId57" display="https://pbs.twimg.com/media/D9R5ub2XsAAN79y.jpg"/>
    <hyperlink ref="V27" r:id="rId58" display="https://pbs.twimg.com/media/D9q6iF2W4AA5EQI.jpg"/>
    <hyperlink ref="V28" r:id="rId59" display="https://pbs.twimg.com/media/D9R5ub2XsAAN79y.jpg"/>
    <hyperlink ref="V29" r:id="rId60" display="https://pbs.twimg.com/media/D9q6iF2W4AA5EQI.jpg"/>
    <hyperlink ref="V30" r:id="rId61" display="https://pbs.twimg.com/media/D-FNAwpXUAIZviB.jpg"/>
    <hyperlink ref="V31" r:id="rId62" display="http://pbs.twimg.com/profile_images/898285182389825538/sOiw-Fcl_normal.jpg"/>
    <hyperlink ref="V32" r:id="rId63" display="https://pbs.twimg.com/media/D-FNAwpXUAIZviB.jpg"/>
    <hyperlink ref="V33" r:id="rId64" display="http://pbs.twimg.com/profile_images/898285182389825538/sOiw-Fcl_normal.jpg"/>
    <hyperlink ref="V34" r:id="rId65" display="https://pbs.twimg.com/media/D-FNAwpXUAIZviB.jpg"/>
    <hyperlink ref="V35" r:id="rId66" display="http://pbs.twimg.com/profile_images/898285182389825538/sOiw-Fcl_normal.jpg"/>
    <hyperlink ref="V36" r:id="rId67" display="https://pbs.twimg.com/media/D-FNAwpXUAIZviB.jpg"/>
    <hyperlink ref="V37" r:id="rId68" display="http://pbs.twimg.com/profile_images/898285182389825538/sOiw-Fcl_normal.jpg"/>
    <hyperlink ref="V38" r:id="rId69" display="https://pbs.twimg.com/media/D-FNAwpXUAIZviB.jpg"/>
    <hyperlink ref="V39" r:id="rId70" display="http://pbs.twimg.com/profile_images/898285182389825538/sOiw-Fcl_normal.jpg"/>
    <hyperlink ref="V40" r:id="rId71" display="http://pbs.twimg.com/profile_images/898285182389825538/sOiw-Fcl_normal.jpg"/>
    <hyperlink ref="V41" r:id="rId72" display="http://pbs.twimg.com/profile_images/949444103254687744/4g8BRfAL_normal.jpg"/>
    <hyperlink ref="V42" r:id="rId73" display="https://pbs.twimg.com/tweet_video_thumb/D-HIIfZXsAErW8I.jpg"/>
    <hyperlink ref="V43" r:id="rId74" display="https://pbs.twimg.com/tweet_video_thumb/D-pzreOXYAAydEL.jpg"/>
    <hyperlink ref="V44" r:id="rId75" display="https://pbs.twimg.com/tweet_video_thumb/D-pzreOXYAAydEL.jpg"/>
    <hyperlink ref="V45" r:id="rId76" display="http://pbs.twimg.com/profile_images/746751958338330625/kcU83ooH_normal.jpg"/>
    <hyperlink ref="V46" r:id="rId77" display="http://pbs.twimg.com/profile_images/503995346029010944/CgGehUF0_normal.png"/>
    <hyperlink ref="V47" r:id="rId78" display="http://pbs.twimg.com/profile_images/930142243335307264/Iaw6EMl6_normal.jpg"/>
    <hyperlink ref="V48" r:id="rId79" display="http://pbs.twimg.com/profile_images/930142243335307264/Iaw6EMl6_normal.jpg"/>
    <hyperlink ref="V49" r:id="rId80" display="http://pbs.twimg.com/profile_images/930142243335307264/Iaw6EMl6_normal.jpg"/>
    <hyperlink ref="V50" r:id="rId81" display="http://pbs.twimg.com/profile_images/930142243335307264/Iaw6EMl6_normal.jpg"/>
    <hyperlink ref="V51" r:id="rId82" display="https://pbs.twimg.com/media/D_gycmoWkAIHWLO.png"/>
    <hyperlink ref="V52" r:id="rId83" display="http://pbs.twimg.com/profile_images/1121817343611502593/wy0LGXpv_normal.jpg"/>
    <hyperlink ref="V53" r:id="rId84" display="http://pbs.twimg.com/profile_images/1121817343611502593/wy0LGXpv_normal.jpg"/>
    <hyperlink ref="V54" r:id="rId85" display="http://pbs.twimg.com/profile_images/1121817343611502593/wy0LGXpv_normal.jpg"/>
    <hyperlink ref="V55" r:id="rId86" display="http://pbs.twimg.com/profile_images/1121817343611502593/wy0LGXpv_normal.jpg"/>
    <hyperlink ref="V56" r:id="rId87" display="http://pbs.twimg.com/profile_images/1121817343611502593/wy0LGXpv_normal.jpg"/>
    <hyperlink ref="V57" r:id="rId88" display="http://pbs.twimg.com/profile_images/892393080955031553/jPtLKEP6_normal.jpg"/>
    <hyperlink ref="V58" r:id="rId89" display="http://pbs.twimg.com/profile_images/2852898651/28ae7368f25f93c09bb76415bc11beb8_normal.png"/>
    <hyperlink ref="V59" r:id="rId90" display="http://pbs.twimg.com/profile_images/1143483334363947008/HtJc-dZZ_normal.png"/>
    <hyperlink ref="V60" r:id="rId91" display="http://pbs.twimg.com/profile_images/1153261414401937409/XFAqpQZR_normal.jpg"/>
    <hyperlink ref="V61" r:id="rId92" display="http://pbs.twimg.com/profile_images/804013443489660928/yYPRj4kg_normal.jpg"/>
    <hyperlink ref="V62" r:id="rId93" display="http://pbs.twimg.com/profile_images/804013443489660928/yYPRj4kg_normal.jpg"/>
    <hyperlink ref="V63" r:id="rId94" display="http://pbs.twimg.com/profile_images/804013443489660928/yYPRj4kg_normal.jpg"/>
    <hyperlink ref="V64" r:id="rId95" display="http://pbs.twimg.com/profile_images/1149053193638166528/tPkuLcX2_normal.jpg"/>
    <hyperlink ref="V65" r:id="rId96" display="https://pbs.twimg.com/media/EBWHZ0SXoAAqyfj.jpg"/>
    <hyperlink ref="X3" r:id="rId97" display="https://twitter.com/#!/p2s_inc/status/1137058484816621576"/>
    <hyperlink ref="X4" r:id="rId98" display="https://twitter.com/#!/rsbsarma/status/1138175130578952192"/>
    <hyperlink ref="X5" r:id="rId99" display="https://twitter.com/#!/rsbsarma/status/1138175130578952192"/>
    <hyperlink ref="X6" r:id="rId100" display="https://twitter.com/#!/jaywaterman/status/1138478612976480258"/>
    <hyperlink ref="X7" r:id="rId101" display="https://twitter.com/#!/rainforestab/status/1138552422941437952"/>
    <hyperlink ref="X8" r:id="rId102" display="https://twitter.com/#!/jermynvoon/status/1138669625665654785"/>
    <hyperlink ref="X9" r:id="rId103" display="https://twitter.com/#!/trentjohnsen/status/1138468394737516544"/>
    <hyperlink ref="X10" r:id="rId104" display="https://twitter.com/#!/techmemechatter/status/1138682789853835265"/>
    <hyperlink ref="X11" r:id="rId105" display="https://twitter.com/#!/salesforce_bot/status/1138702476226572288"/>
    <hyperlink ref="X12" r:id="rId106" display="https://twitter.com/#!/testersalesfor1/status/1139060121068351488"/>
    <hyperlink ref="X13" r:id="rId107" display="https://twitter.com/#!/cyril_louis/status/1139075044905291776"/>
    <hyperlink ref="X14" r:id="rId108" display="https://twitter.com/#!/cyril_louis/status/1139075044905291776"/>
    <hyperlink ref="X15" r:id="rId109" display="https://twitter.com/#!/cyril_louis/status/1139075044905291776"/>
    <hyperlink ref="X16" r:id="rId110" display="https://twitter.com/#!/cyril_louis/status/1139075044905291776"/>
    <hyperlink ref="X17" r:id="rId111" display="https://twitter.com/#!/cyril_louis/status/1139075044905291776"/>
    <hyperlink ref="X18" r:id="rId112" display="https://twitter.com/#!/cyril_louis/status/1139075044905291776"/>
    <hyperlink ref="X19" r:id="rId113" display="https://twitter.com/#!/torontoedge/status/1140695211523420161"/>
    <hyperlink ref="X20" r:id="rId114" display="https://twitter.com/#!/torontoedge/status/1140695211523420161"/>
    <hyperlink ref="X21" r:id="rId115" display="https://twitter.com/#!/mbohl07/status/1140702143978115072"/>
    <hyperlink ref="X22" r:id="rId116" display="https://twitter.com/#!/mbohl07/status/1140702143978115072"/>
    <hyperlink ref="X23" r:id="rId117" display="https://twitter.com/#!/lojikilfacts/status/1141841283897577477"/>
    <hyperlink ref="X24" r:id="rId118" display="https://twitter.com/#!/tohealthtoronto/status/1140670445835968513"/>
    <hyperlink ref="X25" r:id="rId119" display="https://twitter.com/#!/tohealthtoronto/status/1142430551816716289"/>
    <hyperlink ref="X26" r:id="rId120" display="https://twitter.com/#!/tohealthtoronto/status/1140670445835968513"/>
    <hyperlink ref="X27" r:id="rId121" display="https://twitter.com/#!/tohealthtoronto/status/1142430551816716289"/>
    <hyperlink ref="X28" r:id="rId122" display="https://twitter.com/#!/tohealthtoronto/status/1140670445835968513"/>
    <hyperlink ref="X29" r:id="rId123" display="https://twitter.com/#!/tohealthtoronto/status/1142430551816716289"/>
    <hyperlink ref="X30" r:id="rId124" display="https://twitter.com/#!/joselinmane/status/1144280460501180423"/>
    <hyperlink ref="X31" r:id="rId125" display="https://twitter.com/#!/worldlillie/status/1144289204664487937"/>
    <hyperlink ref="X32" r:id="rId126" display="https://twitter.com/#!/joselinmane/status/1144280460501180423"/>
    <hyperlink ref="X33" r:id="rId127" display="https://twitter.com/#!/worldlillie/status/1144289204664487937"/>
    <hyperlink ref="X34" r:id="rId128" display="https://twitter.com/#!/joselinmane/status/1144280460501180423"/>
    <hyperlink ref="X35" r:id="rId129" display="https://twitter.com/#!/worldlillie/status/1144289204664487937"/>
    <hyperlink ref="X36" r:id="rId130" display="https://twitter.com/#!/joselinmane/status/1144280460501180423"/>
    <hyperlink ref="X37" r:id="rId131" display="https://twitter.com/#!/worldlillie/status/1144289204664487937"/>
    <hyperlink ref="X38" r:id="rId132" display="https://twitter.com/#!/joselinmane/status/1144280460501180423"/>
    <hyperlink ref="X39" r:id="rId133" display="https://twitter.com/#!/worldlillie/status/1144289204664487937"/>
    <hyperlink ref="X40" r:id="rId134" display="https://twitter.com/#!/worldlillie/status/1144289204664487937"/>
    <hyperlink ref="X41" r:id="rId135" display="https://twitter.com/#!/drnatalie/status/1144325808925880321"/>
    <hyperlink ref="X42" r:id="rId136" display="https://twitter.com/#!/meccastarr7/status/1144415930937741312"/>
    <hyperlink ref="X43" r:id="rId137" display="https://twitter.com/#!/crea_aci/status/1146856324006916103"/>
    <hyperlink ref="X44" r:id="rId138" display="https://twitter.com/#!/crea_aci/status/1146856324006916103"/>
    <hyperlink ref="X45" r:id="rId139" display="https://twitter.com/#!/gasox/status/1146862119310073856"/>
    <hyperlink ref="X46" r:id="rId140" display="https://twitter.com/#!/reginarealtors/status/1146903917495644160"/>
    <hyperlink ref="X47" r:id="rId141" display="https://twitter.com/#!/charlieriley/status/1148902386339078147"/>
    <hyperlink ref="X48" r:id="rId142" display="https://twitter.com/#!/charlieriley/status/1148902386339078147"/>
    <hyperlink ref="X49" r:id="rId143" display="https://twitter.com/#!/charlieriley/status/1148902386339078147"/>
    <hyperlink ref="X50" r:id="rId144" display="https://twitter.com/#!/charlieriley/status/1148902386339078147"/>
    <hyperlink ref="X51" r:id="rId145" display="https://twitter.com/#!/filmiami1/status/1150725176344137729"/>
    <hyperlink ref="X52" r:id="rId146" display="https://twitter.com/#!/estherashmore/status/1150891967565484032"/>
    <hyperlink ref="X53" r:id="rId147" display="https://twitter.com/#!/estherashmore/status/1150891967565484032"/>
    <hyperlink ref="X54" r:id="rId148" display="https://twitter.com/#!/estherashmore/status/1150891967565484032"/>
    <hyperlink ref="X55" r:id="rId149" display="https://twitter.com/#!/estherashmore/status/1150891967565484032"/>
    <hyperlink ref="X56" r:id="rId150" display="https://twitter.com/#!/estherashmore/status/1150891967565484032"/>
    <hyperlink ref="X57" r:id="rId151" display="https://twitter.com/#!/cdreboard/status/1151502878940549121"/>
    <hyperlink ref="X58" r:id="rId152" display="https://twitter.com/#!/dagajoal/status/1151502924650110976"/>
    <hyperlink ref="X59" r:id="rId153" display="https://twitter.com/#!/beck_et_al/status/1153964320243552256"/>
    <hyperlink ref="X60" r:id="rId154" display="https://twitter.com/#!/ormktgen/status/1155461924127162368"/>
    <hyperlink ref="X61" r:id="rId155" display="https://twitter.com/#!/salesforcejim/status/1156859714417938432"/>
    <hyperlink ref="X62" r:id="rId156" display="https://twitter.com/#!/salesforcejim/status/1156859714417938432"/>
    <hyperlink ref="X63" r:id="rId157" display="https://twitter.com/#!/salesforcejim/status/1156859714417938432"/>
    <hyperlink ref="X64" r:id="rId158" display="https://twitter.com/#!/blatantlybianca/status/1157009722173607937"/>
    <hyperlink ref="X65" r:id="rId159" display="https://twitter.com/#!/kf_demoac/status/1158981366589067264"/>
    <hyperlink ref="AZ13" r:id="rId160" display="https://api.twitter.com/1.1/geo/id/c72c88387acb58ea.json"/>
    <hyperlink ref="AZ14" r:id="rId161" display="https://api.twitter.com/1.1/geo/id/c72c88387acb58ea.json"/>
    <hyperlink ref="AZ15" r:id="rId162" display="https://api.twitter.com/1.1/geo/id/c72c88387acb58ea.json"/>
    <hyperlink ref="AZ16" r:id="rId163" display="https://api.twitter.com/1.1/geo/id/c72c88387acb58ea.json"/>
    <hyperlink ref="AZ17" r:id="rId164" display="https://api.twitter.com/1.1/geo/id/c72c88387acb58ea.json"/>
    <hyperlink ref="AZ18" r:id="rId165" display="https://api.twitter.com/1.1/geo/id/c72c88387acb58ea.json"/>
    <hyperlink ref="AZ52" r:id="rId166" display="https://api.twitter.com/1.1/geo/id/7ef79c5ab17d518c.json"/>
    <hyperlink ref="AZ53" r:id="rId167" display="https://api.twitter.com/1.1/geo/id/7ef79c5ab17d518c.json"/>
    <hyperlink ref="AZ54" r:id="rId168" display="https://api.twitter.com/1.1/geo/id/7ef79c5ab17d518c.json"/>
    <hyperlink ref="AZ55" r:id="rId169" display="https://api.twitter.com/1.1/geo/id/7ef79c5ab17d518c.json"/>
    <hyperlink ref="AZ56" r:id="rId170" display="https://api.twitter.com/1.1/geo/id/7ef79c5ab17d518c.json"/>
  </hyperlinks>
  <printOptions/>
  <pageMargins left="0.7" right="0.7" top="0.75" bottom="0.75" header="0.3" footer="0.3"/>
  <pageSetup horizontalDpi="600" verticalDpi="600" orientation="portrait" r:id="rId174"/>
  <legacyDrawing r:id="rId172"/>
  <tableParts>
    <tablePart r:id="rId1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1271</v>
      </c>
      <c r="B1" s="13" t="s">
        <v>1272</v>
      </c>
      <c r="C1" s="13" t="s">
        <v>1265</v>
      </c>
      <c r="D1" s="13" t="s">
        <v>1266</v>
      </c>
      <c r="E1" s="13" t="s">
        <v>1273</v>
      </c>
      <c r="F1" s="13" t="s">
        <v>144</v>
      </c>
      <c r="G1" s="13" t="s">
        <v>1274</v>
      </c>
      <c r="H1" s="13" t="s">
        <v>1275</v>
      </c>
      <c r="I1" s="13" t="s">
        <v>1276</v>
      </c>
      <c r="J1" s="13" t="s">
        <v>1277</v>
      </c>
      <c r="K1" s="13" t="s">
        <v>1278</v>
      </c>
      <c r="L1" s="13" t="s">
        <v>1279</v>
      </c>
    </row>
    <row r="2" spans="1:12" ht="15">
      <c r="A2" s="91" t="s">
        <v>1042</v>
      </c>
      <c r="B2" s="91" t="s">
        <v>1043</v>
      </c>
      <c r="C2" s="91">
        <v>5</v>
      </c>
      <c r="D2" s="130">
        <v>0.008743817505248235</v>
      </c>
      <c r="E2" s="130">
        <v>1.9334872878487055</v>
      </c>
      <c r="F2" s="91" t="s">
        <v>1267</v>
      </c>
      <c r="G2" s="91" t="b">
        <v>0</v>
      </c>
      <c r="H2" s="91" t="b">
        <v>0</v>
      </c>
      <c r="I2" s="91" t="b">
        <v>0</v>
      </c>
      <c r="J2" s="91" t="b">
        <v>0</v>
      </c>
      <c r="K2" s="91" t="b">
        <v>0</v>
      </c>
      <c r="L2" s="91" t="b">
        <v>0</v>
      </c>
    </row>
    <row r="3" spans="1:12" ht="15">
      <c r="A3" s="91" t="s">
        <v>1043</v>
      </c>
      <c r="B3" s="91" t="s">
        <v>1044</v>
      </c>
      <c r="C3" s="91">
        <v>5</v>
      </c>
      <c r="D3" s="130">
        <v>0.008743817505248235</v>
      </c>
      <c r="E3" s="130">
        <v>1.9334872878487055</v>
      </c>
      <c r="F3" s="91" t="s">
        <v>1267</v>
      </c>
      <c r="G3" s="91" t="b">
        <v>0</v>
      </c>
      <c r="H3" s="91" t="b">
        <v>0</v>
      </c>
      <c r="I3" s="91" t="b">
        <v>0</v>
      </c>
      <c r="J3" s="91" t="b">
        <v>1</v>
      </c>
      <c r="K3" s="91" t="b">
        <v>0</v>
      </c>
      <c r="L3" s="91" t="b">
        <v>0</v>
      </c>
    </row>
    <row r="4" spans="1:12" ht="15">
      <c r="A4" s="91" t="s">
        <v>1044</v>
      </c>
      <c r="B4" s="91" t="s">
        <v>1028</v>
      </c>
      <c r="C4" s="91">
        <v>5</v>
      </c>
      <c r="D4" s="130">
        <v>0.008743817505248235</v>
      </c>
      <c r="E4" s="130">
        <v>1.8543060418010806</v>
      </c>
      <c r="F4" s="91" t="s">
        <v>1267</v>
      </c>
      <c r="G4" s="91" t="b">
        <v>1</v>
      </c>
      <c r="H4" s="91" t="b">
        <v>0</v>
      </c>
      <c r="I4" s="91" t="b">
        <v>0</v>
      </c>
      <c r="J4" s="91" t="b">
        <v>0</v>
      </c>
      <c r="K4" s="91" t="b">
        <v>0</v>
      </c>
      <c r="L4" s="91" t="b">
        <v>0</v>
      </c>
    </row>
    <row r="5" spans="1:12" ht="15">
      <c r="A5" s="91" t="s">
        <v>1028</v>
      </c>
      <c r="B5" s="91" t="s">
        <v>1045</v>
      </c>
      <c r="C5" s="91">
        <v>5</v>
      </c>
      <c r="D5" s="130">
        <v>0.008743817505248235</v>
      </c>
      <c r="E5" s="130">
        <v>1.8543060418010806</v>
      </c>
      <c r="F5" s="91" t="s">
        <v>1267</v>
      </c>
      <c r="G5" s="91" t="b">
        <v>0</v>
      </c>
      <c r="H5" s="91" t="b">
        <v>0</v>
      </c>
      <c r="I5" s="91" t="b">
        <v>0</v>
      </c>
      <c r="J5" s="91" t="b">
        <v>0</v>
      </c>
      <c r="K5" s="91" t="b">
        <v>0</v>
      </c>
      <c r="L5" s="91" t="b">
        <v>0</v>
      </c>
    </row>
    <row r="6" spans="1:12" ht="15">
      <c r="A6" s="91" t="s">
        <v>1045</v>
      </c>
      <c r="B6" s="91" t="s">
        <v>1046</v>
      </c>
      <c r="C6" s="91">
        <v>5</v>
      </c>
      <c r="D6" s="130">
        <v>0.008743817505248235</v>
      </c>
      <c r="E6" s="130">
        <v>1.9334872878487055</v>
      </c>
      <c r="F6" s="91" t="s">
        <v>1267</v>
      </c>
      <c r="G6" s="91" t="b">
        <v>0</v>
      </c>
      <c r="H6" s="91" t="b">
        <v>0</v>
      </c>
      <c r="I6" s="91" t="b">
        <v>0</v>
      </c>
      <c r="J6" s="91" t="b">
        <v>0</v>
      </c>
      <c r="K6" s="91" t="b">
        <v>0</v>
      </c>
      <c r="L6" s="91" t="b">
        <v>0</v>
      </c>
    </row>
    <row r="7" spans="1:12" ht="15">
      <c r="A7" s="91" t="s">
        <v>1046</v>
      </c>
      <c r="B7" s="91" t="s">
        <v>1047</v>
      </c>
      <c r="C7" s="91">
        <v>5</v>
      </c>
      <c r="D7" s="130">
        <v>0.008743817505248235</v>
      </c>
      <c r="E7" s="130">
        <v>1.9334872878487055</v>
      </c>
      <c r="F7" s="91" t="s">
        <v>1267</v>
      </c>
      <c r="G7" s="91" t="b">
        <v>0</v>
      </c>
      <c r="H7" s="91" t="b">
        <v>0</v>
      </c>
      <c r="I7" s="91" t="b">
        <v>0</v>
      </c>
      <c r="J7" s="91" t="b">
        <v>0</v>
      </c>
      <c r="K7" s="91" t="b">
        <v>0</v>
      </c>
      <c r="L7" s="91" t="b">
        <v>0</v>
      </c>
    </row>
    <row r="8" spans="1:12" ht="15">
      <c r="A8" s="91" t="s">
        <v>1047</v>
      </c>
      <c r="B8" s="91" t="s">
        <v>1048</v>
      </c>
      <c r="C8" s="91">
        <v>5</v>
      </c>
      <c r="D8" s="130">
        <v>0.008743817505248235</v>
      </c>
      <c r="E8" s="130">
        <v>1.9334872878487055</v>
      </c>
      <c r="F8" s="91" t="s">
        <v>1267</v>
      </c>
      <c r="G8" s="91" t="b">
        <v>0</v>
      </c>
      <c r="H8" s="91" t="b">
        <v>0</v>
      </c>
      <c r="I8" s="91" t="b">
        <v>0</v>
      </c>
      <c r="J8" s="91" t="b">
        <v>0</v>
      </c>
      <c r="K8" s="91" t="b">
        <v>0</v>
      </c>
      <c r="L8" s="91" t="b">
        <v>0</v>
      </c>
    </row>
    <row r="9" spans="1:12" ht="15">
      <c r="A9" s="91" t="s">
        <v>1048</v>
      </c>
      <c r="B9" s="91" t="s">
        <v>1027</v>
      </c>
      <c r="C9" s="91">
        <v>5</v>
      </c>
      <c r="D9" s="130">
        <v>0.008743817505248235</v>
      </c>
      <c r="E9" s="130">
        <v>1.7873592521704673</v>
      </c>
      <c r="F9" s="91" t="s">
        <v>1267</v>
      </c>
      <c r="G9" s="91" t="b">
        <v>0</v>
      </c>
      <c r="H9" s="91" t="b">
        <v>0</v>
      </c>
      <c r="I9" s="91" t="b">
        <v>0</v>
      </c>
      <c r="J9" s="91" t="b">
        <v>0</v>
      </c>
      <c r="K9" s="91" t="b">
        <v>0</v>
      </c>
      <c r="L9" s="91" t="b">
        <v>0</v>
      </c>
    </row>
    <row r="10" spans="1:12" ht="15">
      <c r="A10" s="91" t="s">
        <v>1027</v>
      </c>
      <c r="B10" s="91" t="s">
        <v>1242</v>
      </c>
      <c r="C10" s="91">
        <v>5</v>
      </c>
      <c r="D10" s="130">
        <v>0.008743817505248235</v>
      </c>
      <c r="E10" s="130">
        <v>1.7873592521704673</v>
      </c>
      <c r="F10" s="91" t="s">
        <v>1267</v>
      </c>
      <c r="G10" s="91" t="b">
        <v>0</v>
      </c>
      <c r="H10" s="91" t="b">
        <v>0</v>
      </c>
      <c r="I10" s="91" t="b">
        <v>0</v>
      </c>
      <c r="J10" s="91" t="b">
        <v>0</v>
      </c>
      <c r="K10" s="91" t="b">
        <v>0</v>
      </c>
      <c r="L10" s="91" t="b">
        <v>0</v>
      </c>
    </row>
    <row r="11" spans="1:12" ht="15">
      <c r="A11" s="91" t="s">
        <v>1242</v>
      </c>
      <c r="B11" s="91" t="s">
        <v>1243</v>
      </c>
      <c r="C11" s="91">
        <v>5</v>
      </c>
      <c r="D11" s="130">
        <v>0.008743817505248235</v>
      </c>
      <c r="E11" s="130">
        <v>1.9334872878487055</v>
      </c>
      <c r="F11" s="91" t="s">
        <v>1267</v>
      </c>
      <c r="G11" s="91" t="b">
        <v>0</v>
      </c>
      <c r="H11" s="91" t="b">
        <v>0</v>
      </c>
      <c r="I11" s="91" t="b">
        <v>0</v>
      </c>
      <c r="J11" s="91" t="b">
        <v>0</v>
      </c>
      <c r="K11" s="91" t="b">
        <v>0</v>
      </c>
      <c r="L11" s="91" t="b">
        <v>0</v>
      </c>
    </row>
    <row r="12" spans="1:12" ht="15">
      <c r="A12" s="91" t="s">
        <v>1243</v>
      </c>
      <c r="B12" s="91" t="s">
        <v>1041</v>
      </c>
      <c r="C12" s="91">
        <v>5</v>
      </c>
      <c r="D12" s="130">
        <v>0.008743817505248235</v>
      </c>
      <c r="E12" s="130">
        <v>1.8543060418010806</v>
      </c>
      <c r="F12" s="91" t="s">
        <v>1267</v>
      </c>
      <c r="G12" s="91" t="b">
        <v>0</v>
      </c>
      <c r="H12" s="91" t="b">
        <v>0</v>
      </c>
      <c r="I12" s="91" t="b">
        <v>0</v>
      </c>
      <c r="J12" s="91" t="b">
        <v>0</v>
      </c>
      <c r="K12" s="91" t="b">
        <v>0</v>
      </c>
      <c r="L12" s="91" t="b">
        <v>0</v>
      </c>
    </row>
    <row r="13" spans="1:12" ht="15">
      <c r="A13" s="91" t="s">
        <v>1041</v>
      </c>
      <c r="B13" s="91" t="s">
        <v>1244</v>
      </c>
      <c r="C13" s="91">
        <v>5</v>
      </c>
      <c r="D13" s="130">
        <v>0.008743817505248235</v>
      </c>
      <c r="E13" s="130">
        <v>1.8543060418010806</v>
      </c>
      <c r="F13" s="91" t="s">
        <v>1267</v>
      </c>
      <c r="G13" s="91" t="b">
        <v>0</v>
      </c>
      <c r="H13" s="91" t="b">
        <v>0</v>
      </c>
      <c r="I13" s="91" t="b">
        <v>0</v>
      </c>
      <c r="J13" s="91" t="b">
        <v>0</v>
      </c>
      <c r="K13" s="91" t="b">
        <v>0</v>
      </c>
      <c r="L13" s="91" t="b">
        <v>0</v>
      </c>
    </row>
    <row r="14" spans="1:12" ht="15">
      <c r="A14" s="91" t="s">
        <v>1244</v>
      </c>
      <c r="B14" s="91" t="s">
        <v>1245</v>
      </c>
      <c r="C14" s="91">
        <v>5</v>
      </c>
      <c r="D14" s="130">
        <v>0.008743817505248235</v>
      </c>
      <c r="E14" s="130">
        <v>1.9334872878487055</v>
      </c>
      <c r="F14" s="91" t="s">
        <v>1267</v>
      </c>
      <c r="G14" s="91" t="b">
        <v>0</v>
      </c>
      <c r="H14" s="91" t="b">
        <v>0</v>
      </c>
      <c r="I14" s="91" t="b">
        <v>0</v>
      </c>
      <c r="J14" s="91" t="b">
        <v>0</v>
      </c>
      <c r="K14" s="91" t="b">
        <v>0</v>
      </c>
      <c r="L14" s="91" t="b">
        <v>0</v>
      </c>
    </row>
    <row r="15" spans="1:12" ht="15">
      <c r="A15" s="91" t="s">
        <v>1064</v>
      </c>
      <c r="B15" s="91" t="s">
        <v>1065</v>
      </c>
      <c r="C15" s="91">
        <v>5</v>
      </c>
      <c r="D15" s="130">
        <v>0.008743817505248235</v>
      </c>
      <c r="E15" s="130">
        <v>1.9334872878487055</v>
      </c>
      <c r="F15" s="91" t="s">
        <v>1267</v>
      </c>
      <c r="G15" s="91" t="b">
        <v>0</v>
      </c>
      <c r="H15" s="91" t="b">
        <v>0</v>
      </c>
      <c r="I15" s="91" t="b">
        <v>0</v>
      </c>
      <c r="J15" s="91" t="b">
        <v>0</v>
      </c>
      <c r="K15" s="91" t="b">
        <v>0</v>
      </c>
      <c r="L15" s="91" t="b">
        <v>0</v>
      </c>
    </row>
    <row r="16" spans="1:12" ht="15">
      <c r="A16" s="91" t="s">
        <v>1065</v>
      </c>
      <c r="B16" s="91" t="s">
        <v>1066</v>
      </c>
      <c r="C16" s="91">
        <v>5</v>
      </c>
      <c r="D16" s="130">
        <v>0.008743817505248235</v>
      </c>
      <c r="E16" s="130">
        <v>1.9334872878487055</v>
      </c>
      <c r="F16" s="91" t="s">
        <v>1267</v>
      </c>
      <c r="G16" s="91" t="b">
        <v>0</v>
      </c>
      <c r="H16" s="91" t="b">
        <v>0</v>
      </c>
      <c r="I16" s="91" t="b">
        <v>0</v>
      </c>
      <c r="J16" s="91" t="b">
        <v>0</v>
      </c>
      <c r="K16" s="91" t="b">
        <v>0</v>
      </c>
      <c r="L16" s="91" t="b">
        <v>0</v>
      </c>
    </row>
    <row r="17" spans="1:12" ht="15">
      <c r="A17" s="91" t="s">
        <v>1066</v>
      </c>
      <c r="B17" s="91" t="s">
        <v>1067</v>
      </c>
      <c r="C17" s="91">
        <v>5</v>
      </c>
      <c r="D17" s="130">
        <v>0.008743817505248235</v>
      </c>
      <c r="E17" s="130">
        <v>1.9334872878487055</v>
      </c>
      <c r="F17" s="91" t="s">
        <v>1267</v>
      </c>
      <c r="G17" s="91" t="b">
        <v>0</v>
      </c>
      <c r="H17" s="91" t="b">
        <v>0</v>
      </c>
      <c r="I17" s="91" t="b">
        <v>0</v>
      </c>
      <c r="J17" s="91" t="b">
        <v>0</v>
      </c>
      <c r="K17" s="91" t="b">
        <v>0</v>
      </c>
      <c r="L17" s="91" t="b">
        <v>0</v>
      </c>
    </row>
    <row r="18" spans="1:12" ht="15">
      <c r="A18" s="91" t="s">
        <v>1067</v>
      </c>
      <c r="B18" s="91" t="s">
        <v>1068</v>
      </c>
      <c r="C18" s="91">
        <v>5</v>
      </c>
      <c r="D18" s="130">
        <v>0.008743817505248235</v>
      </c>
      <c r="E18" s="130">
        <v>1.9334872878487055</v>
      </c>
      <c r="F18" s="91" t="s">
        <v>1267</v>
      </c>
      <c r="G18" s="91" t="b">
        <v>0</v>
      </c>
      <c r="H18" s="91" t="b">
        <v>0</v>
      </c>
      <c r="I18" s="91" t="b">
        <v>0</v>
      </c>
      <c r="J18" s="91" t="b">
        <v>0</v>
      </c>
      <c r="K18" s="91" t="b">
        <v>0</v>
      </c>
      <c r="L18" s="91" t="b">
        <v>0</v>
      </c>
    </row>
    <row r="19" spans="1:12" ht="15">
      <c r="A19" s="91" t="s">
        <v>1068</v>
      </c>
      <c r="B19" s="91" t="s">
        <v>1069</v>
      </c>
      <c r="C19" s="91">
        <v>5</v>
      </c>
      <c r="D19" s="130">
        <v>0.008743817505248235</v>
      </c>
      <c r="E19" s="130">
        <v>1.9334872878487055</v>
      </c>
      <c r="F19" s="91" t="s">
        <v>1267</v>
      </c>
      <c r="G19" s="91" t="b">
        <v>0</v>
      </c>
      <c r="H19" s="91" t="b">
        <v>0</v>
      </c>
      <c r="I19" s="91" t="b">
        <v>0</v>
      </c>
      <c r="J19" s="91" t="b">
        <v>0</v>
      </c>
      <c r="K19" s="91" t="b">
        <v>0</v>
      </c>
      <c r="L19" s="91" t="b">
        <v>0</v>
      </c>
    </row>
    <row r="20" spans="1:12" ht="15">
      <c r="A20" s="91" t="s">
        <v>1069</v>
      </c>
      <c r="B20" s="91" t="s">
        <v>250</v>
      </c>
      <c r="C20" s="91">
        <v>5</v>
      </c>
      <c r="D20" s="130">
        <v>0.008743817505248235</v>
      </c>
      <c r="E20" s="130">
        <v>1.3537036912318952</v>
      </c>
      <c r="F20" s="91" t="s">
        <v>1267</v>
      </c>
      <c r="G20" s="91" t="b">
        <v>0</v>
      </c>
      <c r="H20" s="91" t="b">
        <v>0</v>
      </c>
      <c r="I20" s="91" t="b">
        <v>0</v>
      </c>
      <c r="J20" s="91" t="b">
        <v>0</v>
      </c>
      <c r="K20" s="91" t="b">
        <v>0</v>
      </c>
      <c r="L20" s="91" t="b">
        <v>0</v>
      </c>
    </row>
    <row r="21" spans="1:12" ht="15">
      <c r="A21" s="91" t="s">
        <v>250</v>
      </c>
      <c r="B21" s="91" t="s">
        <v>1070</v>
      </c>
      <c r="C21" s="91">
        <v>5</v>
      </c>
      <c r="D21" s="130">
        <v>0.008743817505248235</v>
      </c>
      <c r="E21" s="130">
        <v>1.4020083708064504</v>
      </c>
      <c r="F21" s="91" t="s">
        <v>1267</v>
      </c>
      <c r="G21" s="91" t="b">
        <v>0</v>
      </c>
      <c r="H21" s="91" t="b">
        <v>0</v>
      </c>
      <c r="I21" s="91" t="b">
        <v>0</v>
      </c>
      <c r="J21" s="91" t="b">
        <v>0</v>
      </c>
      <c r="K21" s="91" t="b">
        <v>0</v>
      </c>
      <c r="L21" s="91" t="b">
        <v>0</v>
      </c>
    </row>
    <row r="22" spans="1:12" ht="15">
      <c r="A22" s="91" t="s">
        <v>1070</v>
      </c>
      <c r="B22" s="91" t="s">
        <v>1071</v>
      </c>
      <c r="C22" s="91">
        <v>5</v>
      </c>
      <c r="D22" s="130">
        <v>0.008743817505248235</v>
      </c>
      <c r="E22" s="130">
        <v>1.9334872878487055</v>
      </c>
      <c r="F22" s="91" t="s">
        <v>1267</v>
      </c>
      <c r="G22" s="91" t="b">
        <v>0</v>
      </c>
      <c r="H22" s="91" t="b">
        <v>0</v>
      </c>
      <c r="I22" s="91" t="b">
        <v>0</v>
      </c>
      <c r="J22" s="91" t="b">
        <v>0</v>
      </c>
      <c r="K22" s="91" t="b">
        <v>0</v>
      </c>
      <c r="L22" s="91" t="b">
        <v>0</v>
      </c>
    </row>
    <row r="23" spans="1:12" ht="15">
      <c r="A23" s="91" t="s">
        <v>1071</v>
      </c>
      <c r="B23" s="91" t="s">
        <v>1072</v>
      </c>
      <c r="C23" s="91">
        <v>5</v>
      </c>
      <c r="D23" s="130">
        <v>0.008743817505248235</v>
      </c>
      <c r="E23" s="130">
        <v>1.9334872878487055</v>
      </c>
      <c r="F23" s="91" t="s">
        <v>1267</v>
      </c>
      <c r="G23" s="91" t="b">
        <v>0</v>
      </c>
      <c r="H23" s="91" t="b">
        <v>0</v>
      </c>
      <c r="I23" s="91" t="b">
        <v>0</v>
      </c>
      <c r="J23" s="91" t="b">
        <v>1</v>
      </c>
      <c r="K23" s="91" t="b">
        <v>0</v>
      </c>
      <c r="L23" s="91" t="b">
        <v>0</v>
      </c>
    </row>
    <row r="24" spans="1:12" ht="15">
      <c r="A24" s="91" t="s">
        <v>1072</v>
      </c>
      <c r="B24" s="91" t="s">
        <v>1246</v>
      </c>
      <c r="C24" s="91">
        <v>5</v>
      </c>
      <c r="D24" s="130">
        <v>0.008743817505248235</v>
      </c>
      <c r="E24" s="130">
        <v>1.9334872878487055</v>
      </c>
      <c r="F24" s="91" t="s">
        <v>1267</v>
      </c>
      <c r="G24" s="91" t="b">
        <v>1</v>
      </c>
      <c r="H24" s="91" t="b">
        <v>0</v>
      </c>
      <c r="I24" s="91" t="b">
        <v>0</v>
      </c>
      <c r="J24" s="91" t="b">
        <v>0</v>
      </c>
      <c r="K24" s="91" t="b">
        <v>0</v>
      </c>
      <c r="L24" s="91" t="b">
        <v>0</v>
      </c>
    </row>
    <row r="25" spans="1:12" ht="15">
      <c r="A25" s="91" t="s">
        <v>1246</v>
      </c>
      <c r="B25" s="91" t="s">
        <v>1247</v>
      </c>
      <c r="C25" s="91">
        <v>5</v>
      </c>
      <c r="D25" s="130">
        <v>0.008743817505248235</v>
      </c>
      <c r="E25" s="130">
        <v>1.9334872878487055</v>
      </c>
      <c r="F25" s="91" t="s">
        <v>1267</v>
      </c>
      <c r="G25" s="91" t="b">
        <v>0</v>
      </c>
      <c r="H25" s="91" t="b">
        <v>0</v>
      </c>
      <c r="I25" s="91" t="b">
        <v>0</v>
      </c>
      <c r="J25" s="91" t="b">
        <v>0</v>
      </c>
      <c r="K25" s="91" t="b">
        <v>0</v>
      </c>
      <c r="L25" s="91" t="b">
        <v>0</v>
      </c>
    </row>
    <row r="26" spans="1:12" ht="15">
      <c r="A26" s="91" t="s">
        <v>1247</v>
      </c>
      <c r="B26" s="91" t="s">
        <v>1025</v>
      </c>
      <c r="C26" s="91">
        <v>5</v>
      </c>
      <c r="D26" s="130">
        <v>0.008743817505248235</v>
      </c>
      <c r="E26" s="130">
        <v>1.5185139398778875</v>
      </c>
      <c r="F26" s="91" t="s">
        <v>1267</v>
      </c>
      <c r="G26" s="91" t="b">
        <v>0</v>
      </c>
      <c r="H26" s="91" t="b">
        <v>0</v>
      </c>
      <c r="I26" s="91" t="b">
        <v>0</v>
      </c>
      <c r="J26" s="91" t="b">
        <v>0</v>
      </c>
      <c r="K26" s="91" t="b">
        <v>0</v>
      </c>
      <c r="L26" s="91" t="b">
        <v>0</v>
      </c>
    </row>
    <row r="27" spans="1:12" ht="15">
      <c r="A27" s="91" t="s">
        <v>230</v>
      </c>
      <c r="B27" s="91" t="s">
        <v>1042</v>
      </c>
      <c r="C27" s="91">
        <v>4</v>
      </c>
      <c r="D27" s="130">
        <v>0.007835921796025542</v>
      </c>
      <c r="E27" s="130">
        <v>2.030397300856762</v>
      </c>
      <c r="F27" s="91" t="s">
        <v>1267</v>
      </c>
      <c r="G27" s="91" t="b">
        <v>0</v>
      </c>
      <c r="H27" s="91" t="b">
        <v>0</v>
      </c>
      <c r="I27" s="91" t="b">
        <v>0</v>
      </c>
      <c r="J27" s="91" t="b">
        <v>0</v>
      </c>
      <c r="K27" s="91" t="b">
        <v>0</v>
      </c>
      <c r="L27" s="91" t="b">
        <v>0</v>
      </c>
    </row>
    <row r="28" spans="1:12" ht="15">
      <c r="A28" s="91" t="s">
        <v>1056</v>
      </c>
      <c r="B28" s="91" t="s">
        <v>1057</v>
      </c>
      <c r="C28" s="91">
        <v>4</v>
      </c>
      <c r="D28" s="130">
        <v>0.007835921796025542</v>
      </c>
      <c r="E28" s="130">
        <v>2.030397300856762</v>
      </c>
      <c r="F28" s="91" t="s">
        <v>1267</v>
      </c>
      <c r="G28" s="91" t="b">
        <v>0</v>
      </c>
      <c r="H28" s="91" t="b">
        <v>0</v>
      </c>
      <c r="I28" s="91" t="b">
        <v>0</v>
      </c>
      <c r="J28" s="91" t="b">
        <v>0</v>
      </c>
      <c r="K28" s="91" t="b">
        <v>0</v>
      </c>
      <c r="L28" s="91" t="b">
        <v>0</v>
      </c>
    </row>
    <row r="29" spans="1:12" ht="15">
      <c r="A29" s="91" t="s">
        <v>1057</v>
      </c>
      <c r="B29" s="91" t="s">
        <v>1025</v>
      </c>
      <c r="C29" s="91">
        <v>4</v>
      </c>
      <c r="D29" s="130">
        <v>0.007835921796025542</v>
      </c>
      <c r="E29" s="130">
        <v>1.5185139398778873</v>
      </c>
      <c r="F29" s="91" t="s">
        <v>1267</v>
      </c>
      <c r="G29" s="91" t="b">
        <v>0</v>
      </c>
      <c r="H29" s="91" t="b">
        <v>0</v>
      </c>
      <c r="I29" s="91" t="b">
        <v>0</v>
      </c>
      <c r="J29" s="91" t="b">
        <v>0</v>
      </c>
      <c r="K29" s="91" t="b">
        <v>0</v>
      </c>
      <c r="L29" s="91" t="b">
        <v>0</v>
      </c>
    </row>
    <row r="30" spans="1:12" ht="15">
      <c r="A30" s="91" t="s">
        <v>1025</v>
      </c>
      <c r="B30" s="91" t="s">
        <v>1055</v>
      </c>
      <c r="C30" s="91">
        <v>4</v>
      </c>
      <c r="D30" s="130">
        <v>0.007835921796025542</v>
      </c>
      <c r="E30" s="130">
        <v>1.5021235236897181</v>
      </c>
      <c r="F30" s="91" t="s">
        <v>1267</v>
      </c>
      <c r="G30" s="91" t="b">
        <v>0</v>
      </c>
      <c r="H30" s="91" t="b">
        <v>0</v>
      </c>
      <c r="I30" s="91" t="b">
        <v>0</v>
      </c>
      <c r="J30" s="91" t="b">
        <v>0</v>
      </c>
      <c r="K30" s="91" t="b">
        <v>0</v>
      </c>
      <c r="L30" s="91" t="b">
        <v>0</v>
      </c>
    </row>
    <row r="31" spans="1:12" ht="15">
      <c r="A31" s="91" t="s">
        <v>1055</v>
      </c>
      <c r="B31" s="91" t="s">
        <v>251</v>
      </c>
      <c r="C31" s="91">
        <v>4</v>
      </c>
      <c r="D31" s="130">
        <v>0.007835921796025542</v>
      </c>
      <c r="E31" s="130">
        <v>2.030397300856762</v>
      </c>
      <c r="F31" s="91" t="s">
        <v>1267</v>
      </c>
      <c r="G31" s="91" t="b">
        <v>0</v>
      </c>
      <c r="H31" s="91" t="b">
        <v>0</v>
      </c>
      <c r="I31" s="91" t="b">
        <v>0</v>
      </c>
      <c r="J31" s="91" t="b">
        <v>0</v>
      </c>
      <c r="K31" s="91" t="b">
        <v>0</v>
      </c>
      <c r="L31" s="91" t="b">
        <v>0</v>
      </c>
    </row>
    <row r="32" spans="1:12" ht="15">
      <c r="A32" s="91" t="s">
        <v>251</v>
      </c>
      <c r="B32" s="91" t="s">
        <v>1058</v>
      </c>
      <c r="C32" s="91">
        <v>4</v>
      </c>
      <c r="D32" s="130">
        <v>0.007835921796025542</v>
      </c>
      <c r="E32" s="130">
        <v>2.030397300856762</v>
      </c>
      <c r="F32" s="91" t="s">
        <v>1267</v>
      </c>
      <c r="G32" s="91" t="b">
        <v>0</v>
      </c>
      <c r="H32" s="91" t="b">
        <v>0</v>
      </c>
      <c r="I32" s="91" t="b">
        <v>0</v>
      </c>
      <c r="J32" s="91" t="b">
        <v>0</v>
      </c>
      <c r="K32" s="91" t="b">
        <v>0</v>
      </c>
      <c r="L32" s="91" t="b">
        <v>0</v>
      </c>
    </row>
    <row r="33" spans="1:12" ht="15">
      <c r="A33" s="91" t="s">
        <v>1058</v>
      </c>
      <c r="B33" s="91" t="s">
        <v>1059</v>
      </c>
      <c r="C33" s="91">
        <v>4</v>
      </c>
      <c r="D33" s="130">
        <v>0.007835921796025542</v>
      </c>
      <c r="E33" s="130">
        <v>2.030397300856762</v>
      </c>
      <c r="F33" s="91" t="s">
        <v>1267</v>
      </c>
      <c r="G33" s="91" t="b">
        <v>0</v>
      </c>
      <c r="H33" s="91" t="b">
        <v>0</v>
      </c>
      <c r="I33" s="91" t="b">
        <v>0</v>
      </c>
      <c r="J33" s="91" t="b">
        <v>0</v>
      </c>
      <c r="K33" s="91" t="b">
        <v>0</v>
      </c>
      <c r="L33" s="91" t="b">
        <v>0</v>
      </c>
    </row>
    <row r="34" spans="1:12" ht="15">
      <c r="A34" s="91" t="s">
        <v>1059</v>
      </c>
      <c r="B34" s="91" t="s">
        <v>1060</v>
      </c>
      <c r="C34" s="91">
        <v>4</v>
      </c>
      <c r="D34" s="130">
        <v>0.007835921796025542</v>
      </c>
      <c r="E34" s="130">
        <v>1.9334872878487055</v>
      </c>
      <c r="F34" s="91" t="s">
        <v>1267</v>
      </c>
      <c r="G34" s="91" t="b">
        <v>0</v>
      </c>
      <c r="H34" s="91" t="b">
        <v>0</v>
      </c>
      <c r="I34" s="91" t="b">
        <v>0</v>
      </c>
      <c r="J34" s="91" t="b">
        <v>0</v>
      </c>
      <c r="K34" s="91" t="b">
        <v>0</v>
      </c>
      <c r="L34" s="91" t="b">
        <v>0</v>
      </c>
    </row>
    <row r="35" spans="1:12" ht="15">
      <c r="A35" s="91" t="s">
        <v>1060</v>
      </c>
      <c r="B35" s="91" t="s">
        <v>1061</v>
      </c>
      <c r="C35" s="91">
        <v>4</v>
      </c>
      <c r="D35" s="130">
        <v>0.007835921796025542</v>
      </c>
      <c r="E35" s="130">
        <v>1.836577274840649</v>
      </c>
      <c r="F35" s="91" t="s">
        <v>1267</v>
      </c>
      <c r="G35" s="91" t="b">
        <v>0</v>
      </c>
      <c r="H35" s="91" t="b">
        <v>0</v>
      </c>
      <c r="I35" s="91" t="b">
        <v>0</v>
      </c>
      <c r="J35" s="91" t="b">
        <v>1</v>
      </c>
      <c r="K35" s="91" t="b">
        <v>0</v>
      </c>
      <c r="L35" s="91" t="b">
        <v>0</v>
      </c>
    </row>
    <row r="36" spans="1:12" ht="15">
      <c r="A36" s="91" t="s">
        <v>1061</v>
      </c>
      <c r="B36" s="91" t="s">
        <v>1025</v>
      </c>
      <c r="C36" s="91">
        <v>4</v>
      </c>
      <c r="D36" s="130">
        <v>0.007835921796025542</v>
      </c>
      <c r="E36" s="130">
        <v>1.421603926869831</v>
      </c>
      <c r="F36" s="91" t="s">
        <v>1267</v>
      </c>
      <c r="G36" s="91" t="b">
        <v>1</v>
      </c>
      <c r="H36" s="91" t="b">
        <v>0</v>
      </c>
      <c r="I36" s="91" t="b">
        <v>0</v>
      </c>
      <c r="J36" s="91" t="b">
        <v>0</v>
      </c>
      <c r="K36" s="91" t="b">
        <v>0</v>
      </c>
      <c r="L36" s="91" t="b">
        <v>0</v>
      </c>
    </row>
    <row r="37" spans="1:12" ht="15">
      <c r="A37" s="91" t="s">
        <v>1025</v>
      </c>
      <c r="B37" s="91" t="s">
        <v>1062</v>
      </c>
      <c r="C37" s="91">
        <v>4</v>
      </c>
      <c r="D37" s="130">
        <v>0.007835921796025542</v>
      </c>
      <c r="E37" s="130">
        <v>1.6782147827453995</v>
      </c>
      <c r="F37" s="91" t="s">
        <v>1267</v>
      </c>
      <c r="G37" s="91" t="b">
        <v>0</v>
      </c>
      <c r="H37" s="91" t="b">
        <v>0</v>
      </c>
      <c r="I37" s="91" t="b">
        <v>0</v>
      </c>
      <c r="J37" s="91" t="b">
        <v>0</v>
      </c>
      <c r="K37" s="91" t="b">
        <v>0</v>
      </c>
      <c r="L37" s="91" t="b">
        <v>0</v>
      </c>
    </row>
    <row r="38" spans="1:12" ht="15">
      <c r="A38" s="91" t="s">
        <v>217</v>
      </c>
      <c r="B38" s="91" t="s">
        <v>1064</v>
      </c>
      <c r="C38" s="91">
        <v>4</v>
      </c>
      <c r="D38" s="130">
        <v>0.007835921796025542</v>
      </c>
      <c r="E38" s="130">
        <v>2.030397300856762</v>
      </c>
      <c r="F38" s="91" t="s">
        <v>1267</v>
      </c>
      <c r="G38" s="91" t="b">
        <v>0</v>
      </c>
      <c r="H38" s="91" t="b">
        <v>0</v>
      </c>
      <c r="I38" s="91" t="b">
        <v>0</v>
      </c>
      <c r="J38" s="91" t="b">
        <v>0</v>
      </c>
      <c r="K38" s="91" t="b">
        <v>0</v>
      </c>
      <c r="L38" s="91" t="b">
        <v>0</v>
      </c>
    </row>
    <row r="39" spans="1:12" ht="15">
      <c r="A39" s="91" t="s">
        <v>1026</v>
      </c>
      <c r="B39" s="91" t="s">
        <v>1250</v>
      </c>
      <c r="C39" s="91">
        <v>2</v>
      </c>
      <c r="D39" s="130">
        <v>0.005223947864017028</v>
      </c>
      <c r="E39" s="130">
        <v>1.6324572921847242</v>
      </c>
      <c r="F39" s="91" t="s">
        <v>1267</v>
      </c>
      <c r="G39" s="91" t="b">
        <v>0</v>
      </c>
      <c r="H39" s="91" t="b">
        <v>0</v>
      </c>
      <c r="I39" s="91" t="b">
        <v>0</v>
      </c>
      <c r="J39" s="91" t="b">
        <v>0</v>
      </c>
      <c r="K39" s="91" t="b">
        <v>0</v>
      </c>
      <c r="L39" s="91" t="b">
        <v>0</v>
      </c>
    </row>
    <row r="40" spans="1:12" ht="15">
      <c r="A40" s="91" t="s">
        <v>1251</v>
      </c>
      <c r="B40" s="91" t="s">
        <v>1026</v>
      </c>
      <c r="C40" s="91">
        <v>2</v>
      </c>
      <c r="D40" s="130">
        <v>0.006529934830021285</v>
      </c>
      <c r="E40" s="130">
        <v>1.6782147827453995</v>
      </c>
      <c r="F40" s="91" t="s">
        <v>1267</v>
      </c>
      <c r="G40" s="91" t="b">
        <v>0</v>
      </c>
      <c r="H40" s="91" t="b">
        <v>0</v>
      </c>
      <c r="I40" s="91" t="b">
        <v>0</v>
      </c>
      <c r="J40" s="91" t="b">
        <v>0</v>
      </c>
      <c r="K40" s="91" t="b">
        <v>0</v>
      </c>
      <c r="L40" s="91" t="b">
        <v>0</v>
      </c>
    </row>
    <row r="41" spans="1:12" ht="15">
      <c r="A41" s="91" t="s">
        <v>1034</v>
      </c>
      <c r="B41" s="91" t="s">
        <v>1035</v>
      </c>
      <c r="C41" s="91">
        <v>2</v>
      </c>
      <c r="D41" s="130">
        <v>0.005223947864017028</v>
      </c>
      <c r="E41" s="130">
        <v>2.331427296520743</v>
      </c>
      <c r="F41" s="91" t="s">
        <v>1267</v>
      </c>
      <c r="G41" s="91" t="b">
        <v>1</v>
      </c>
      <c r="H41" s="91" t="b">
        <v>0</v>
      </c>
      <c r="I41" s="91" t="b">
        <v>0</v>
      </c>
      <c r="J41" s="91" t="b">
        <v>0</v>
      </c>
      <c r="K41" s="91" t="b">
        <v>0</v>
      </c>
      <c r="L41" s="91" t="b">
        <v>0</v>
      </c>
    </row>
    <row r="42" spans="1:12" ht="15">
      <c r="A42" s="91" t="s">
        <v>1026</v>
      </c>
      <c r="B42" s="91" t="s">
        <v>1036</v>
      </c>
      <c r="C42" s="91">
        <v>2</v>
      </c>
      <c r="D42" s="130">
        <v>0.006529934830021285</v>
      </c>
      <c r="E42" s="130">
        <v>1.6324572921847242</v>
      </c>
      <c r="F42" s="91" t="s">
        <v>1267</v>
      </c>
      <c r="G42" s="91" t="b">
        <v>0</v>
      </c>
      <c r="H42" s="91" t="b">
        <v>0</v>
      </c>
      <c r="I42" s="91" t="b">
        <v>0</v>
      </c>
      <c r="J42" s="91" t="b">
        <v>0</v>
      </c>
      <c r="K42" s="91" t="b">
        <v>0</v>
      </c>
      <c r="L42" s="91" t="b">
        <v>0</v>
      </c>
    </row>
    <row r="43" spans="1:12" ht="15">
      <c r="A43" s="91" t="s">
        <v>256</v>
      </c>
      <c r="B43" s="91" t="s">
        <v>255</v>
      </c>
      <c r="C43" s="91">
        <v>2</v>
      </c>
      <c r="D43" s="130">
        <v>0.005223947864017028</v>
      </c>
      <c r="E43" s="130">
        <v>2.331427296520743</v>
      </c>
      <c r="F43" s="91" t="s">
        <v>1267</v>
      </c>
      <c r="G43" s="91" t="b">
        <v>0</v>
      </c>
      <c r="H43" s="91" t="b">
        <v>0</v>
      </c>
      <c r="I43" s="91" t="b">
        <v>0</v>
      </c>
      <c r="J43" s="91" t="b">
        <v>0</v>
      </c>
      <c r="K43" s="91" t="b">
        <v>0</v>
      </c>
      <c r="L43" s="91" t="b">
        <v>0</v>
      </c>
    </row>
    <row r="44" spans="1:12" ht="15">
      <c r="A44" s="91" t="s">
        <v>254</v>
      </c>
      <c r="B44" s="91" t="s">
        <v>253</v>
      </c>
      <c r="C44" s="91">
        <v>2</v>
      </c>
      <c r="D44" s="130">
        <v>0.005223947864017028</v>
      </c>
      <c r="E44" s="130">
        <v>2.331427296520743</v>
      </c>
      <c r="F44" s="91" t="s">
        <v>1267</v>
      </c>
      <c r="G44" s="91" t="b">
        <v>0</v>
      </c>
      <c r="H44" s="91" t="b">
        <v>0</v>
      </c>
      <c r="I44" s="91" t="b">
        <v>0</v>
      </c>
      <c r="J44" s="91" t="b">
        <v>0</v>
      </c>
      <c r="K44" s="91" t="b">
        <v>0</v>
      </c>
      <c r="L44" s="91" t="b">
        <v>0</v>
      </c>
    </row>
    <row r="45" spans="1:12" ht="15">
      <c r="A45" s="91" t="s">
        <v>1062</v>
      </c>
      <c r="B45" s="91" t="s">
        <v>1256</v>
      </c>
      <c r="C45" s="91">
        <v>2</v>
      </c>
      <c r="D45" s="130">
        <v>0.005223947864017028</v>
      </c>
      <c r="E45" s="130">
        <v>2.331427296520743</v>
      </c>
      <c r="F45" s="91" t="s">
        <v>1267</v>
      </c>
      <c r="G45" s="91" t="b">
        <v>0</v>
      </c>
      <c r="H45" s="91" t="b">
        <v>0</v>
      </c>
      <c r="I45" s="91" t="b">
        <v>0</v>
      </c>
      <c r="J45" s="91" t="b">
        <v>0</v>
      </c>
      <c r="K45" s="91" t="b">
        <v>0</v>
      </c>
      <c r="L45" s="91" t="b">
        <v>0</v>
      </c>
    </row>
    <row r="46" spans="1:12" ht="15">
      <c r="A46" s="91" t="s">
        <v>1256</v>
      </c>
      <c r="B46" s="91" t="s">
        <v>250</v>
      </c>
      <c r="C46" s="91">
        <v>2</v>
      </c>
      <c r="D46" s="130">
        <v>0.005223947864017028</v>
      </c>
      <c r="E46" s="130">
        <v>1.3537036912318952</v>
      </c>
      <c r="F46" s="91" t="s">
        <v>1267</v>
      </c>
      <c r="G46" s="91" t="b">
        <v>0</v>
      </c>
      <c r="H46" s="91" t="b">
        <v>0</v>
      </c>
      <c r="I46" s="91" t="b">
        <v>0</v>
      </c>
      <c r="J46" s="91" t="b">
        <v>0</v>
      </c>
      <c r="K46" s="91" t="b">
        <v>0</v>
      </c>
      <c r="L46" s="91" t="b">
        <v>0</v>
      </c>
    </row>
    <row r="47" spans="1:12" ht="15">
      <c r="A47" s="91" t="s">
        <v>250</v>
      </c>
      <c r="B47" s="91" t="s">
        <v>252</v>
      </c>
      <c r="C47" s="91">
        <v>2</v>
      </c>
      <c r="D47" s="130">
        <v>0.005223947864017028</v>
      </c>
      <c r="E47" s="130">
        <v>1.4020083708064504</v>
      </c>
      <c r="F47" s="91" t="s">
        <v>1267</v>
      </c>
      <c r="G47" s="91" t="b">
        <v>0</v>
      </c>
      <c r="H47" s="91" t="b">
        <v>0</v>
      </c>
      <c r="I47" s="91" t="b">
        <v>0</v>
      </c>
      <c r="J47" s="91" t="b">
        <v>0</v>
      </c>
      <c r="K47" s="91" t="b">
        <v>0</v>
      </c>
      <c r="L47" s="91" t="b">
        <v>0</v>
      </c>
    </row>
    <row r="48" spans="1:12" ht="15">
      <c r="A48" s="91" t="s">
        <v>252</v>
      </c>
      <c r="B48" s="91" t="s">
        <v>1257</v>
      </c>
      <c r="C48" s="91">
        <v>2</v>
      </c>
      <c r="D48" s="130">
        <v>0.005223947864017028</v>
      </c>
      <c r="E48" s="130">
        <v>2.331427296520743</v>
      </c>
      <c r="F48" s="91" t="s">
        <v>1267</v>
      </c>
      <c r="G48" s="91" t="b">
        <v>0</v>
      </c>
      <c r="H48" s="91" t="b">
        <v>0</v>
      </c>
      <c r="I48" s="91" t="b">
        <v>0</v>
      </c>
      <c r="J48" s="91" t="b">
        <v>0</v>
      </c>
      <c r="K48" s="91" t="b">
        <v>0</v>
      </c>
      <c r="L48" s="91" t="b">
        <v>0</v>
      </c>
    </row>
    <row r="49" spans="1:12" ht="15">
      <c r="A49" s="91" t="s">
        <v>1257</v>
      </c>
      <c r="B49" s="91" t="s">
        <v>1258</v>
      </c>
      <c r="C49" s="91">
        <v>2</v>
      </c>
      <c r="D49" s="130">
        <v>0.005223947864017028</v>
      </c>
      <c r="E49" s="130">
        <v>2.331427296520743</v>
      </c>
      <c r="F49" s="91" t="s">
        <v>1267</v>
      </c>
      <c r="G49" s="91" t="b">
        <v>0</v>
      </c>
      <c r="H49" s="91" t="b">
        <v>0</v>
      </c>
      <c r="I49" s="91" t="b">
        <v>0</v>
      </c>
      <c r="J49" s="91" t="b">
        <v>0</v>
      </c>
      <c r="K49" s="91" t="b">
        <v>0</v>
      </c>
      <c r="L49" s="91" t="b">
        <v>0</v>
      </c>
    </row>
    <row r="50" spans="1:12" ht="15">
      <c r="A50" s="91" t="s">
        <v>1258</v>
      </c>
      <c r="B50" s="91" t="s">
        <v>1259</v>
      </c>
      <c r="C50" s="91">
        <v>2</v>
      </c>
      <c r="D50" s="130">
        <v>0.005223947864017028</v>
      </c>
      <c r="E50" s="130">
        <v>2.331427296520743</v>
      </c>
      <c r="F50" s="91" t="s">
        <v>1267</v>
      </c>
      <c r="G50" s="91" t="b">
        <v>0</v>
      </c>
      <c r="H50" s="91" t="b">
        <v>0</v>
      </c>
      <c r="I50" s="91" t="b">
        <v>0</v>
      </c>
      <c r="J50" s="91" t="b">
        <v>0</v>
      </c>
      <c r="K50" s="91" t="b">
        <v>0</v>
      </c>
      <c r="L50" s="91" t="b">
        <v>0</v>
      </c>
    </row>
    <row r="51" spans="1:12" ht="15">
      <c r="A51" s="91" t="s">
        <v>1259</v>
      </c>
      <c r="B51" s="91" t="s">
        <v>1260</v>
      </c>
      <c r="C51" s="91">
        <v>2</v>
      </c>
      <c r="D51" s="130">
        <v>0.005223947864017028</v>
      </c>
      <c r="E51" s="130">
        <v>2.331427296520743</v>
      </c>
      <c r="F51" s="91" t="s">
        <v>1267</v>
      </c>
      <c r="G51" s="91" t="b">
        <v>0</v>
      </c>
      <c r="H51" s="91" t="b">
        <v>0</v>
      </c>
      <c r="I51" s="91" t="b">
        <v>0</v>
      </c>
      <c r="J51" s="91" t="b">
        <v>0</v>
      </c>
      <c r="K51" s="91" t="b">
        <v>0</v>
      </c>
      <c r="L51" s="91" t="b">
        <v>0</v>
      </c>
    </row>
    <row r="52" spans="1:12" ht="15">
      <c r="A52" s="91" t="s">
        <v>1260</v>
      </c>
      <c r="B52" s="91" t="s">
        <v>1261</v>
      </c>
      <c r="C52" s="91">
        <v>2</v>
      </c>
      <c r="D52" s="130">
        <v>0.005223947864017028</v>
      </c>
      <c r="E52" s="130">
        <v>2.331427296520743</v>
      </c>
      <c r="F52" s="91" t="s">
        <v>1267</v>
      </c>
      <c r="G52" s="91" t="b">
        <v>0</v>
      </c>
      <c r="H52" s="91" t="b">
        <v>0</v>
      </c>
      <c r="I52" s="91" t="b">
        <v>0</v>
      </c>
      <c r="J52" s="91" t="b">
        <v>0</v>
      </c>
      <c r="K52" s="91" t="b">
        <v>0</v>
      </c>
      <c r="L52" s="91" t="b">
        <v>0</v>
      </c>
    </row>
    <row r="53" spans="1:12" ht="15">
      <c r="A53" s="91" t="s">
        <v>1261</v>
      </c>
      <c r="B53" s="91" t="s">
        <v>1262</v>
      </c>
      <c r="C53" s="91">
        <v>2</v>
      </c>
      <c r="D53" s="130">
        <v>0.005223947864017028</v>
      </c>
      <c r="E53" s="130">
        <v>2.331427296520743</v>
      </c>
      <c r="F53" s="91" t="s">
        <v>1267</v>
      </c>
      <c r="G53" s="91" t="b">
        <v>0</v>
      </c>
      <c r="H53" s="91" t="b">
        <v>0</v>
      </c>
      <c r="I53" s="91" t="b">
        <v>0</v>
      </c>
      <c r="J53" s="91" t="b">
        <v>0</v>
      </c>
      <c r="K53" s="91" t="b">
        <v>0</v>
      </c>
      <c r="L53" s="91" t="b">
        <v>0</v>
      </c>
    </row>
    <row r="54" spans="1:12" ht="15">
      <c r="A54" s="91" t="s">
        <v>1262</v>
      </c>
      <c r="B54" s="91" t="s">
        <v>1263</v>
      </c>
      <c r="C54" s="91">
        <v>2</v>
      </c>
      <c r="D54" s="130">
        <v>0.005223947864017028</v>
      </c>
      <c r="E54" s="130">
        <v>2.331427296520743</v>
      </c>
      <c r="F54" s="91" t="s">
        <v>1267</v>
      </c>
      <c r="G54" s="91" t="b">
        <v>0</v>
      </c>
      <c r="H54" s="91" t="b">
        <v>0</v>
      </c>
      <c r="I54" s="91" t="b">
        <v>0</v>
      </c>
      <c r="J54" s="91" t="b">
        <v>0</v>
      </c>
      <c r="K54" s="91" t="b">
        <v>0</v>
      </c>
      <c r="L54" s="91" t="b">
        <v>0</v>
      </c>
    </row>
    <row r="55" spans="1:12" ht="15">
      <c r="A55" s="91" t="s">
        <v>1263</v>
      </c>
      <c r="B55" s="91" t="s">
        <v>1264</v>
      </c>
      <c r="C55" s="91">
        <v>2</v>
      </c>
      <c r="D55" s="130">
        <v>0.005223947864017028</v>
      </c>
      <c r="E55" s="130">
        <v>2.331427296520743</v>
      </c>
      <c r="F55" s="91" t="s">
        <v>1267</v>
      </c>
      <c r="G55" s="91" t="b">
        <v>0</v>
      </c>
      <c r="H55" s="91" t="b">
        <v>0</v>
      </c>
      <c r="I55" s="91" t="b">
        <v>0</v>
      </c>
      <c r="J55" s="91" t="b">
        <v>0</v>
      </c>
      <c r="K55" s="91" t="b">
        <v>0</v>
      </c>
      <c r="L55" s="91" t="b">
        <v>0</v>
      </c>
    </row>
    <row r="56" spans="1:12" ht="15">
      <c r="A56" s="91" t="s">
        <v>1264</v>
      </c>
      <c r="B56" s="91" t="s">
        <v>1055</v>
      </c>
      <c r="C56" s="91">
        <v>2</v>
      </c>
      <c r="D56" s="130">
        <v>0.005223947864017028</v>
      </c>
      <c r="E56" s="130">
        <v>1.8543060418010806</v>
      </c>
      <c r="F56" s="91" t="s">
        <v>1267</v>
      </c>
      <c r="G56" s="91" t="b">
        <v>0</v>
      </c>
      <c r="H56" s="91" t="b">
        <v>0</v>
      </c>
      <c r="I56" s="91" t="b">
        <v>0</v>
      </c>
      <c r="J56" s="91" t="b">
        <v>0</v>
      </c>
      <c r="K56" s="91" t="b">
        <v>0</v>
      </c>
      <c r="L56" s="91" t="b">
        <v>0</v>
      </c>
    </row>
    <row r="57" spans="1:12" ht="15">
      <c r="A57" s="91" t="s">
        <v>225</v>
      </c>
      <c r="B57" s="91" t="s">
        <v>1056</v>
      </c>
      <c r="C57" s="91">
        <v>2</v>
      </c>
      <c r="D57" s="130">
        <v>0.005223947864017028</v>
      </c>
      <c r="E57" s="130">
        <v>2.331427296520743</v>
      </c>
      <c r="F57" s="91" t="s">
        <v>1267</v>
      </c>
      <c r="G57" s="91" t="b">
        <v>0</v>
      </c>
      <c r="H57" s="91" t="b">
        <v>0</v>
      </c>
      <c r="I57" s="91" t="b">
        <v>0</v>
      </c>
      <c r="J57" s="91" t="b">
        <v>0</v>
      </c>
      <c r="K57" s="91" t="b">
        <v>0</v>
      </c>
      <c r="L57" s="91" t="b">
        <v>0</v>
      </c>
    </row>
    <row r="58" spans="1:12" ht="15">
      <c r="A58" s="91" t="s">
        <v>1034</v>
      </c>
      <c r="B58" s="91" t="s">
        <v>1035</v>
      </c>
      <c r="C58" s="91">
        <v>2</v>
      </c>
      <c r="D58" s="130">
        <v>0.011459868662725328</v>
      </c>
      <c r="E58" s="130">
        <v>1.7201593034059568</v>
      </c>
      <c r="F58" s="91" t="s">
        <v>935</v>
      </c>
      <c r="G58" s="91" t="b">
        <v>1</v>
      </c>
      <c r="H58" s="91" t="b">
        <v>0</v>
      </c>
      <c r="I58" s="91" t="b">
        <v>0</v>
      </c>
      <c r="J58" s="91" t="b">
        <v>0</v>
      </c>
      <c r="K58" s="91" t="b">
        <v>0</v>
      </c>
      <c r="L58" s="91" t="b">
        <v>0</v>
      </c>
    </row>
    <row r="59" spans="1:12" ht="15">
      <c r="A59" s="91" t="s">
        <v>1026</v>
      </c>
      <c r="B59" s="91" t="s">
        <v>1036</v>
      </c>
      <c r="C59" s="91">
        <v>2</v>
      </c>
      <c r="D59" s="130">
        <v>0.01674109665683026</v>
      </c>
      <c r="E59" s="130">
        <v>1.1180993120779945</v>
      </c>
      <c r="F59" s="91" t="s">
        <v>935</v>
      </c>
      <c r="G59" s="91" t="b">
        <v>0</v>
      </c>
      <c r="H59" s="91" t="b">
        <v>0</v>
      </c>
      <c r="I59" s="91" t="b">
        <v>0</v>
      </c>
      <c r="J59" s="91" t="b">
        <v>0</v>
      </c>
      <c r="K59" s="91" t="b">
        <v>0</v>
      </c>
      <c r="L59" s="91" t="b">
        <v>0</v>
      </c>
    </row>
    <row r="60" spans="1:12" ht="15">
      <c r="A60" s="91" t="s">
        <v>1251</v>
      </c>
      <c r="B60" s="91" t="s">
        <v>1026</v>
      </c>
      <c r="C60" s="91">
        <v>2</v>
      </c>
      <c r="D60" s="130">
        <v>0.01674109665683026</v>
      </c>
      <c r="E60" s="130">
        <v>1.1760912590556813</v>
      </c>
      <c r="F60" s="91" t="s">
        <v>935</v>
      </c>
      <c r="G60" s="91" t="b">
        <v>0</v>
      </c>
      <c r="H60" s="91" t="b">
        <v>0</v>
      </c>
      <c r="I60" s="91" t="b">
        <v>0</v>
      </c>
      <c r="J60" s="91" t="b">
        <v>0</v>
      </c>
      <c r="K60" s="91" t="b">
        <v>0</v>
      </c>
      <c r="L60" s="91" t="b">
        <v>0</v>
      </c>
    </row>
    <row r="61" spans="1:12" ht="15">
      <c r="A61" s="91" t="s">
        <v>1042</v>
      </c>
      <c r="B61" s="91" t="s">
        <v>1043</v>
      </c>
      <c r="C61" s="91">
        <v>5</v>
      </c>
      <c r="D61" s="130">
        <v>0</v>
      </c>
      <c r="E61" s="130">
        <v>1.1931245983544616</v>
      </c>
      <c r="F61" s="91" t="s">
        <v>937</v>
      </c>
      <c r="G61" s="91" t="b">
        <v>0</v>
      </c>
      <c r="H61" s="91" t="b">
        <v>0</v>
      </c>
      <c r="I61" s="91" t="b">
        <v>0</v>
      </c>
      <c r="J61" s="91" t="b">
        <v>0</v>
      </c>
      <c r="K61" s="91" t="b">
        <v>0</v>
      </c>
      <c r="L61" s="91" t="b">
        <v>0</v>
      </c>
    </row>
    <row r="62" spans="1:12" ht="15">
      <c r="A62" s="91" t="s">
        <v>1043</v>
      </c>
      <c r="B62" s="91" t="s">
        <v>1044</v>
      </c>
      <c r="C62" s="91">
        <v>5</v>
      </c>
      <c r="D62" s="130">
        <v>0</v>
      </c>
      <c r="E62" s="130">
        <v>1.1931245983544616</v>
      </c>
      <c r="F62" s="91" t="s">
        <v>937</v>
      </c>
      <c r="G62" s="91" t="b">
        <v>0</v>
      </c>
      <c r="H62" s="91" t="b">
        <v>0</v>
      </c>
      <c r="I62" s="91" t="b">
        <v>0</v>
      </c>
      <c r="J62" s="91" t="b">
        <v>1</v>
      </c>
      <c r="K62" s="91" t="b">
        <v>0</v>
      </c>
      <c r="L62" s="91" t="b">
        <v>0</v>
      </c>
    </row>
    <row r="63" spans="1:12" ht="15">
      <c r="A63" s="91" t="s">
        <v>1044</v>
      </c>
      <c r="B63" s="91" t="s">
        <v>1028</v>
      </c>
      <c r="C63" s="91">
        <v>5</v>
      </c>
      <c r="D63" s="130">
        <v>0</v>
      </c>
      <c r="E63" s="130">
        <v>1.1931245983544616</v>
      </c>
      <c r="F63" s="91" t="s">
        <v>937</v>
      </c>
      <c r="G63" s="91" t="b">
        <v>1</v>
      </c>
      <c r="H63" s="91" t="b">
        <v>0</v>
      </c>
      <c r="I63" s="91" t="b">
        <v>0</v>
      </c>
      <c r="J63" s="91" t="b">
        <v>0</v>
      </c>
      <c r="K63" s="91" t="b">
        <v>0</v>
      </c>
      <c r="L63" s="91" t="b">
        <v>0</v>
      </c>
    </row>
    <row r="64" spans="1:12" ht="15">
      <c r="A64" s="91" t="s">
        <v>1028</v>
      </c>
      <c r="B64" s="91" t="s">
        <v>1045</v>
      </c>
      <c r="C64" s="91">
        <v>5</v>
      </c>
      <c r="D64" s="130">
        <v>0</v>
      </c>
      <c r="E64" s="130">
        <v>1.1931245983544616</v>
      </c>
      <c r="F64" s="91" t="s">
        <v>937</v>
      </c>
      <c r="G64" s="91" t="b">
        <v>0</v>
      </c>
      <c r="H64" s="91" t="b">
        <v>0</v>
      </c>
      <c r="I64" s="91" t="b">
        <v>0</v>
      </c>
      <c r="J64" s="91" t="b">
        <v>0</v>
      </c>
      <c r="K64" s="91" t="b">
        <v>0</v>
      </c>
      <c r="L64" s="91" t="b">
        <v>0</v>
      </c>
    </row>
    <row r="65" spans="1:12" ht="15">
      <c r="A65" s="91" t="s">
        <v>1045</v>
      </c>
      <c r="B65" s="91" t="s">
        <v>1046</v>
      </c>
      <c r="C65" s="91">
        <v>5</v>
      </c>
      <c r="D65" s="130">
        <v>0</v>
      </c>
      <c r="E65" s="130">
        <v>1.1931245983544616</v>
      </c>
      <c r="F65" s="91" t="s">
        <v>937</v>
      </c>
      <c r="G65" s="91" t="b">
        <v>0</v>
      </c>
      <c r="H65" s="91" t="b">
        <v>0</v>
      </c>
      <c r="I65" s="91" t="b">
        <v>0</v>
      </c>
      <c r="J65" s="91" t="b">
        <v>0</v>
      </c>
      <c r="K65" s="91" t="b">
        <v>0</v>
      </c>
      <c r="L65" s="91" t="b">
        <v>0</v>
      </c>
    </row>
    <row r="66" spans="1:12" ht="15">
      <c r="A66" s="91" t="s">
        <v>1046</v>
      </c>
      <c r="B66" s="91" t="s">
        <v>1047</v>
      </c>
      <c r="C66" s="91">
        <v>5</v>
      </c>
      <c r="D66" s="130">
        <v>0</v>
      </c>
      <c r="E66" s="130">
        <v>1.1931245983544616</v>
      </c>
      <c r="F66" s="91" t="s">
        <v>937</v>
      </c>
      <c r="G66" s="91" t="b">
        <v>0</v>
      </c>
      <c r="H66" s="91" t="b">
        <v>0</v>
      </c>
      <c r="I66" s="91" t="b">
        <v>0</v>
      </c>
      <c r="J66" s="91" t="b">
        <v>0</v>
      </c>
      <c r="K66" s="91" t="b">
        <v>0</v>
      </c>
      <c r="L66" s="91" t="b">
        <v>0</v>
      </c>
    </row>
    <row r="67" spans="1:12" ht="15">
      <c r="A67" s="91" t="s">
        <v>1047</v>
      </c>
      <c r="B67" s="91" t="s">
        <v>1048</v>
      </c>
      <c r="C67" s="91">
        <v>5</v>
      </c>
      <c r="D67" s="130">
        <v>0</v>
      </c>
      <c r="E67" s="130">
        <v>1.1931245983544616</v>
      </c>
      <c r="F67" s="91" t="s">
        <v>937</v>
      </c>
      <c r="G67" s="91" t="b">
        <v>0</v>
      </c>
      <c r="H67" s="91" t="b">
        <v>0</v>
      </c>
      <c r="I67" s="91" t="b">
        <v>0</v>
      </c>
      <c r="J67" s="91" t="b">
        <v>0</v>
      </c>
      <c r="K67" s="91" t="b">
        <v>0</v>
      </c>
      <c r="L67" s="91" t="b">
        <v>0</v>
      </c>
    </row>
    <row r="68" spans="1:12" ht="15">
      <c r="A68" s="91" t="s">
        <v>1048</v>
      </c>
      <c r="B68" s="91" t="s">
        <v>1027</v>
      </c>
      <c r="C68" s="91">
        <v>5</v>
      </c>
      <c r="D68" s="130">
        <v>0</v>
      </c>
      <c r="E68" s="130">
        <v>1.1931245983544616</v>
      </c>
      <c r="F68" s="91" t="s">
        <v>937</v>
      </c>
      <c r="G68" s="91" t="b">
        <v>0</v>
      </c>
      <c r="H68" s="91" t="b">
        <v>0</v>
      </c>
      <c r="I68" s="91" t="b">
        <v>0</v>
      </c>
      <c r="J68" s="91" t="b">
        <v>0</v>
      </c>
      <c r="K68" s="91" t="b">
        <v>0</v>
      </c>
      <c r="L68" s="91" t="b">
        <v>0</v>
      </c>
    </row>
    <row r="69" spans="1:12" ht="15">
      <c r="A69" s="91" t="s">
        <v>1027</v>
      </c>
      <c r="B69" s="91" t="s">
        <v>1242</v>
      </c>
      <c r="C69" s="91">
        <v>5</v>
      </c>
      <c r="D69" s="130">
        <v>0</v>
      </c>
      <c r="E69" s="130">
        <v>1.1931245983544616</v>
      </c>
      <c r="F69" s="91" t="s">
        <v>937</v>
      </c>
      <c r="G69" s="91" t="b">
        <v>0</v>
      </c>
      <c r="H69" s="91" t="b">
        <v>0</v>
      </c>
      <c r="I69" s="91" t="b">
        <v>0</v>
      </c>
      <c r="J69" s="91" t="b">
        <v>0</v>
      </c>
      <c r="K69" s="91" t="b">
        <v>0</v>
      </c>
      <c r="L69" s="91" t="b">
        <v>0</v>
      </c>
    </row>
    <row r="70" spans="1:12" ht="15">
      <c r="A70" s="91" t="s">
        <v>1242</v>
      </c>
      <c r="B70" s="91" t="s">
        <v>1243</v>
      </c>
      <c r="C70" s="91">
        <v>5</v>
      </c>
      <c r="D70" s="130">
        <v>0</v>
      </c>
      <c r="E70" s="130">
        <v>1.1931245983544616</v>
      </c>
      <c r="F70" s="91" t="s">
        <v>937</v>
      </c>
      <c r="G70" s="91" t="b">
        <v>0</v>
      </c>
      <c r="H70" s="91" t="b">
        <v>0</v>
      </c>
      <c r="I70" s="91" t="b">
        <v>0</v>
      </c>
      <c r="J70" s="91" t="b">
        <v>0</v>
      </c>
      <c r="K70" s="91" t="b">
        <v>0</v>
      </c>
      <c r="L70" s="91" t="b">
        <v>0</v>
      </c>
    </row>
    <row r="71" spans="1:12" ht="15">
      <c r="A71" s="91" t="s">
        <v>1243</v>
      </c>
      <c r="B71" s="91" t="s">
        <v>1041</v>
      </c>
      <c r="C71" s="91">
        <v>5</v>
      </c>
      <c r="D71" s="130">
        <v>0</v>
      </c>
      <c r="E71" s="130">
        <v>1.1139433523068367</v>
      </c>
      <c r="F71" s="91" t="s">
        <v>937</v>
      </c>
      <c r="G71" s="91" t="b">
        <v>0</v>
      </c>
      <c r="H71" s="91" t="b">
        <v>0</v>
      </c>
      <c r="I71" s="91" t="b">
        <v>0</v>
      </c>
      <c r="J71" s="91" t="b">
        <v>0</v>
      </c>
      <c r="K71" s="91" t="b">
        <v>0</v>
      </c>
      <c r="L71" s="91" t="b">
        <v>0</v>
      </c>
    </row>
    <row r="72" spans="1:12" ht="15">
      <c r="A72" s="91" t="s">
        <v>1041</v>
      </c>
      <c r="B72" s="91" t="s">
        <v>1244</v>
      </c>
      <c r="C72" s="91">
        <v>5</v>
      </c>
      <c r="D72" s="130">
        <v>0</v>
      </c>
      <c r="E72" s="130">
        <v>1.1139433523068367</v>
      </c>
      <c r="F72" s="91" t="s">
        <v>937</v>
      </c>
      <c r="G72" s="91" t="b">
        <v>0</v>
      </c>
      <c r="H72" s="91" t="b">
        <v>0</v>
      </c>
      <c r="I72" s="91" t="b">
        <v>0</v>
      </c>
      <c r="J72" s="91" t="b">
        <v>0</v>
      </c>
      <c r="K72" s="91" t="b">
        <v>0</v>
      </c>
      <c r="L72" s="91" t="b">
        <v>0</v>
      </c>
    </row>
    <row r="73" spans="1:12" ht="15">
      <c r="A73" s="91" t="s">
        <v>1244</v>
      </c>
      <c r="B73" s="91" t="s">
        <v>1245</v>
      </c>
      <c r="C73" s="91">
        <v>5</v>
      </c>
      <c r="D73" s="130">
        <v>0</v>
      </c>
      <c r="E73" s="130">
        <v>1.1931245983544616</v>
      </c>
      <c r="F73" s="91" t="s">
        <v>937</v>
      </c>
      <c r="G73" s="91" t="b">
        <v>0</v>
      </c>
      <c r="H73" s="91" t="b">
        <v>0</v>
      </c>
      <c r="I73" s="91" t="b">
        <v>0</v>
      </c>
      <c r="J73" s="91" t="b">
        <v>0</v>
      </c>
      <c r="K73" s="91" t="b">
        <v>0</v>
      </c>
      <c r="L73" s="91" t="b">
        <v>0</v>
      </c>
    </row>
    <row r="74" spans="1:12" ht="15">
      <c r="A74" s="91" t="s">
        <v>230</v>
      </c>
      <c r="B74" s="91" t="s">
        <v>1042</v>
      </c>
      <c r="C74" s="91">
        <v>4</v>
      </c>
      <c r="D74" s="130">
        <v>0.004670362072677418</v>
      </c>
      <c r="E74" s="130">
        <v>1.290034611362518</v>
      </c>
      <c r="F74" s="91" t="s">
        <v>937</v>
      </c>
      <c r="G74" s="91" t="b">
        <v>0</v>
      </c>
      <c r="H74" s="91" t="b">
        <v>0</v>
      </c>
      <c r="I74" s="91" t="b">
        <v>0</v>
      </c>
      <c r="J74" s="91" t="b">
        <v>0</v>
      </c>
      <c r="K74" s="91" t="b">
        <v>0</v>
      </c>
      <c r="L74" s="91" t="b">
        <v>0</v>
      </c>
    </row>
    <row r="75" spans="1:12" ht="15">
      <c r="A75" s="91" t="s">
        <v>256</v>
      </c>
      <c r="B75" s="91" t="s">
        <v>255</v>
      </c>
      <c r="C75" s="91">
        <v>2</v>
      </c>
      <c r="D75" s="130">
        <v>0</v>
      </c>
      <c r="E75" s="130">
        <v>0.9777236052888478</v>
      </c>
      <c r="F75" s="91" t="s">
        <v>938</v>
      </c>
      <c r="G75" s="91" t="b">
        <v>0</v>
      </c>
      <c r="H75" s="91" t="b">
        <v>0</v>
      </c>
      <c r="I75" s="91" t="b">
        <v>0</v>
      </c>
      <c r="J75" s="91" t="b">
        <v>0</v>
      </c>
      <c r="K75" s="91" t="b">
        <v>0</v>
      </c>
      <c r="L75" s="91" t="b">
        <v>0</v>
      </c>
    </row>
    <row r="76" spans="1:12" ht="15">
      <c r="A76" s="91" t="s">
        <v>254</v>
      </c>
      <c r="B76" s="91" t="s">
        <v>253</v>
      </c>
      <c r="C76" s="91">
        <v>2</v>
      </c>
      <c r="D76" s="130">
        <v>0</v>
      </c>
      <c r="E76" s="130">
        <v>0.9777236052888478</v>
      </c>
      <c r="F76" s="91" t="s">
        <v>938</v>
      </c>
      <c r="G76" s="91" t="b">
        <v>0</v>
      </c>
      <c r="H76" s="91" t="b">
        <v>0</v>
      </c>
      <c r="I76" s="91" t="b">
        <v>0</v>
      </c>
      <c r="J76" s="91" t="b">
        <v>0</v>
      </c>
      <c r="K76" s="91" t="b">
        <v>0</v>
      </c>
      <c r="L76" s="91" t="b">
        <v>0</v>
      </c>
    </row>
    <row r="77" spans="1:12" ht="15">
      <c r="A77" s="91" t="s">
        <v>1056</v>
      </c>
      <c r="B77" s="91" t="s">
        <v>1057</v>
      </c>
      <c r="C77" s="91">
        <v>4</v>
      </c>
      <c r="D77" s="130">
        <v>0</v>
      </c>
      <c r="E77" s="130">
        <v>1.2174839442139063</v>
      </c>
      <c r="F77" s="91" t="s">
        <v>941</v>
      </c>
      <c r="G77" s="91" t="b">
        <v>0</v>
      </c>
      <c r="H77" s="91" t="b">
        <v>0</v>
      </c>
      <c r="I77" s="91" t="b">
        <v>0</v>
      </c>
      <c r="J77" s="91" t="b">
        <v>0</v>
      </c>
      <c r="K77" s="91" t="b">
        <v>0</v>
      </c>
      <c r="L77" s="91" t="b">
        <v>0</v>
      </c>
    </row>
    <row r="78" spans="1:12" ht="15">
      <c r="A78" s="91" t="s">
        <v>1057</v>
      </c>
      <c r="B78" s="91" t="s">
        <v>1025</v>
      </c>
      <c r="C78" s="91">
        <v>4</v>
      </c>
      <c r="D78" s="130">
        <v>0</v>
      </c>
      <c r="E78" s="130">
        <v>0.9164539485499251</v>
      </c>
      <c r="F78" s="91" t="s">
        <v>941</v>
      </c>
      <c r="G78" s="91" t="b">
        <v>0</v>
      </c>
      <c r="H78" s="91" t="b">
        <v>0</v>
      </c>
      <c r="I78" s="91" t="b">
        <v>0</v>
      </c>
      <c r="J78" s="91" t="b">
        <v>0</v>
      </c>
      <c r="K78" s="91" t="b">
        <v>0</v>
      </c>
      <c r="L78" s="91" t="b">
        <v>0</v>
      </c>
    </row>
    <row r="79" spans="1:12" ht="15">
      <c r="A79" s="91" t="s">
        <v>1025</v>
      </c>
      <c r="B79" s="91" t="s">
        <v>1055</v>
      </c>
      <c r="C79" s="91">
        <v>4</v>
      </c>
      <c r="D79" s="130">
        <v>0</v>
      </c>
      <c r="E79" s="130">
        <v>0.7403626894942439</v>
      </c>
      <c r="F79" s="91" t="s">
        <v>941</v>
      </c>
      <c r="G79" s="91" t="b">
        <v>0</v>
      </c>
      <c r="H79" s="91" t="b">
        <v>0</v>
      </c>
      <c r="I79" s="91" t="b">
        <v>0</v>
      </c>
      <c r="J79" s="91" t="b">
        <v>0</v>
      </c>
      <c r="K79" s="91" t="b">
        <v>0</v>
      </c>
      <c r="L79" s="91" t="b">
        <v>0</v>
      </c>
    </row>
    <row r="80" spans="1:12" ht="15">
      <c r="A80" s="91" t="s">
        <v>1055</v>
      </c>
      <c r="B80" s="91" t="s">
        <v>251</v>
      </c>
      <c r="C80" s="91">
        <v>4</v>
      </c>
      <c r="D80" s="130">
        <v>0</v>
      </c>
      <c r="E80" s="130">
        <v>1.2174839442139063</v>
      </c>
      <c r="F80" s="91" t="s">
        <v>941</v>
      </c>
      <c r="G80" s="91" t="b">
        <v>0</v>
      </c>
      <c r="H80" s="91" t="b">
        <v>0</v>
      </c>
      <c r="I80" s="91" t="b">
        <v>0</v>
      </c>
      <c r="J80" s="91" t="b">
        <v>0</v>
      </c>
      <c r="K80" s="91" t="b">
        <v>0</v>
      </c>
      <c r="L80" s="91" t="b">
        <v>0</v>
      </c>
    </row>
    <row r="81" spans="1:12" ht="15">
      <c r="A81" s="91" t="s">
        <v>251</v>
      </c>
      <c r="B81" s="91" t="s">
        <v>1058</v>
      </c>
      <c r="C81" s="91">
        <v>4</v>
      </c>
      <c r="D81" s="130">
        <v>0</v>
      </c>
      <c r="E81" s="130">
        <v>1.2174839442139063</v>
      </c>
      <c r="F81" s="91" t="s">
        <v>941</v>
      </c>
      <c r="G81" s="91" t="b">
        <v>0</v>
      </c>
      <c r="H81" s="91" t="b">
        <v>0</v>
      </c>
      <c r="I81" s="91" t="b">
        <v>0</v>
      </c>
      <c r="J81" s="91" t="b">
        <v>0</v>
      </c>
      <c r="K81" s="91" t="b">
        <v>0</v>
      </c>
      <c r="L81" s="91" t="b">
        <v>0</v>
      </c>
    </row>
    <row r="82" spans="1:12" ht="15">
      <c r="A82" s="91" t="s">
        <v>1058</v>
      </c>
      <c r="B82" s="91" t="s">
        <v>1059</v>
      </c>
      <c r="C82" s="91">
        <v>4</v>
      </c>
      <c r="D82" s="130">
        <v>0</v>
      </c>
      <c r="E82" s="130">
        <v>1.2174839442139063</v>
      </c>
      <c r="F82" s="91" t="s">
        <v>941</v>
      </c>
      <c r="G82" s="91" t="b">
        <v>0</v>
      </c>
      <c r="H82" s="91" t="b">
        <v>0</v>
      </c>
      <c r="I82" s="91" t="b">
        <v>0</v>
      </c>
      <c r="J82" s="91" t="b">
        <v>0</v>
      </c>
      <c r="K82" s="91" t="b">
        <v>0</v>
      </c>
      <c r="L82" s="91" t="b">
        <v>0</v>
      </c>
    </row>
    <row r="83" spans="1:12" ht="15">
      <c r="A83" s="91" t="s">
        <v>1059</v>
      </c>
      <c r="B83" s="91" t="s">
        <v>1060</v>
      </c>
      <c r="C83" s="91">
        <v>4</v>
      </c>
      <c r="D83" s="130">
        <v>0</v>
      </c>
      <c r="E83" s="130">
        <v>1.2174839442139063</v>
      </c>
      <c r="F83" s="91" t="s">
        <v>941</v>
      </c>
      <c r="G83" s="91" t="b">
        <v>0</v>
      </c>
      <c r="H83" s="91" t="b">
        <v>0</v>
      </c>
      <c r="I83" s="91" t="b">
        <v>0</v>
      </c>
      <c r="J83" s="91" t="b">
        <v>0</v>
      </c>
      <c r="K83" s="91" t="b">
        <v>0</v>
      </c>
      <c r="L83" s="91" t="b">
        <v>0</v>
      </c>
    </row>
    <row r="84" spans="1:12" ht="15">
      <c r="A84" s="91" t="s">
        <v>1060</v>
      </c>
      <c r="B84" s="91" t="s">
        <v>1061</v>
      </c>
      <c r="C84" s="91">
        <v>4</v>
      </c>
      <c r="D84" s="130">
        <v>0</v>
      </c>
      <c r="E84" s="130">
        <v>1.2174839442139063</v>
      </c>
      <c r="F84" s="91" t="s">
        <v>941</v>
      </c>
      <c r="G84" s="91" t="b">
        <v>0</v>
      </c>
      <c r="H84" s="91" t="b">
        <v>0</v>
      </c>
      <c r="I84" s="91" t="b">
        <v>0</v>
      </c>
      <c r="J84" s="91" t="b">
        <v>1</v>
      </c>
      <c r="K84" s="91" t="b">
        <v>0</v>
      </c>
      <c r="L84" s="91" t="b">
        <v>0</v>
      </c>
    </row>
    <row r="85" spans="1:12" ht="15">
      <c r="A85" s="91" t="s">
        <v>1061</v>
      </c>
      <c r="B85" s="91" t="s">
        <v>1025</v>
      </c>
      <c r="C85" s="91">
        <v>4</v>
      </c>
      <c r="D85" s="130">
        <v>0</v>
      </c>
      <c r="E85" s="130">
        <v>0.9164539485499251</v>
      </c>
      <c r="F85" s="91" t="s">
        <v>941</v>
      </c>
      <c r="G85" s="91" t="b">
        <v>1</v>
      </c>
      <c r="H85" s="91" t="b">
        <v>0</v>
      </c>
      <c r="I85" s="91" t="b">
        <v>0</v>
      </c>
      <c r="J85" s="91" t="b">
        <v>0</v>
      </c>
      <c r="K85" s="91" t="b">
        <v>0</v>
      </c>
      <c r="L85" s="91" t="b">
        <v>0</v>
      </c>
    </row>
    <row r="86" spans="1:12" ht="15">
      <c r="A86" s="91" t="s">
        <v>1025</v>
      </c>
      <c r="B86" s="91" t="s">
        <v>1062</v>
      </c>
      <c r="C86" s="91">
        <v>4</v>
      </c>
      <c r="D86" s="130">
        <v>0</v>
      </c>
      <c r="E86" s="130">
        <v>0.9164539485499251</v>
      </c>
      <c r="F86" s="91" t="s">
        <v>941</v>
      </c>
      <c r="G86" s="91" t="b">
        <v>0</v>
      </c>
      <c r="H86" s="91" t="b">
        <v>0</v>
      </c>
      <c r="I86" s="91" t="b">
        <v>0</v>
      </c>
      <c r="J86" s="91" t="b">
        <v>0</v>
      </c>
      <c r="K86" s="91" t="b">
        <v>0</v>
      </c>
      <c r="L86" s="91" t="b">
        <v>0</v>
      </c>
    </row>
    <row r="87" spans="1:12" ht="15">
      <c r="A87" s="91" t="s">
        <v>1062</v>
      </c>
      <c r="B87" s="91" t="s">
        <v>1256</v>
      </c>
      <c r="C87" s="91">
        <v>2</v>
      </c>
      <c r="D87" s="130">
        <v>0.00860085701897089</v>
      </c>
      <c r="E87" s="130">
        <v>1.5185139398778875</v>
      </c>
      <c r="F87" s="91" t="s">
        <v>941</v>
      </c>
      <c r="G87" s="91" t="b">
        <v>0</v>
      </c>
      <c r="H87" s="91" t="b">
        <v>0</v>
      </c>
      <c r="I87" s="91" t="b">
        <v>0</v>
      </c>
      <c r="J87" s="91" t="b">
        <v>0</v>
      </c>
      <c r="K87" s="91" t="b">
        <v>0</v>
      </c>
      <c r="L87" s="91" t="b">
        <v>0</v>
      </c>
    </row>
    <row r="88" spans="1:12" ht="15">
      <c r="A88" s="91" t="s">
        <v>1256</v>
      </c>
      <c r="B88" s="91" t="s">
        <v>250</v>
      </c>
      <c r="C88" s="91">
        <v>2</v>
      </c>
      <c r="D88" s="130">
        <v>0.00860085701897089</v>
      </c>
      <c r="E88" s="130">
        <v>1.5185139398778875</v>
      </c>
      <c r="F88" s="91" t="s">
        <v>941</v>
      </c>
      <c r="G88" s="91" t="b">
        <v>0</v>
      </c>
      <c r="H88" s="91" t="b">
        <v>0</v>
      </c>
      <c r="I88" s="91" t="b">
        <v>0</v>
      </c>
      <c r="J88" s="91" t="b">
        <v>0</v>
      </c>
      <c r="K88" s="91" t="b">
        <v>0</v>
      </c>
      <c r="L88" s="91" t="b">
        <v>0</v>
      </c>
    </row>
    <row r="89" spans="1:12" ht="15">
      <c r="A89" s="91" t="s">
        <v>250</v>
      </c>
      <c r="B89" s="91" t="s">
        <v>252</v>
      </c>
      <c r="C89" s="91">
        <v>2</v>
      </c>
      <c r="D89" s="130">
        <v>0.00860085701897089</v>
      </c>
      <c r="E89" s="130">
        <v>1.5185139398778875</v>
      </c>
      <c r="F89" s="91" t="s">
        <v>941</v>
      </c>
      <c r="G89" s="91" t="b">
        <v>0</v>
      </c>
      <c r="H89" s="91" t="b">
        <v>0</v>
      </c>
      <c r="I89" s="91" t="b">
        <v>0</v>
      </c>
      <c r="J89" s="91" t="b">
        <v>0</v>
      </c>
      <c r="K89" s="91" t="b">
        <v>0</v>
      </c>
      <c r="L89" s="91" t="b">
        <v>0</v>
      </c>
    </row>
    <row r="90" spans="1:12" ht="15">
      <c r="A90" s="91" t="s">
        <v>252</v>
      </c>
      <c r="B90" s="91" t="s">
        <v>1257</v>
      </c>
      <c r="C90" s="91">
        <v>2</v>
      </c>
      <c r="D90" s="130">
        <v>0.00860085701897089</v>
      </c>
      <c r="E90" s="130">
        <v>1.5185139398778875</v>
      </c>
      <c r="F90" s="91" t="s">
        <v>941</v>
      </c>
      <c r="G90" s="91" t="b">
        <v>0</v>
      </c>
      <c r="H90" s="91" t="b">
        <v>0</v>
      </c>
      <c r="I90" s="91" t="b">
        <v>0</v>
      </c>
      <c r="J90" s="91" t="b">
        <v>0</v>
      </c>
      <c r="K90" s="91" t="b">
        <v>0</v>
      </c>
      <c r="L90" s="91" t="b">
        <v>0</v>
      </c>
    </row>
    <row r="91" spans="1:12" ht="15">
      <c r="A91" s="91" t="s">
        <v>1257</v>
      </c>
      <c r="B91" s="91" t="s">
        <v>1258</v>
      </c>
      <c r="C91" s="91">
        <v>2</v>
      </c>
      <c r="D91" s="130">
        <v>0.00860085701897089</v>
      </c>
      <c r="E91" s="130">
        <v>1.5185139398778875</v>
      </c>
      <c r="F91" s="91" t="s">
        <v>941</v>
      </c>
      <c r="G91" s="91" t="b">
        <v>0</v>
      </c>
      <c r="H91" s="91" t="b">
        <v>0</v>
      </c>
      <c r="I91" s="91" t="b">
        <v>0</v>
      </c>
      <c r="J91" s="91" t="b">
        <v>0</v>
      </c>
      <c r="K91" s="91" t="b">
        <v>0</v>
      </c>
      <c r="L91" s="91" t="b">
        <v>0</v>
      </c>
    </row>
    <row r="92" spans="1:12" ht="15">
      <c r="A92" s="91" t="s">
        <v>1258</v>
      </c>
      <c r="B92" s="91" t="s">
        <v>1259</v>
      </c>
      <c r="C92" s="91">
        <v>2</v>
      </c>
      <c r="D92" s="130">
        <v>0.00860085701897089</v>
      </c>
      <c r="E92" s="130">
        <v>1.5185139398778875</v>
      </c>
      <c r="F92" s="91" t="s">
        <v>941</v>
      </c>
      <c r="G92" s="91" t="b">
        <v>0</v>
      </c>
      <c r="H92" s="91" t="b">
        <v>0</v>
      </c>
      <c r="I92" s="91" t="b">
        <v>0</v>
      </c>
      <c r="J92" s="91" t="b">
        <v>0</v>
      </c>
      <c r="K92" s="91" t="b">
        <v>0</v>
      </c>
      <c r="L92" s="91" t="b">
        <v>0</v>
      </c>
    </row>
    <row r="93" spans="1:12" ht="15">
      <c r="A93" s="91" t="s">
        <v>1259</v>
      </c>
      <c r="B93" s="91" t="s">
        <v>1260</v>
      </c>
      <c r="C93" s="91">
        <v>2</v>
      </c>
      <c r="D93" s="130">
        <v>0.00860085701897089</v>
      </c>
      <c r="E93" s="130">
        <v>1.5185139398778875</v>
      </c>
      <c r="F93" s="91" t="s">
        <v>941</v>
      </c>
      <c r="G93" s="91" t="b">
        <v>0</v>
      </c>
      <c r="H93" s="91" t="b">
        <v>0</v>
      </c>
      <c r="I93" s="91" t="b">
        <v>0</v>
      </c>
      <c r="J93" s="91" t="b">
        <v>0</v>
      </c>
      <c r="K93" s="91" t="b">
        <v>0</v>
      </c>
      <c r="L93" s="91" t="b">
        <v>0</v>
      </c>
    </row>
    <row r="94" spans="1:12" ht="15">
      <c r="A94" s="91" t="s">
        <v>1260</v>
      </c>
      <c r="B94" s="91" t="s">
        <v>1261</v>
      </c>
      <c r="C94" s="91">
        <v>2</v>
      </c>
      <c r="D94" s="130">
        <v>0.00860085701897089</v>
      </c>
      <c r="E94" s="130">
        <v>1.5185139398778875</v>
      </c>
      <c r="F94" s="91" t="s">
        <v>941</v>
      </c>
      <c r="G94" s="91" t="b">
        <v>0</v>
      </c>
      <c r="H94" s="91" t="b">
        <v>0</v>
      </c>
      <c r="I94" s="91" t="b">
        <v>0</v>
      </c>
      <c r="J94" s="91" t="b">
        <v>0</v>
      </c>
      <c r="K94" s="91" t="b">
        <v>0</v>
      </c>
      <c r="L94" s="91" t="b">
        <v>0</v>
      </c>
    </row>
    <row r="95" spans="1:12" ht="15">
      <c r="A95" s="91" t="s">
        <v>1261</v>
      </c>
      <c r="B95" s="91" t="s">
        <v>1262</v>
      </c>
      <c r="C95" s="91">
        <v>2</v>
      </c>
      <c r="D95" s="130">
        <v>0.00860085701897089</v>
      </c>
      <c r="E95" s="130">
        <v>1.5185139398778875</v>
      </c>
      <c r="F95" s="91" t="s">
        <v>941</v>
      </c>
      <c r="G95" s="91" t="b">
        <v>0</v>
      </c>
      <c r="H95" s="91" t="b">
        <v>0</v>
      </c>
      <c r="I95" s="91" t="b">
        <v>0</v>
      </c>
      <c r="J95" s="91" t="b">
        <v>0</v>
      </c>
      <c r="K95" s="91" t="b">
        <v>0</v>
      </c>
      <c r="L95" s="91" t="b">
        <v>0</v>
      </c>
    </row>
    <row r="96" spans="1:12" ht="15">
      <c r="A96" s="91" t="s">
        <v>1262</v>
      </c>
      <c r="B96" s="91" t="s">
        <v>1263</v>
      </c>
      <c r="C96" s="91">
        <v>2</v>
      </c>
      <c r="D96" s="130">
        <v>0.00860085701897089</v>
      </c>
      <c r="E96" s="130">
        <v>1.5185139398778875</v>
      </c>
      <c r="F96" s="91" t="s">
        <v>941</v>
      </c>
      <c r="G96" s="91" t="b">
        <v>0</v>
      </c>
      <c r="H96" s="91" t="b">
        <v>0</v>
      </c>
      <c r="I96" s="91" t="b">
        <v>0</v>
      </c>
      <c r="J96" s="91" t="b">
        <v>0</v>
      </c>
      <c r="K96" s="91" t="b">
        <v>0</v>
      </c>
      <c r="L96" s="91" t="b">
        <v>0</v>
      </c>
    </row>
    <row r="97" spans="1:12" ht="15">
      <c r="A97" s="91" t="s">
        <v>1263</v>
      </c>
      <c r="B97" s="91" t="s">
        <v>1264</v>
      </c>
      <c r="C97" s="91">
        <v>2</v>
      </c>
      <c r="D97" s="130">
        <v>0.00860085701897089</v>
      </c>
      <c r="E97" s="130">
        <v>1.5185139398778875</v>
      </c>
      <c r="F97" s="91" t="s">
        <v>941</v>
      </c>
      <c r="G97" s="91" t="b">
        <v>0</v>
      </c>
      <c r="H97" s="91" t="b">
        <v>0</v>
      </c>
      <c r="I97" s="91" t="b">
        <v>0</v>
      </c>
      <c r="J97" s="91" t="b">
        <v>0</v>
      </c>
      <c r="K97" s="91" t="b">
        <v>0</v>
      </c>
      <c r="L97" s="91" t="b">
        <v>0</v>
      </c>
    </row>
    <row r="98" spans="1:12" ht="15">
      <c r="A98" s="91" t="s">
        <v>1264</v>
      </c>
      <c r="B98" s="91" t="s">
        <v>1055</v>
      </c>
      <c r="C98" s="91">
        <v>2</v>
      </c>
      <c r="D98" s="130">
        <v>0.00860085701897089</v>
      </c>
      <c r="E98" s="130">
        <v>1.0413926851582251</v>
      </c>
      <c r="F98" s="91" t="s">
        <v>941</v>
      </c>
      <c r="G98" s="91" t="b">
        <v>0</v>
      </c>
      <c r="H98" s="91" t="b">
        <v>0</v>
      </c>
      <c r="I98" s="91" t="b">
        <v>0</v>
      </c>
      <c r="J98" s="91" t="b">
        <v>0</v>
      </c>
      <c r="K98" s="91" t="b">
        <v>0</v>
      </c>
      <c r="L98" s="91" t="b">
        <v>0</v>
      </c>
    </row>
    <row r="99" spans="1:12" ht="15">
      <c r="A99" s="91" t="s">
        <v>225</v>
      </c>
      <c r="B99" s="91" t="s">
        <v>1056</v>
      </c>
      <c r="C99" s="91">
        <v>2</v>
      </c>
      <c r="D99" s="130">
        <v>0.00860085701897089</v>
      </c>
      <c r="E99" s="130">
        <v>1.5185139398778875</v>
      </c>
      <c r="F99" s="91" t="s">
        <v>941</v>
      </c>
      <c r="G99" s="91" t="b">
        <v>0</v>
      </c>
      <c r="H99" s="91" t="b">
        <v>0</v>
      </c>
      <c r="I99" s="91" t="b">
        <v>0</v>
      </c>
      <c r="J99" s="91" t="b">
        <v>0</v>
      </c>
      <c r="K99" s="91" t="b">
        <v>0</v>
      </c>
      <c r="L99" s="91" t="b">
        <v>0</v>
      </c>
    </row>
    <row r="100" spans="1:12" ht="15">
      <c r="A100" s="91" t="s">
        <v>1064</v>
      </c>
      <c r="B100" s="91" t="s">
        <v>1065</v>
      </c>
      <c r="C100" s="91">
        <v>5</v>
      </c>
      <c r="D100" s="130">
        <v>0</v>
      </c>
      <c r="E100" s="130">
        <v>1.1205739312058498</v>
      </c>
      <c r="F100" s="91" t="s">
        <v>942</v>
      </c>
      <c r="G100" s="91" t="b">
        <v>0</v>
      </c>
      <c r="H100" s="91" t="b">
        <v>0</v>
      </c>
      <c r="I100" s="91" t="b">
        <v>0</v>
      </c>
      <c r="J100" s="91" t="b">
        <v>0</v>
      </c>
      <c r="K100" s="91" t="b">
        <v>0</v>
      </c>
      <c r="L100" s="91" t="b">
        <v>0</v>
      </c>
    </row>
    <row r="101" spans="1:12" ht="15">
      <c r="A101" s="91" t="s">
        <v>1065</v>
      </c>
      <c r="B101" s="91" t="s">
        <v>1066</v>
      </c>
      <c r="C101" s="91">
        <v>5</v>
      </c>
      <c r="D101" s="130">
        <v>0</v>
      </c>
      <c r="E101" s="130">
        <v>1.1205739312058498</v>
      </c>
      <c r="F101" s="91" t="s">
        <v>942</v>
      </c>
      <c r="G101" s="91" t="b">
        <v>0</v>
      </c>
      <c r="H101" s="91" t="b">
        <v>0</v>
      </c>
      <c r="I101" s="91" t="b">
        <v>0</v>
      </c>
      <c r="J101" s="91" t="b">
        <v>0</v>
      </c>
      <c r="K101" s="91" t="b">
        <v>0</v>
      </c>
      <c r="L101" s="91" t="b">
        <v>0</v>
      </c>
    </row>
    <row r="102" spans="1:12" ht="15">
      <c r="A102" s="91" t="s">
        <v>1066</v>
      </c>
      <c r="B102" s="91" t="s">
        <v>1067</v>
      </c>
      <c r="C102" s="91">
        <v>5</v>
      </c>
      <c r="D102" s="130">
        <v>0</v>
      </c>
      <c r="E102" s="130">
        <v>1.1205739312058498</v>
      </c>
      <c r="F102" s="91" t="s">
        <v>942</v>
      </c>
      <c r="G102" s="91" t="b">
        <v>0</v>
      </c>
      <c r="H102" s="91" t="b">
        <v>0</v>
      </c>
      <c r="I102" s="91" t="b">
        <v>0</v>
      </c>
      <c r="J102" s="91" t="b">
        <v>0</v>
      </c>
      <c r="K102" s="91" t="b">
        <v>0</v>
      </c>
      <c r="L102" s="91" t="b">
        <v>0</v>
      </c>
    </row>
    <row r="103" spans="1:12" ht="15">
      <c r="A103" s="91" t="s">
        <v>1067</v>
      </c>
      <c r="B103" s="91" t="s">
        <v>1068</v>
      </c>
      <c r="C103" s="91">
        <v>5</v>
      </c>
      <c r="D103" s="130">
        <v>0</v>
      </c>
      <c r="E103" s="130">
        <v>1.1205739312058498</v>
      </c>
      <c r="F103" s="91" t="s">
        <v>942</v>
      </c>
      <c r="G103" s="91" t="b">
        <v>0</v>
      </c>
      <c r="H103" s="91" t="b">
        <v>0</v>
      </c>
      <c r="I103" s="91" t="b">
        <v>0</v>
      </c>
      <c r="J103" s="91" t="b">
        <v>0</v>
      </c>
      <c r="K103" s="91" t="b">
        <v>0</v>
      </c>
      <c r="L103" s="91" t="b">
        <v>0</v>
      </c>
    </row>
    <row r="104" spans="1:12" ht="15">
      <c r="A104" s="91" t="s">
        <v>1068</v>
      </c>
      <c r="B104" s="91" t="s">
        <v>1069</v>
      </c>
      <c r="C104" s="91">
        <v>5</v>
      </c>
      <c r="D104" s="130">
        <v>0</v>
      </c>
      <c r="E104" s="130">
        <v>1.1205739312058498</v>
      </c>
      <c r="F104" s="91" t="s">
        <v>942</v>
      </c>
      <c r="G104" s="91" t="b">
        <v>0</v>
      </c>
      <c r="H104" s="91" t="b">
        <v>0</v>
      </c>
      <c r="I104" s="91" t="b">
        <v>0</v>
      </c>
      <c r="J104" s="91" t="b">
        <v>0</v>
      </c>
      <c r="K104" s="91" t="b">
        <v>0</v>
      </c>
      <c r="L104" s="91" t="b">
        <v>0</v>
      </c>
    </row>
    <row r="105" spans="1:12" ht="15">
      <c r="A105" s="91" t="s">
        <v>1069</v>
      </c>
      <c r="B105" s="91" t="s">
        <v>250</v>
      </c>
      <c r="C105" s="91">
        <v>5</v>
      </c>
      <c r="D105" s="130">
        <v>0</v>
      </c>
      <c r="E105" s="130">
        <v>1.1205739312058498</v>
      </c>
      <c r="F105" s="91" t="s">
        <v>942</v>
      </c>
      <c r="G105" s="91" t="b">
        <v>0</v>
      </c>
      <c r="H105" s="91" t="b">
        <v>0</v>
      </c>
      <c r="I105" s="91" t="b">
        <v>0</v>
      </c>
      <c r="J105" s="91" t="b">
        <v>0</v>
      </c>
      <c r="K105" s="91" t="b">
        <v>0</v>
      </c>
      <c r="L105" s="91" t="b">
        <v>0</v>
      </c>
    </row>
    <row r="106" spans="1:12" ht="15">
      <c r="A106" s="91" t="s">
        <v>250</v>
      </c>
      <c r="B106" s="91" t="s">
        <v>1070</v>
      </c>
      <c r="C106" s="91">
        <v>5</v>
      </c>
      <c r="D106" s="130">
        <v>0</v>
      </c>
      <c r="E106" s="130">
        <v>1.1205739312058498</v>
      </c>
      <c r="F106" s="91" t="s">
        <v>942</v>
      </c>
      <c r="G106" s="91" t="b">
        <v>0</v>
      </c>
      <c r="H106" s="91" t="b">
        <v>0</v>
      </c>
      <c r="I106" s="91" t="b">
        <v>0</v>
      </c>
      <c r="J106" s="91" t="b">
        <v>0</v>
      </c>
      <c r="K106" s="91" t="b">
        <v>0</v>
      </c>
      <c r="L106" s="91" t="b">
        <v>0</v>
      </c>
    </row>
    <row r="107" spans="1:12" ht="15">
      <c r="A107" s="91" t="s">
        <v>1070</v>
      </c>
      <c r="B107" s="91" t="s">
        <v>1071</v>
      </c>
      <c r="C107" s="91">
        <v>5</v>
      </c>
      <c r="D107" s="130">
        <v>0</v>
      </c>
      <c r="E107" s="130">
        <v>1.1205739312058498</v>
      </c>
      <c r="F107" s="91" t="s">
        <v>942</v>
      </c>
      <c r="G107" s="91" t="b">
        <v>0</v>
      </c>
      <c r="H107" s="91" t="b">
        <v>0</v>
      </c>
      <c r="I107" s="91" t="b">
        <v>0</v>
      </c>
      <c r="J107" s="91" t="b">
        <v>0</v>
      </c>
      <c r="K107" s="91" t="b">
        <v>0</v>
      </c>
      <c r="L107" s="91" t="b">
        <v>0</v>
      </c>
    </row>
    <row r="108" spans="1:12" ht="15">
      <c r="A108" s="91" t="s">
        <v>1071</v>
      </c>
      <c r="B108" s="91" t="s">
        <v>1072</v>
      </c>
      <c r="C108" s="91">
        <v>5</v>
      </c>
      <c r="D108" s="130">
        <v>0</v>
      </c>
      <c r="E108" s="130">
        <v>1.1205739312058498</v>
      </c>
      <c r="F108" s="91" t="s">
        <v>942</v>
      </c>
      <c r="G108" s="91" t="b">
        <v>0</v>
      </c>
      <c r="H108" s="91" t="b">
        <v>0</v>
      </c>
      <c r="I108" s="91" t="b">
        <v>0</v>
      </c>
      <c r="J108" s="91" t="b">
        <v>1</v>
      </c>
      <c r="K108" s="91" t="b">
        <v>0</v>
      </c>
      <c r="L108" s="91" t="b">
        <v>0</v>
      </c>
    </row>
    <row r="109" spans="1:12" ht="15">
      <c r="A109" s="91" t="s">
        <v>1072</v>
      </c>
      <c r="B109" s="91" t="s">
        <v>1246</v>
      </c>
      <c r="C109" s="91">
        <v>5</v>
      </c>
      <c r="D109" s="130">
        <v>0</v>
      </c>
      <c r="E109" s="130">
        <v>1.1205739312058498</v>
      </c>
      <c r="F109" s="91" t="s">
        <v>942</v>
      </c>
      <c r="G109" s="91" t="b">
        <v>1</v>
      </c>
      <c r="H109" s="91" t="b">
        <v>0</v>
      </c>
      <c r="I109" s="91" t="b">
        <v>0</v>
      </c>
      <c r="J109" s="91" t="b">
        <v>0</v>
      </c>
      <c r="K109" s="91" t="b">
        <v>0</v>
      </c>
      <c r="L109" s="91" t="b">
        <v>0</v>
      </c>
    </row>
    <row r="110" spans="1:12" ht="15">
      <c r="A110" s="91" t="s">
        <v>1246</v>
      </c>
      <c r="B110" s="91" t="s">
        <v>1247</v>
      </c>
      <c r="C110" s="91">
        <v>5</v>
      </c>
      <c r="D110" s="130">
        <v>0</v>
      </c>
      <c r="E110" s="130">
        <v>1.1205739312058498</v>
      </c>
      <c r="F110" s="91" t="s">
        <v>942</v>
      </c>
      <c r="G110" s="91" t="b">
        <v>0</v>
      </c>
      <c r="H110" s="91" t="b">
        <v>0</v>
      </c>
      <c r="I110" s="91" t="b">
        <v>0</v>
      </c>
      <c r="J110" s="91" t="b">
        <v>0</v>
      </c>
      <c r="K110" s="91" t="b">
        <v>0</v>
      </c>
      <c r="L110" s="91" t="b">
        <v>0</v>
      </c>
    </row>
    <row r="111" spans="1:12" ht="15">
      <c r="A111" s="91" t="s">
        <v>1247</v>
      </c>
      <c r="B111" s="91" t="s">
        <v>1025</v>
      </c>
      <c r="C111" s="91">
        <v>5</v>
      </c>
      <c r="D111" s="130">
        <v>0</v>
      </c>
      <c r="E111" s="130">
        <v>1.1205739312058498</v>
      </c>
      <c r="F111" s="91" t="s">
        <v>942</v>
      </c>
      <c r="G111" s="91" t="b">
        <v>0</v>
      </c>
      <c r="H111" s="91" t="b">
        <v>0</v>
      </c>
      <c r="I111" s="91" t="b">
        <v>0</v>
      </c>
      <c r="J111" s="91" t="b">
        <v>0</v>
      </c>
      <c r="K111" s="91" t="b">
        <v>0</v>
      </c>
      <c r="L111" s="91" t="b">
        <v>0</v>
      </c>
    </row>
    <row r="112" spans="1:12" ht="15">
      <c r="A112" s="91" t="s">
        <v>217</v>
      </c>
      <c r="B112" s="91" t="s">
        <v>1064</v>
      </c>
      <c r="C112" s="91">
        <v>4</v>
      </c>
      <c r="D112" s="130">
        <v>0.0054597190427074045</v>
      </c>
      <c r="E112" s="130">
        <v>1.2174839442139063</v>
      </c>
      <c r="F112" s="91" t="s">
        <v>942</v>
      </c>
      <c r="G112" s="91" t="b">
        <v>0</v>
      </c>
      <c r="H112" s="91" t="b">
        <v>0</v>
      </c>
      <c r="I112" s="91" t="b">
        <v>0</v>
      </c>
      <c r="J112" s="91" t="b">
        <v>0</v>
      </c>
      <c r="K112" s="91" t="b">
        <v>0</v>
      </c>
      <c r="L11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1291</v>
      </c>
      <c r="B2" s="133" t="s">
        <v>1292</v>
      </c>
      <c r="C2" s="67" t="s">
        <v>1293</v>
      </c>
    </row>
    <row r="3" spans="1:3" ht="15">
      <c r="A3" s="132" t="s">
        <v>935</v>
      </c>
      <c r="B3" s="132" t="s">
        <v>935</v>
      </c>
      <c r="C3" s="36">
        <v>9</v>
      </c>
    </row>
    <row r="4" spans="1:3" ht="15">
      <c r="A4" s="132" t="s">
        <v>936</v>
      </c>
      <c r="B4" s="132" t="s">
        <v>936</v>
      </c>
      <c r="C4" s="36">
        <v>7</v>
      </c>
    </row>
    <row r="5" spans="1:3" ht="15">
      <c r="A5" s="132" t="s">
        <v>936</v>
      </c>
      <c r="B5" s="132" t="s">
        <v>938</v>
      </c>
      <c r="C5" s="36">
        <v>1</v>
      </c>
    </row>
    <row r="6" spans="1:3" ht="15">
      <c r="A6" s="132" t="s">
        <v>937</v>
      </c>
      <c r="B6" s="132" t="s">
        <v>937</v>
      </c>
      <c r="C6" s="36">
        <v>6</v>
      </c>
    </row>
    <row r="7" spans="1:3" ht="15">
      <c r="A7" s="132" t="s">
        <v>938</v>
      </c>
      <c r="B7" s="132" t="s">
        <v>938</v>
      </c>
      <c r="C7" s="36">
        <v>11</v>
      </c>
    </row>
    <row r="8" spans="1:3" ht="15">
      <c r="A8" s="132" t="s">
        <v>939</v>
      </c>
      <c r="B8" s="132" t="s">
        <v>939</v>
      </c>
      <c r="C8" s="36">
        <v>5</v>
      </c>
    </row>
    <row r="9" spans="1:3" ht="15">
      <c r="A9" s="132" t="s">
        <v>940</v>
      </c>
      <c r="B9" s="132" t="s">
        <v>940</v>
      </c>
      <c r="C9" s="36">
        <v>4</v>
      </c>
    </row>
    <row r="10" spans="1:3" ht="15">
      <c r="A10" s="132" t="s">
        <v>941</v>
      </c>
      <c r="B10" s="132" t="s">
        <v>938</v>
      </c>
      <c r="C10" s="36">
        <v>2</v>
      </c>
    </row>
    <row r="11" spans="1:3" ht="15">
      <c r="A11" s="132" t="s">
        <v>941</v>
      </c>
      <c r="B11" s="132" t="s">
        <v>941</v>
      </c>
      <c r="C11" s="36">
        <v>8</v>
      </c>
    </row>
    <row r="12" spans="1:3" ht="15">
      <c r="A12" s="132" t="s">
        <v>942</v>
      </c>
      <c r="B12" s="132" t="s">
        <v>942</v>
      </c>
      <c r="C12" s="36">
        <v>5</v>
      </c>
    </row>
    <row r="13" spans="1:3" ht="15">
      <c r="A13" s="132" t="s">
        <v>943</v>
      </c>
      <c r="B13" s="132" t="s">
        <v>943</v>
      </c>
      <c r="C13" s="36">
        <v>3</v>
      </c>
    </row>
    <row r="14" spans="1:3" ht="15">
      <c r="A14" s="132" t="s">
        <v>944</v>
      </c>
      <c r="B14" s="132" t="s">
        <v>944</v>
      </c>
      <c r="C14" s="36">
        <v>1</v>
      </c>
    </row>
    <row r="15" spans="1:3" ht="15">
      <c r="A15" s="132" t="s">
        <v>945</v>
      </c>
      <c r="B15" s="132" t="s">
        <v>945</v>
      </c>
      <c r="C1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1299</v>
      </c>
      <c r="B1" s="13" t="s">
        <v>17</v>
      </c>
    </row>
    <row r="2" spans="1:2" ht="15">
      <c r="A2" s="85" t="s">
        <v>1300</v>
      </c>
      <c r="B2" s="85" t="s">
        <v>1306</v>
      </c>
    </row>
    <row r="3" spans="1:2" ht="15">
      <c r="A3" s="85" t="s">
        <v>1301</v>
      </c>
      <c r="B3" s="85" t="s">
        <v>1307</v>
      </c>
    </row>
    <row r="4" spans="1:2" ht="15">
      <c r="A4" s="85" t="s">
        <v>1302</v>
      </c>
      <c r="B4" s="85" t="s">
        <v>1308</v>
      </c>
    </row>
    <row r="5" spans="1:2" ht="15">
      <c r="A5" s="85" t="s">
        <v>1303</v>
      </c>
      <c r="B5" s="85" t="s">
        <v>1309</v>
      </c>
    </row>
    <row r="6" spans="1:2" ht="15">
      <c r="A6" s="85" t="s">
        <v>1304</v>
      </c>
      <c r="B6" s="85" t="s">
        <v>1310</v>
      </c>
    </row>
    <row r="7" spans="1:2" ht="15">
      <c r="A7" s="85" t="s">
        <v>1305</v>
      </c>
      <c r="B7" s="85" t="s">
        <v>1307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934</v>
      </c>
      <c r="BB2" s="13" t="s">
        <v>958</v>
      </c>
      <c r="BC2" s="13" t="s">
        <v>959</v>
      </c>
      <c r="BD2" s="67" t="s">
        <v>1280</v>
      </c>
      <c r="BE2" s="67" t="s">
        <v>1281</v>
      </c>
      <c r="BF2" s="67" t="s">
        <v>1282</v>
      </c>
      <c r="BG2" s="67" t="s">
        <v>1283</v>
      </c>
      <c r="BH2" s="67" t="s">
        <v>1284</v>
      </c>
      <c r="BI2" s="67" t="s">
        <v>1285</v>
      </c>
      <c r="BJ2" s="67" t="s">
        <v>1286</v>
      </c>
      <c r="BK2" s="67" t="s">
        <v>1287</v>
      </c>
      <c r="BL2" s="67" t="s">
        <v>1288</v>
      </c>
    </row>
    <row r="3" spans="1:64" ht="15" customHeight="1">
      <c r="A3" s="84" t="s">
        <v>212</v>
      </c>
      <c r="B3" s="84" t="s">
        <v>212</v>
      </c>
      <c r="C3" s="53"/>
      <c r="D3" s="54"/>
      <c r="E3" s="65"/>
      <c r="F3" s="55"/>
      <c r="G3" s="53"/>
      <c r="H3" s="57"/>
      <c r="I3" s="56"/>
      <c r="J3" s="56"/>
      <c r="K3" s="36" t="s">
        <v>65</v>
      </c>
      <c r="L3" s="62">
        <v>3</v>
      </c>
      <c r="M3" s="62"/>
      <c r="N3" s="63"/>
      <c r="O3" s="85" t="s">
        <v>176</v>
      </c>
      <c r="P3" s="87">
        <v>43623.75511574074</v>
      </c>
      <c r="Q3" s="85" t="s">
        <v>274</v>
      </c>
      <c r="R3" s="89" t="s">
        <v>299</v>
      </c>
      <c r="S3" s="85" t="s">
        <v>309</v>
      </c>
      <c r="T3" s="85"/>
      <c r="U3" s="89" t="s">
        <v>320</v>
      </c>
      <c r="V3" s="89" t="s">
        <v>320</v>
      </c>
      <c r="W3" s="87">
        <v>43623.75511574074</v>
      </c>
      <c r="X3" s="89" t="s">
        <v>352</v>
      </c>
      <c r="Y3" s="85"/>
      <c r="Z3" s="85"/>
      <c r="AA3" s="91" t="s">
        <v>384</v>
      </c>
      <c r="AB3" s="85"/>
      <c r="AC3" s="85" t="b">
        <v>0</v>
      </c>
      <c r="AD3" s="85">
        <v>0</v>
      </c>
      <c r="AE3" s="91" t="s">
        <v>421</v>
      </c>
      <c r="AF3" s="85" t="b">
        <v>0</v>
      </c>
      <c r="AG3" s="85" t="s">
        <v>429</v>
      </c>
      <c r="AH3" s="85"/>
      <c r="AI3" s="91" t="s">
        <v>421</v>
      </c>
      <c r="AJ3" s="85" t="b">
        <v>0</v>
      </c>
      <c r="AK3" s="85">
        <v>0</v>
      </c>
      <c r="AL3" s="91" t="s">
        <v>421</v>
      </c>
      <c r="AM3" s="85" t="s">
        <v>432</v>
      </c>
      <c r="AN3" s="85" t="b">
        <v>0</v>
      </c>
      <c r="AO3" s="91" t="s">
        <v>384</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3</v>
      </c>
      <c r="BE3" s="52">
        <v>8.108108108108109</v>
      </c>
      <c r="BF3" s="51">
        <v>2</v>
      </c>
      <c r="BG3" s="52">
        <v>5.405405405405405</v>
      </c>
      <c r="BH3" s="51">
        <v>0</v>
      </c>
      <c r="BI3" s="52">
        <v>0</v>
      </c>
      <c r="BJ3" s="51">
        <v>32</v>
      </c>
      <c r="BK3" s="52">
        <v>86.48648648648648</v>
      </c>
      <c r="BL3" s="51">
        <v>37</v>
      </c>
    </row>
    <row r="4" spans="1:64" ht="15" customHeight="1">
      <c r="A4" s="84" t="s">
        <v>213</v>
      </c>
      <c r="B4" s="84" t="s">
        <v>243</v>
      </c>
      <c r="C4" s="53"/>
      <c r="D4" s="54"/>
      <c r="E4" s="65"/>
      <c r="F4" s="55"/>
      <c r="G4" s="53"/>
      <c r="H4" s="57"/>
      <c r="I4" s="56"/>
      <c r="J4" s="56"/>
      <c r="K4" s="36" t="s">
        <v>65</v>
      </c>
      <c r="L4" s="83">
        <v>4</v>
      </c>
      <c r="M4" s="83"/>
      <c r="N4" s="63"/>
      <c r="O4" s="86" t="s">
        <v>272</v>
      </c>
      <c r="P4" s="88">
        <v>43626.836481481485</v>
      </c>
      <c r="Q4" s="86" t="s">
        <v>275</v>
      </c>
      <c r="R4" s="90" t="s">
        <v>300</v>
      </c>
      <c r="S4" s="86" t="s">
        <v>310</v>
      </c>
      <c r="T4" s="86"/>
      <c r="U4" s="86"/>
      <c r="V4" s="90" t="s">
        <v>328</v>
      </c>
      <c r="W4" s="88">
        <v>43626.836481481485</v>
      </c>
      <c r="X4" s="90" t="s">
        <v>353</v>
      </c>
      <c r="Y4" s="86"/>
      <c r="Z4" s="86"/>
      <c r="AA4" s="92" t="s">
        <v>385</v>
      </c>
      <c r="AB4" s="86"/>
      <c r="AC4" s="86" t="b">
        <v>0</v>
      </c>
      <c r="AD4" s="86">
        <v>0</v>
      </c>
      <c r="AE4" s="92" t="s">
        <v>421</v>
      </c>
      <c r="AF4" s="86" t="b">
        <v>1</v>
      </c>
      <c r="AG4" s="86" t="s">
        <v>429</v>
      </c>
      <c r="AH4" s="86"/>
      <c r="AI4" s="92" t="s">
        <v>431</v>
      </c>
      <c r="AJ4" s="86" t="b">
        <v>0</v>
      </c>
      <c r="AK4" s="86">
        <v>0</v>
      </c>
      <c r="AL4" s="92" t="s">
        <v>421</v>
      </c>
      <c r="AM4" s="86" t="s">
        <v>433</v>
      </c>
      <c r="AN4" s="86" t="b">
        <v>0</v>
      </c>
      <c r="AO4" s="92" t="s">
        <v>385</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217</v>
      </c>
      <c r="C5" s="53"/>
      <c r="D5" s="54"/>
      <c r="E5" s="65"/>
      <c r="F5" s="55"/>
      <c r="G5" s="53"/>
      <c r="H5" s="57"/>
      <c r="I5" s="56"/>
      <c r="J5" s="56"/>
      <c r="K5" s="36" t="s">
        <v>65</v>
      </c>
      <c r="L5" s="83">
        <v>6</v>
      </c>
      <c r="M5" s="83"/>
      <c r="N5" s="63"/>
      <c r="O5" s="86" t="s">
        <v>272</v>
      </c>
      <c r="P5" s="88">
        <v>43627.67392361111</v>
      </c>
      <c r="Q5" s="86" t="s">
        <v>276</v>
      </c>
      <c r="R5" s="86"/>
      <c r="S5" s="86"/>
      <c r="T5" s="86"/>
      <c r="U5" s="86"/>
      <c r="V5" s="90" t="s">
        <v>329</v>
      </c>
      <c r="W5" s="88">
        <v>43627.67392361111</v>
      </c>
      <c r="X5" s="90" t="s">
        <v>354</v>
      </c>
      <c r="Y5" s="86"/>
      <c r="Z5" s="86"/>
      <c r="AA5" s="92" t="s">
        <v>386</v>
      </c>
      <c r="AB5" s="86"/>
      <c r="AC5" s="86" t="b">
        <v>0</v>
      </c>
      <c r="AD5" s="86">
        <v>0</v>
      </c>
      <c r="AE5" s="92" t="s">
        <v>421</v>
      </c>
      <c r="AF5" s="86" t="b">
        <v>0</v>
      </c>
      <c r="AG5" s="86" t="s">
        <v>429</v>
      </c>
      <c r="AH5" s="86"/>
      <c r="AI5" s="92" t="s">
        <v>421</v>
      </c>
      <c r="AJ5" s="86" t="b">
        <v>0</v>
      </c>
      <c r="AK5" s="86">
        <v>1</v>
      </c>
      <c r="AL5" s="92" t="s">
        <v>389</v>
      </c>
      <c r="AM5" s="86" t="s">
        <v>434</v>
      </c>
      <c r="AN5" s="86" t="b">
        <v>0</v>
      </c>
      <c r="AO5" s="92" t="s">
        <v>389</v>
      </c>
      <c r="AP5" s="86" t="s">
        <v>176</v>
      </c>
      <c r="AQ5" s="86">
        <v>0</v>
      </c>
      <c r="AR5" s="86">
        <v>0</v>
      </c>
      <c r="AS5" s="86"/>
      <c r="AT5" s="86"/>
      <c r="AU5" s="86"/>
      <c r="AV5" s="86"/>
      <c r="AW5" s="86"/>
      <c r="AX5" s="86"/>
      <c r="AY5" s="86"/>
      <c r="AZ5" s="86"/>
      <c r="BA5">
        <v>1</v>
      </c>
      <c r="BB5" s="85" t="str">
        <f>REPLACE(INDEX(GroupVertices[Group],MATCH(Edges25[[#This Row],[Vertex 1]],GroupVertices[Vertex],0)),1,1,"")</f>
        <v>8</v>
      </c>
      <c r="BC5" s="85" t="str">
        <f>REPLACE(INDEX(GroupVertices[Group],MATCH(Edges25[[#This Row],[Vertex 2]],GroupVertices[Vertex],0)),1,1,"")</f>
        <v>8</v>
      </c>
      <c r="BD5" s="51">
        <v>1</v>
      </c>
      <c r="BE5" s="52">
        <v>4.3478260869565215</v>
      </c>
      <c r="BF5" s="51">
        <v>0</v>
      </c>
      <c r="BG5" s="52">
        <v>0</v>
      </c>
      <c r="BH5" s="51">
        <v>0</v>
      </c>
      <c r="BI5" s="52">
        <v>0</v>
      </c>
      <c r="BJ5" s="51">
        <v>22</v>
      </c>
      <c r="BK5" s="52">
        <v>95.65217391304348</v>
      </c>
      <c r="BL5" s="51">
        <v>23</v>
      </c>
    </row>
    <row r="6" spans="1:64" ht="15">
      <c r="A6" s="84" t="s">
        <v>215</v>
      </c>
      <c r="B6" s="84" t="s">
        <v>217</v>
      </c>
      <c r="C6" s="53"/>
      <c r="D6" s="54"/>
      <c r="E6" s="65"/>
      <c r="F6" s="55"/>
      <c r="G6" s="53"/>
      <c r="H6" s="57"/>
      <c r="I6" s="56"/>
      <c r="J6" s="56"/>
      <c r="K6" s="36" t="s">
        <v>65</v>
      </c>
      <c r="L6" s="83">
        <v>7</v>
      </c>
      <c r="M6" s="83"/>
      <c r="N6" s="63"/>
      <c r="O6" s="86" t="s">
        <v>272</v>
      </c>
      <c r="P6" s="88">
        <v>43627.877604166664</v>
      </c>
      <c r="Q6" s="86" t="s">
        <v>276</v>
      </c>
      <c r="R6" s="86"/>
      <c r="S6" s="86"/>
      <c r="T6" s="86"/>
      <c r="U6" s="86"/>
      <c r="V6" s="90" t="s">
        <v>330</v>
      </c>
      <c r="W6" s="88">
        <v>43627.877604166664</v>
      </c>
      <c r="X6" s="90" t="s">
        <v>355</v>
      </c>
      <c r="Y6" s="86"/>
      <c r="Z6" s="86"/>
      <c r="AA6" s="92" t="s">
        <v>387</v>
      </c>
      <c r="AB6" s="86"/>
      <c r="AC6" s="86" t="b">
        <v>0</v>
      </c>
      <c r="AD6" s="86">
        <v>0</v>
      </c>
      <c r="AE6" s="92" t="s">
        <v>421</v>
      </c>
      <c r="AF6" s="86" t="b">
        <v>0</v>
      </c>
      <c r="AG6" s="86" t="s">
        <v>429</v>
      </c>
      <c r="AH6" s="86"/>
      <c r="AI6" s="92" t="s">
        <v>421</v>
      </c>
      <c r="AJ6" s="86" t="b">
        <v>0</v>
      </c>
      <c r="AK6" s="86">
        <v>4</v>
      </c>
      <c r="AL6" s="92" t="s">
        <v>389</v>
      </c>
      <c r="AM6" s="86" t="s">
        <v>433</v>
      </c>
      <c r="AN6" s="86" t="b">
        <v>0</v>
      </c>
      <c r="AO6" s="92" t="s">
        <v>389</v>
      </c>
      <c r="AP6" s="86" t="s">
        <v>176</v>
      </c>
      <c r="AQ6" s="86">
        <v>0</v>
      </c>
      <c r="AR6" s="86">
        <v>0</v>
      </c>
      <c r="AS6" s="86"/>
      <c r="AT6" s="86"/>
      <c r="AU6" s="86"/>
      <c r="AV6" s="86"/>
      <c r="AW6" s="86"/>
      <c r="AX6" s="86"/>
      <c r="AY6" s="86"/>
      <c r="AZ6" s="86"/>
      <c r="BA6">
        <v>1</v>
      </c>
      <c r="BB6" s="85" t="str">
        <f>REPLACE(INDEX(GroupVertices[Group],MATCH(Edges25[[#This Row],[Vertex 1]],GroupVertices[Vertex],0)),1,1,"")</f>
        <v>8</v>
      </c>
      <c r="BC6" s="85" t="str">
        <f>REPLACE(INDEX(GroupVertices[Group],MATCH(Edges25[[#This Row],[Vertex 2]],GroupVertices[Vertex],0)),1,1,"")</f>
        <v>8</v>
      </c>
      <c r="BD6" s="51">
        <v>1</v>
      </c>
      <c r="BE6" s="52">
        <v>4.3478260869565215</v>
      </c>
      <c r="BF6" s="51">
        <v>0</v>
      </c>
      <c r="BG6" s="52">
        <v>0</v>
      </c>
      <c r="BH6" s="51">
        <v>0</v>
      </c>
      <c r="BI6" s="52">
        <v>0</v>
      </c>
      <c r="BJ6" s="51">
        <v>22</v>
      </c>
      <c r="BK6" s="52">
        <v>95.65217391304348</v>
      </c>
      <c r="BL6" s="51">
        <v>23</v>
      </c>
    </row>
    <row r="7" spans="1:64" ht="15">
      <c r="A7" s="84" t="s">
        <v>216</v>
      </c>
      <c r="B7" s="84" t="s">
        <v>217</v>
      </c>
      <c r="C7" s="53"/>
      <c r="D7" s="54"/>
      <c r="E7" s="65"/>
      <c r="F7" s="55"/>
      <c r="G7" s="53"/>
      <c r="H7" s="57"/>
      <c r="I7" s="56"/>
      <c r="J7" s="56"/>
      <c r="K7" s="36" t="s">
        <v>65</v>
      </c>
      <c r="L7" s="83">
        <v>8</v>
      </c>
      <c r="M7" s="83"/>
      <c r="N7" s="63"/>
      <c r="O7" s="86" t="s">
        <v>272</v>
      </c>
      <c r="P7" s="88">
        <v>43628.20101851852</v>
      </c>
      <c r="Q7" s="86" t="s">
        <v>276</v>
      </c>
      <c r="R7" s="86"/>
      <c r="S7" s="86"/>
      <c r="T7" s="86"/>
      <c r="U7" s="86"/>
      <c r="V7" s="90" t="s">
        <v>331</v>
      </c>
      <c r="W7" s="88">
        <v>43628.20101851852</v>
      </c>
      <c r="X7" s="90" t="s">
        <v>356</v>
      </c>
      <c r="Y7" s="86"/>
      <c r="Z7" s="86"/>
      <c r="AA7" s="92" t="s">
        <v>388</v>
      </c>
      <c r="AB7" s="86"/>
      <c r="AC7" s="86" t="b">
        <v>0</v>
      </c>
      <c r="AD7" s="86">
        <v>0</v>
      </c>
      <c r="AE7" s="92" t="s">
        <v>421</v>
      </c>
      <c r="AF7" s="86" t="b">
        <v>0</v>
      </c>
      <c r="AG7" s="86" t="s">
        <v>429</v>
      </c>
      <c r="AH7" s="86"/>
      <c r="AI7" s="92" t="s">
        <v>421</v>
      </c>
      <c r="AJ7" s="86" t="b">
        <v>0</v>
      </c>
      <c r="AK7" s="86">
        <v>4</v>
      </c>
      <c r="AL7" s="92" t="s">
        <v>389</v>
      </c>
      <c r="AM7" s="86" t="s">
        <v>434</v>
      </c>
      <c r="AN7" s="86" t="b">
        <v>0</v>
      </c>
      <c r="AO7" s="92" t="s">
        <v>389</v>
      </c>
      <c r="AP7" s="86" t="s">
        <v>176</v>
      </c>
      <c r="AQ7" s="86">
        <v>0</v>
      </c>
      <c r="AR7" s="86">
        <v>0</v>
      </c>
      <c r="AS7" s="86"/>
      <c r="AT7" s="86"/>
      <c r="AU7" s="86"/>
      <c r="AV7" s="86"/>
      <c r="AW7" s="86"/>
      <c r="AX7" s="86"/>
      <c r="AY7" s="86"/>
      <c r="AZ7" s="86"/>
      <c r="BA7">
        <v>1</v>
      </c>
      <c r="BB7" s="85" t="str">
        <f>REPLACE(INDEX(GroupVertices[Group],MATCH(Edges25[[#This Row],[Vertex 1]],GroupVertices[Vertex],0)),1,1,"")</f>
        <v>8</v>
      </c>
      <c r="BC7" s="85" t="str">
        <f>REPLACE(INDEX(GroupVertices[Group],MATCH(Edges25[[#This Row],[Vertex 2]],GroupVertices[Vertex],0)),1,1,"")</f>
        <v>8</v>
      </c>
      <c r="BD7" s="51">
        <v>1</v>
      </c>
      <c r="BE7" s="52">
        <v>4.3478260869565215</v>
      </c>
      <c r="BF7" s="51">
        <v>0</v>
      </c>
      <c r="BG7" s="52">
        <v>0</v>
      </c>
      <c r="BH7" s="51">
        <v>0</v>
      </c>
      <c r="BI7" s="52">
        <v>0</v>
      </c>
      <c r="BJ7" s="51">
        <v>22</v>
      </c>
      <c r="BK7" s="52">
        <v>95.65217391304348</v>
      </c>
      <c r="BL7" s="51">
        <v>23</v>
      </c>
    </row>
    <row r="8" spans="1:64" ht="15">
      <c r="A8" s="84" t="s">
        <v>217</v>
      </c>
      <c r="B8" s="84" t="s">
        <v>217</v>
      </c>
      <c r="C8" s="53"/>
      <c r="D8" s="54"/>
      <c r="E8" s="65"/>
      <c r="F8" s="55"/>
      <c r="G8" s="53"/>
      <c r="H8" s="57"/>
      <c r="I8" s="56"/>
      <c r="J8" s="56"/>
      <c r="K8" s="36" t="s">
        <v>65</v>
      </c>
      <c r="L8" s="83">
        <v>9</v>
      </c>
      <c r="M8" s="83"/>
      <c r="N8" s="63"/>
      <c r="O8" s="86" t="s">
        <v>176</v>
      </c>
      <c r="P8" s="88">
        <v>43627.64572916667</v>
      </c>
      <c r="Q8" s="86" t="s">
        <v>277</v>
      </c>
      <c r="R8" s="90" t="s">
        <v>301</v>
      </c>
      <c r="S8" s="86" t="s">
        <v>311</v>
      </c>
      <c r="T8" s="86"/>
      <c r="U8" s="86"/>
      <c r="V8" s="90" t="s">
        <v>332</v>
      </c>
      <c r="W8" s="88">
        <v>43627.64572916667</v>
      </c>
      <c r="X8" s="90" t="s">
        <v>357</v>
      </c>
      <c r="Y8" s="86"/>
      <c r="Z8" s="86"/>
      <c r="AA8" s="92" t="s">
        <v>389</v>
      </c>
      <c r="AB8" s="86"/>
      <c r="AC8" s="86" t="b">
        <v>0</v>
      </c>
      <c r="AD8" s="86">
        <v>3</v>
      </c>
      <c r="AE8" s="92" t="s">
        <v>421</v>
      </c>
      <c r="AF8" s="86" t="b">
        <v>0</v>
      </c>
      <c r="AG8" s="86" t="s">
        <v>429</v>
      </c>
      <c r="AH8" s="86"/>
      <c r="AI8" s="92" t="s">
        <v>421</v>
      </c>
      <c r="AJ8" s="86" t="b">
        <v>0</v>
      </c>
      <c r="AK8" s="86">
        <v>1</v>
      </c>
      <c r="AL8" s="92" t="s">
        <v>421</v>
      </c>
      <c r="AM8" s="86" t="s">
        <v>433</v>
      </c>
      <c r="AN8" s="86" t="b">
        <v>0</v>
      </c>
      <c r="AO8" s="92" t="s">
        <v>389</v>
      </c>
      <c r="AP8" s="86" t="s">
        <v>176</v>
      </c>
      <c r="AQ8" s="86">
        <v>0</v>
      </c>
      <c r="AR8" s="86">
        <v>0</v>
      </c>
      <c r="AS8" s="86"/>
      <c r="AT8" s="86"/>
      <c r="AU8" s="86"/>
      <c r="AV8" s="86"/>
      <c r="AW8" s="86"/>
      <c r="AX8" s="86"/>
      <c r="AY8" s="86"/>
      <c r="AZ8" s="86"/>
      <c r="BA8">
        <v>1</v>
      </c>
      <c r="BB8" s="85" t="str">
        <f>REPLACE(INDEX(GroupVertices[Group],MATCH(Edges25[[#This Row],[Vertex 1]],GroupVertices[Vertex],0)),1,1,"")</f>
        <v>8</v>
      </c>
      <c r="BC8" s="85" t="str">
        <f>REPLACE(INDEX(GroupVertices[Group],MATCH(Edges25[[#This Row],[Vertex 2]],GroupVertices[Vertex],0)),1,1,"")</f>
        <v>8</v>
      </c>
      <c r="BD8" s="51">
        <v>1</v>
      </c>
      <c r="BE8" s="52">
        <v>4.3478260869565215</v>
      </c>
      <c r="BF8" s="51">
        <v>0</v>
      </c>
      <c r="BG8" s="52">
        <v>0</v>
      </c>
      <c r="BH8" s="51">
        <v>0</v>
      </c>
      <c r="BI8" s="52">
        <v>0</v>
      </c>
      <c r="BJ8" s="51">
        <v>22</v>
      </c>
      <c r="BK8" s="52">
        <v>95.65217391304348</v>
      </c>
      <c r="BL8" s="51">
        <v>23</v>
      </c>
    </row>
    <row r="9" spans="1:64" ht="15">
      <c r="A9" s="84" t="s">
        <v>218</v>
      </c>
      <c r="B9" s="84" t="s">
        <v>217</v>
      </c>
      <c r="C9" s="53"/>
      <c r="D9" s="54"/>
      <c r="E9" s="65"/>
      <c r="F9" s="55"/>
      <c r="G9" s="53"/>
      <c r="H9" s="57"/>
      <c r="I9" s="56"/>
      <c r="J9" s="56"/>
      <c r="K9" s="36" t="s">
        <v>65</v>
      </c>
      <c r="L9" s="83">
        <v>10</v>
      </c>
      <c r="M9" s="83"/>
      <c r="N9" s="63"/>
      <c r="O9" s="86" t="s">
        <v>272</v>
      </c>
      <c r="P9" s="88">
        <v>43628.237349537034</v>
      </c>
      <c r="Q9" s="86" t="s">
        <v>276</v>
      </c>
      <c r="R9" s="86"/>
      <c r="S9" s="86"/>
      <c r="T9" s="86"/>
      <c r="U9" s="86"/>
      <c r="V9" s="90" t="s">
        <v>333</v>
      </c>
      <c r="W9" s="88">
        <v>43628.237349537034</v>
      </c>
      <c r="X9" s="90" t="s">
        <v>358</v>
      </c>
      <c r="Y9" s="86"/>
      <c r="Z9" s="86"/>
      <c r="AA9" s="92" t="s">
        <v>390</v>
      </c>
      <c r="AB9" s="86"/>
      <c r="AC9" s="86" t="b">
        <v>0</v>
      </c>
      <c r="AD9" s="86">
        <v>0</v>
      </c>
      <c r="AE9" s="92" t="s">
        <v>421</v>
      </c>
      <c r="AF9" s="86" t="b">
        <v>0</v>
      </c>
      <c r="AG9" s="86" t="s">
        <v>429</v>
      </c>
      <c r="AH9" s="86"/>
      <c r="AI9" s="92" t="s">
        <v>421</v>
      </c>
      <c r="AJ9" s="86" t="b">
        <v>0</v>
      </c>
      <c r="AK9" s="86">
        <v>4</v>
      </c>
      <c r="AL9" s="92" t="s">
        <v>389</v>
      </c>
      <c r="AM9" s="86" t="s">
        <v>435</v>
      </c>
      <c r="AN9" s="86" t="b">
        <v>0</v>
      </c>
      <c r="AO9" s="92" t="s">
        <v>389</v>
      </c>
      <c r="AP9" s="86" t="s">
        <v>176</v>
      </c>
      <c r="AQ9" s="86">
        <v>0</v>
      </c>
      <c r="AR9" s="86">
        <v>0</v>
      </c>
      <c r="AS9" s="86"/>
      <c r="AT9" s="86"/>
      <c r="AU9" s="86"/>
      <c r="AV9" s="86"/>
      <c r="AW9" s="86"/>
      <c r="AX9" s="86"/>
      <c r="AY9" s="86"/>
      <c r="AZ9" s="86"/>
      <c r="BA9">
        <v>1</v>
      </c>
      <c r="BB9" s="85" t="str">
        <f>REPLACE(INDEX(GroupVertices[Group],MATCH(Edges25[[#This Row],[Vertex 1]],GroupVertices[Vertex],0)),1,1,"")</f>
        <v>8</v>
      </c>
      <c r="BC9" s="85" t="str">
        <f>REPLACE(INDEX(GroupVertices[Group],MATCH(Edges25[[#This Row],[Vertex 2]],GroupVertices[Vertex],0)),1,1,"")</f>
        <v>8</v>
      </c>
      <c r="BD9" s="51">
        <v>1</v>
      </c>
      <c r="BE9" s="52">
        <v>4.3478260869565215</v>
      </c>
      <c r="BF9" s="51">
        <v>0</v>
      </c>
      <c r="BG9" s="52">
        <v>0</v>
      </c>
      <c r="BH9" s="51">
        <v>0</v>
      </c>
      <c r="BI9" s="52">
        <v>0</v>
      </c>
      <c r="BJ9" s="51">
        <v>22</v>
      </c>
      <c r="BK9" s="52">
        <v>95.65217391304348</v>
      </c>
      <c r="BL9" s="51">
        <v>23</v>
      </c>
    </row>
    <row r="10" spans="1:64" ht="15">
      <c r="A10" s="84" t="s">
        <v>219</v>
      </c>
      <c r="B10" s="84" t="s">
        <v>219</v>
      </c>
      <c r="C10" s="53"/>
      <c r="D10" s="54"/>
      <c r="E10" s="65"/>
      <c r="F10" s="55"/>
      <c r="G10" s="53"/>
      <c r="H10" s="57"/>
      <c r="I10" s="56"/>
      <c r="J10" s="56"/>
      <c r="K10" s="36" t="s">
        <v>65</v>
      </c>
      <c r="L10" s="83">
        <v>11</v>
      </c>
      <c r="M10" s="83"/>
      <c r="N10" s="63"/>
      <c r="O10" s="86" t="s">
        <v>176</v>
      </c>
      <c r="P10" s="88">
        <v>43628.29167824074</v>
      </c>
      <c r="Q10" s="86" t="s">
        <v>278</v>
      </c>
      <c r="R10" s="90" t="s">
        <v>302</v>
      </c>
      <c r="S10" s="86" t="s">
        <v>312</v>
      </c>
      <c r="T10" s="86"/>
      <c r="U10" s="86"/>
      <c r="V10" s="90" t="s">
        <v>334</v>
      </c>
      <c r="W10" s="88">
        <v>43628.29167824074</v>
      </c>
      <c r="X10" s="90" t="s">
        <v>359</v>
      </c>
      <c r="Y10" s="86"/>
      <c r="Z10" s="86"/>
      <c r="AA10" s="92" t="s">
        <v>391</v>
      </c>
      <c r="AB10" s="86"/>
      <c r="AC10" s="86" t="b">
        <v>0</v>
      </c>
      <c r="AD10" s="86">
        <v>0</v>
      </c>
      <c r="AE10" s="92" t="s">
        <v>421</v>
      </c>
      <c r="AF10" s="86" t="b">
        <v>0</v>
      </c>
      <c r="AG10" s="86" t="s">
        <v>429</v>
      </c>
      <c r="AH10" s="86"/>
      <c r="AI10" s="92" t="s">
        <v>421</v>
      </c>
      <c r="AJ10" s="86" t="b">
        <v>0</v>
      </c>
      <c r="AK10" s="86">
        <v>0</v>
      </c>
      <c r="AL10" s="92" t="s">
        <v>421</v>
      </c>
      <c r="AM10" s="86" t="s">
        <v>436</v>
      </c>
      <c r="AN10" s="86" t="b">
        <v>0</v>
      </c>
      <c r="AO10" s="92" t="s">
        <v>391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6</v>
      </c>
      <c r="BK10" s="52">
        <v>100</v>
      </c>
      <c r="BL10" s="51">
        <v>6</v>
      </c>
    </row>
    <row r="11" spans="1:64" ht="15">
      <c r="A11" s="84" t="s">
        <v>220</v>
      </c>
      <c r="B11" s="84" t="s">
        <v>245</v>
      </c>
      <c r="C11" s="53"/>
      <c r="D11" s="54"/>
      <c r="E11" s="65"/>
      <c r="F11" s="55"/>
      <c r="G11" s="53"/>
      <c r="H11" s="57"/>
      <c r="I11" s="56"/>
      <c r="J11" s="56"/>
      <c r="K11" s="36" t="s">
        <v>65</v>
      </c>
      <c r="L11" s="83">
        <v>12</v>
      </c>
      <c r="M11" s="83"/>
      <c r="N11" s="63"/>
      <c r="O11" s="86" t="s">
        <v>273</v>
      </c>
      <c r="P11" s="88">
        <v>43629.27858796297</v>
      </c>
      <c r="Q11" s="86" t="s">
        <v>279</v>
      </c>
      <c r="R11" s="86"/>
      <c r="S11" s="86"/>
      <c r="T11" s="86"/>
      <c r="U11" s="86"/>
      <c r="V11" s="90" t="s">
        <v>335</v>
      </c>
      <c r="W11" s="88">
        <v>43629.27858796297</v>
      </c>
      <c r="X11" s="90" t="s">
        <v>360</v>
      </c>
      <c r="Y11" s="86"/>
      <c r="Z11" s="86"/>
      <c r="AA11" s="92" t="s">
        <v>392</v>
      </c>
      <c r="AB11" s="86"/>
      <c r="AC11" s="86" t="b">
        <v>0</v>
      </c>
      <c r="AD11" s="86">
        <v>0</v>
      </c>
      <c r="AE11" s="92" t="s">
        <v>422</v>
      </c>
      <c r="AF11" s="86" t="b">
        <v>0</v>
      </c>
      <c r="AG11" s="86" t="s">
        <v>429</v>
      </c>
      <c r="AH11" s="86"/>
      <c r="AI11" s="92" t="s">
        <v>421</v>
      </c>
      <c r="AJ11" s="86" t="b">
        <v>0</v>
      </c>
      <c r="AK11" s="86">
        <v>0</v>
      </c>
      <c r="AL11" s="92" t="s">
        <v>421</v>
      </c>
      <c r="AM11" s="86" t="s">
        <v>433</v>
      </c>
      <c r="AN11" s="86" t="b">
        <v>0</v>
      </c>
      <c r="AO11" s="92" t="s">
        <v>392</v>
      </c>
      <c r="AP11" s="86" t="s">
        <v>176</v>
      </c>
      <c r="AQ11" s="86">
        <v>0</v>
      </c>
      <c r="AR11" s="86">
        <v>0</v>
      </c>
      <c r="AS11" s="86"/>
      <c r="AT11" s="86"/>
      <c r="AU11" s="86"/>
      <c r="AV11" s="86"/>
      <c r="AW11" s="86"/>
      <c r="AX11" s="86"/>
      <c r="AY11" s="86"/>
      <c r="AZ11" s="86"/>
      <c r="BA11">
        <v>1</v>
      </c>
      <c r="BB11" s="85" t="str">
        <f>REPLACE(INDEX(GroupVertices[Group],MATCH(Edges25[[#This Row],[Vertex 1]],GroupVertices[Vertex],0)),1,1,"")</f>
        <v>11</v>
      </c>
      <c r="BC11" s="85" t="str">
        <f>REPLACE(INDEX(GroupVertices[Group],MATCH(Edges25[[#This Row],[Vertex 2]],GroupVertices[Vertex],0)),1,1,"")</f>
        <v>11</v>
      </c>
      <c r="BD11" s="51">
        <v>0</v>
      </c>
      <c r="BE11" s="52">
        <v>0</v>
      </c>
      <c r="BF11" s="51">
        <v>0</v>
      </c>
      <c r="BG11" s="52">
        <v>0</v>
      </c>
      <c r="BH11" s="51">
        <v>0</v>
      </c>
      <c r="BI11" s="52">
        <v>0</v>
      </c>
      <c r="BJ11" s="51">
        <v>10</v>
      </c>
      <c r="BK11" s="52">
        <v>100</v>
      </c>
      <c r="BL11" s="51">
        <v>10</v>
      </c>
    </row>
    <row r="12" spans="1:64" ht="15">
      <c r="A12" s="84" t="s">
        <v>221</v>
      </c>
      <c r="B12" s="84" t="s">
        <v>246</v>
      </c>
      <c r="C12" s="53"/>
      <c r="D12" s="54"/>
      <c r="E12" s="65"/>
      <c r="F12" s="55"/>
      <c r="G12" s="53"/>
      <c r="H12" s="57"/>
      <c r="I12" s="56"/>
      <c r="J12" s="56"/>
      <c r="K12" s="36" t="s">
        <v>65</v>
      </c>
      <c r="L12" s="83">
        <v>13</v>
      </c>
      <c r="M12" s="83"/>
      <c r="N12" s="63"/>
      <c r="O12" s="86" t="s">
        <v>272</v>
      </c>
      <c r="P12" s="88">
        <v>43629.319768518515</v>
      </c>
      <c r="Q12" s="86" t="s">
        <v>280</v>
      </c>
      <c r="R12" s="86"/>
      <c r="S12" s="86"/>
      <c r="T12" s="86"/>
      <c r="U12" s="86"/>
      <c r="V12" s="90" t="s">
        <v>336</v>
      </c>
      <c r="W12" s="88">
        <v>43629.319768518515</v>
      </c>
      <c r="X12" s="90" t="s">
        <v>361</v>
      </c>
      <c r="Y12" s="86"/>
      <c r="Z12" s="86"/>
      <c r="AA12" s="92" t="s">
        <v>393</v>
      </c>
      <c r="AB12" s="92" t="s">
        <v>416</v>
      </c>
      <c r="AC12" s="86" t="b">
        <v>0</v>
      </c>
      <c r="AD12" s="86">
        <v>0</v>
      </c>
      <c r="AE12" s="92" t="s">
        <v>423</v>
      </c>
      <c r="AF12" s="86" t="b">
        <v>0</v>
      </c>
      <c r="AG12" s="86" t="s">
        <v>429</v>
      </c>
      <c r="AH12" s="86"/>
      <c r="AI12" s="92" t="s">
        <v>421</v>
      </c>
      <c r="AJ12" s="86" t="b">
        <v>0</v>
      </c>
      <c r="AK12" s="86">
        <v>0</v>
      </c>
      <c r="AL12" s="92" t="s">
        <v>421</v>
      </c>
      <c r="AM12" s="86" t="s">
        <v>434</v>
      </c>
      <c r="AN12" s="86" t="b">
        <v>0</v>
      </c>
      <c r="AO12" s="92" t="s">
        <v>416</v>
      </c>
      <c r="AP12" s="86" t="s">
        <v>176</v>
      </c>
      <c r="AQ12" s="86">
        <v>0</v>
      </c>
      <c r="AR12" s="86">
        <v>0</v>
      </c>
      <c r="AS12" s="86" t="s">
        <v>443</v>
      </c>
      <c r="AT12" s="86" t="s">
        <v>445</v>
      </c>
      <c r="AU12" s="86" t="s">
        <v>447</v>
      </c>
      <c r="AV12" s="86" t="s">
        <v>449</v>
      </c>
      <c r="AW12" s="86" t="s">
        <v>451</v>
      </c>
      <c r="AX12" s="86" t="s">
        <v>453</v>
      </c>
      <c r="AY12" s="86" t="s">
        <v>455</v>
      </c>
      <c r="AZ12" s="90" t="s">
        <v>456</v>
      </c>
      <c r="BA12">
        <v>1</v>
      </c>
      <c r="BB12" s="85" t="str">
        <f>REPLACE(INDEX(GroupVertices[Group],MATCH(Edges25[[#This Row],[Vertex 1]],GroupVertices[Vertex],0)),1,1,"")</f>
        <v>2</v>
      </c>
      <c r="BC12" s="85" t="str">
        <f>REPLACE(INDEX(GroupVertices[Group],MATCH(Edges25[[#This Row],[Vertex 2]],GroupVertices[Vertex],0)),1,1,"")</f>
        <v>2</v>
      </c>
      <c r="BD12" s="51"/>
      <c r="BE12" s="52"/>
      <c r="BF12" s="51"/>
      <c r="BG12" s="52"/>
      <c r="BH12" s="51"/>
      <c r="BI12" s="52"/>
      <c r="BJ12" s="51"/>
      <c r="BK12" s="52"/>
      <c r="BL12" s="51"/>
    </row>
    <row r="13" spans="1:64" ht="15">
      <c r="A13" s="84" t="s">
        <v>222</v>
      </c>
      <c r="B13" s="84" t="s">
        <v>251</v>
      </c>
      <c r="C13" s="53"/>
      <c r="D13" s="54"/>
      <c r="E13" s="65"/>
      <c r="F13" s="55"/>
      <c r="G13" s="53"/>
      <c r="H13" s="57"/>
      <c r="I13" s="56"/>
      <c r="J13" s="56"/>
      <c r="K13" s="36" t="s">
        <v>65</v>
      </c>
      <c r="L13" s="83">
        <v>19</v>
      </c>
      <c r="M13" s="83"/>
      <c r="N13" s="63"/>
      <c r="O13" s="86" t="s">
        <v>272</v>
      </c>
      <c r="P13" s="88">
        <v>43633.7905787037</v>
      </c>
      <c r="Q13" s="86" t="s">
        <v>281</v>
      </c>
      <c r="R13" s="86"/>
      <c r="S13" s="86"/>
      <c r="T13" s="86"/>
      <c r="U13" s="86"/>
      <c r="V13" s="90" t="s">
        <v>337</v>
      </c>
      <c r="W13" s="88">
        <v>43633.7905787037</v>
      </c>
      <c r="X13" s="90" t="s">
        <v>362</v>
      </c>
      <c r="Y13" s="86"/>
      <c r="Z13" s="86"/>
      <c r="AA13" s="92" t="s">
        <v>394</v>
      </c>
      <c r="AB13" s="86"/>
      <c r="AC13" s="86" t="b">
        <v>0</v>
      </c>
      <c r="AD13" s="86">
        <v>0</v>
      </c>
      <c r="AE13" s="92" t="s">
        <v>421</v>
      </c>
      <c r="AF13" s="86" t="b">
        <v>0</v>
      </c>
      <c r="AG13" s="86" t="s">
        <v>429</v>
      </c>
      <c r="AH13" s="86"/>
      <c r="AI13" s="92" t="s">
        <v>421</v>
      </c>
      <c r="AJ13" s="86" t="b">
        <v>0</v>
      </c>
      <c r="AK13" s="86">
        <v>2</v>
      </c>
      <c r="AL13" s="92" t="s">
        <v>397</v>
      </c>
      <c r="AM13" s="86" t="s">
        <v>437</v>
      </c>
      <c r="AN13" s="86" t="b">
        <v>0</v>
      </c>
      <c r="AO13" s="92" t="s">
        <v>397</v>
      </c>
      <c r="AP13" s="86" t="s">
        <v>176</v>
      </c>
      <c r="AQ13" s="86">
        <v>0</v>
      </c>
      <c r="AR13" s="86">
        <v>0</v>
      </c>
      <c r="AS13" s="86"/>
      <c r="AT13" s="86"/>
      <c r="AU13" s="86"/>
      <c r="AV13" s="86"/>
      <c r="AW13" s="86"/>
      <c r="AX13" s="86"/>
      <c r="AY13" s="86"/>
      <c r="AZ13" s="86"/>
      <c r="BA13">
        <v>1</v>
      </c>
      <c r="BB13" s="85" t="str">
        <f>REPLACE(INDEX(GroupVertices[Group],MATCH(Edges25[[#This Row],[Vertex 1]],GroupVertices[Vertex],0)),1,1,"")</f>
        <v>7</v>
      </c>
      <c r="BC13" s="85" t="str">
        <f>REPLACE(INDEX(GroupVertices[Group],MATCH(Edges25[[#This Row],[Vertex 2]],GroupVertices[Vertex],0)),1,1,"")</f>
        <v>7</v>
      </c>
      <c r="BD13" s="51"/>
      <c r="BE13" s="52"/>
      <c r="BF13" s="51"/>
      <c r="BG13" s="52"/>
      <c r="BH13" s="51"/>
      <c r="BI13" s="52"/>
      <c r="BJ13" s="51"/>
      <c r="BK13" s="52"/>
      <c r="BL13" s="51"/>
    </row>
    <row r="14" spans="1:64" ht="15">
      <c r="A14" s="84" t="s">
        <v>223</v>
      </c>
      <c r="B14" s="84" t="s">
        <v>251</v>
      </c>
      <c r="C14" s="53"/>
      <c r="D14" s="54"/>
      <c r="E14" s="65"/>
      <c r="F14" s="55"/>
      <c r="G14" s="53"/>
      <c r="H14" s="57"/>
      <c r="I14" s="56"/>
      <c r="J14" s="56"/>
      <c r="K14" s="36" t="s">
        <v>65</v>
      </c>
      <c r="L14" s="83">
        <v>21</v>
      </c>
      <c r="M14" s="83"/>
      <c r="N14" s="63"/>
      <c r="O14" s="86" t="s">
        <v>272</v>
      </c>
      <c r="P14" s="88">
        <v>43633.80971064815</v>
      </c>
      <c r="Q14" s="86" t="s">
        <v>281</v>
      </c>
      <c r="R14" s="86"/>
      <c r="S14" s="86"/>
      <c r="T14" s="86"/>
      <c r="U14" s="86"/>
      <c r="V14" s="90" t="s">
        <v>338</v>
      </c>
      <c r="W14" s="88">
        <v>43633.80971064815</v>
      </c>
      <c r="X14" s="90" t="s">
        <v>363</v>
      </c>
      <c r="Y14" s="86"/>
      <c r="Z14" s="86"/>
      <c r="AA14" s="92" t="s">
        <v>395</v>
      </c>
      <c r="AB14" s="86"/>
      <c r="AC14" s="86" t="b">
        <v>0</v>
      </c>
      <c r="AD14" s="86">
        <v>0</v>
      </c>
      <c r="AE14" s="92" t="s">
        <v>421</v>
      </c>
      <c r="AF14" s="86" t="b">
        <v>0</v>
      </c>
      <c r="AG14" s="86" t="s">
        <v>429</v>
      </c>
      <c r="AH14" s="86"/>
      <c r="AI14" s="92" t="s">
        <v>421</v>
      </c>
      <c r="AJ14" s="86" t="b">
        <v>0</v>
      </c>
      <c r="AK14" s="86">
        <v>2</v>
      </c>
      <c r="AL14" s="92" t="s">
        <v>397</v>
      </c>
      <c r="AM14" s="86" t="s">
        <v>434</v>
      </c>
      <c r="AN14" s="86" t="b">
        <v>0</v>
      </c>
      <c r="AO14" s="92" t="s">
        <v>397</v>
      </c>
      <c r="AP14" s="86" t="s">
        <v>176</v>
      </c>
      <c r="AQ14" s="86">
        <v>0</v>
      </c>
      <c r="AR14" s="86">
        <v>0</v>
      </c>
      <c r="AS14" s="86"/>
      <c r="AT14" s="86"/>
      <c r="AU14" s="86"/>
      <c r="AV14" s="86"/>
      <c r="AW14" s="86"/>
      <c r="AX14" s="86"/>
      <c r="AY14" s="86"/>
      <c r="AZ14" s="86"/>
      <c r="BA14">
        <v>1</v>
      </c>
      <c r="BB14" s="85" t="str">
        <f>REPLACE(INDEX(GroupVertices[Group],MATCH(Edges25[[#This Row],[Vertex 1]],GroupVertices[Vertex],0)),1,1,"")</f>
        <v>7</v>
      </c>
      <c r="BC14" s="85" t="str">
        <f>REPLACE(INDEX(GroupVertices[Group],MATCH(Edges25[[#This Row],[Vertex 2]],GroupVertices[Vertex],0)),1,1,"")</f>
        <v>7</v>
      </c>
      <c r="BD14" s="51"/>
      <c r="BE14" s="52"/>
      <c r="BF14" s="51"/>
      <c r="BG14" s="52"/>
      <c r="BH14" s="51"/>
      <c r="BI14" s="52"/>
      <c r="BJ14" s="51"/>
      <c r="BK14" s="52"/>
      <c r="BL14" s="51"/>
    </row>
    <row r="15" spans="1:64" ht="15">
      <c r="A15" s="84" t="s">
        <v>224</v>
      </c>
      <c r="B15" s="84" t="s">
        <v>224</v>
      </c>
      <c r="C15" s="53"/>
      <c r="D15" s="54"/>
      <c r="E15" s="65"/>
      <c r="F15" s="55"/>
      <c r="G15" s="53"/>
      <c r="H15" s="57"/>
      <c r="I15" s="56"/>
      <c r="J15" s="56"/>
      <c r="K15" s="36" t="s">
        <v>65</v>
      </c>
      <c r="L15" s="83">
        <v>23</v>
      </c>
      <c r="M15" s="83"/>
      <c r="N15" s="63"/>
      <c r="O15" s="86" t="s">
        <v>176</v>
      </c>
      <c r="P15" s="88">
        <v>43636.95313657408</v>
      </c>
      <c r="Q15" s="86" t="s">
        <v>282</v>
      </c>
      <c r="R15" s="86"/>
      <c r="S15" s="86"/>
      <c r="T15" s="86"/>
      <c r="U15" s="86"/>
      <c r="V15" s="90" t="s">
        <v>339</v>
      </c>
      <c r="W15" s="88">
        <v>43636.95313657408</v>
      </c>
      <c r="X15" s="90" t="s">
        <v>364</v>
      </c>
      <c r="Y15" s="86"/>
      <c r="Z15" s="86"/>
      <c r="AA15" s="92" t="s">
        <v>396</v>
      </c>
      <c r="AB15" s="86"/>
      <c r="AC15" s="86" t="b">
        <v>0</v>
      </c>
      <c r="AD15" s="86">
        <v>0</v>
      </c>
      <c r="AE15" s="92" t="s">
        <v>421</v>
      </c>
      <c r="AF15" s="86" t="b">
        <v>0</v>
      </c>
      <c r="AG15" s="86" t="s">
        <v>429</v>
      </c>
      <c r="AH15" s="86"/>
      <c r="AI15" s="92" t="s">
        <v>421</v>
      </c>
      <c r="AJ15" s="86" t="b">
        <v>0</v>
      </c>
      <c r="AK15" s="86">
        <v>0</v>
      </c>
      <c r="AL15" s="92" t="s">
        <v>421</v>
      </c>
      <c r="AM15" s="86" t="s">
        <v>438</v>
      </c>
      <c r="AN15" s="86" t="b">
        <v>0</v>
      </c>
      <c r="AO15" s="92" t="s">
        <v>396</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12</v>
      </c>
      <c r="BK15" s="52">
        <v>100</v>
      </c>
      <c r="BL15" s="51">
        <v>12</v>
      </c>
    </row>
    <row r="16" spans="1:64" ht="15">
      <c r="A16" s="84" t="s">
        <v>225</v>
      </c>
      <c r="B16" s="84" t="s">
        <v>252</v>
      </c>
      <c r="C16" s="53"/>
      <c r="D16" s="54"/>
      <c r="E16" s="65"/>
      <c r="F16" s="55"/>
      <c r="G16" s="53"/>
      <c r="H16" s="57"/>
      <c r="I16" s="56"/>
      <c r="J16" s="56"/>
      <c r="K16" s="36" t="s">
        <v>65</v>
      </c>
      <c r="L16" s="83">
        <v>24</v>
      </c>
      <c r="M16" s="83"/>
      <c r="N16" s="63"/>
      <c r="O16" s="86" t="s">
        <v>272</v>
      </c>
      <c r="P16" s="88">
        <v>43633.722233796296</v>
      </c>
      <c r="Q16" s="86" t="s">
        <v>283</v>
      </c>
      <c r="R16" s="90" t="s">
        <v>303</v>
      </c>
      <c r="S16" s="86" t="s">
        <v>313</v>
      </c>
      <c r="T16" s="86"/>
      <c r="U16" s="90" t="s">
        <v>321</v>
      </c>
      <c r="V16" s="90" t="s">
        <v>321</v>
      </c>
      <c r="W16" s="88">
        <v>43633.722233796296</v>
      </c>
      <c r="X16" s="90" t="s">
        <v>365</v>
      </c>
      <c r="Y16" s="86"/>
      <c r="Z16" s="86"/>
      <c r="AA16" s="92" t="s">
        <v>397</v>
      </c>
      <c r="AB16" s="86"/>
      <c r="AC16" s="86" t="b">
        <v>0</v>
      </c>
      <c r="AD16" s="86">
        <v>0</v>
      </c>
      <c r="AE16" s="92" t="s">
        <v>421</v>
      </c>
      <c r="AF16" s="86" t="b">
        <v>0</v>
      </c>
      <c r="AG16" s="86" t="s">
        <v>429</v>
      </c>
      <c r="AH16" s="86"/>
      <c r="AI16" s="92" t="s">
        <v>421</v>
      </c>
      <c r="AJ16" s="86" t="b">
        <v>0</v>
      </c>
      <c r="AK16" s="86">
        <v>2</v>
      </c>
      <c r="AL16" s="92" t="s">
        <v>421</v>
      </c>
      <c r="AM16" s="86" t="s">
        <v>439</v>
      </c>
      <c r="AN16" s="86" t="b">
        <v>0</v>
      </c>
      <c r="AO16" s="92" t="s">
        <v>397</v>
      </c>
      <c r="AP16" s="86" t="s">
        <v>176</v>
      </c>
      <c r="AQ16" s="86">
        <v>0</v>
      </c>
      <c r="AR16" s="86">
        <v>0</v>
      </c>
      <c r="AS16" s="86"/>
      <c r="AT16" s="86"/>
      <c r="AU16" s="86"/>
      <c r="AV16" s="86"/>
      <c r="AW16" s="86"/>
      <c r="AX16" s="86"/>
      <c r="AY16" s="86"/>
      <c r="AZ16" s="86"/>
      <c r="BA16">
        <v>2</v>
      </c>
      <c r="BB16" s="85" t="str">
        <f>REPLACE(INDEX(GroupVertices[Group],MATCH(Edges25[[#This Row],[Vertex 1]],GroupVertices[Vertex],0)),1,1,"")</f>
        <v>7</v>
      </c>
      <c r="BC16" s="85" t="str">
        <f>REPLACE(INDEX(GroupVertices[Group],MATCH(Edges25[[#This Row],[Vertex 2]],GroupVertices[Vertex],0)),1,1,"")</f>
        <v>7</v>
      </c>
      <c r="BD16" s="51">
        <v>1</v>
      </c>
      <c r="BE16" s="52">
        <v>2.6315789473684212</v>
      </c>
      <c r="BF16" s="51">
        <v>0</v>
      </c>
      <c r="BG16" s="52">
        <v>0</v>
      </c>
      <c r="BH16" s="51">
        <v>0</v>
      </c>
      <c r="BI16" s="52">
        <v>0</v>
      </c>
      <c r="BJ16" s="51">
        <v>37</v>
      </c>
      <c r="BK16" s="52">
        <v>97.36842105263158</v>
      </c>
      <c r="BL16" s="51">
        <v>38</v>
      </c>
    </row>
    <row r="17" spans="1:64" ht="15">
      <c r="A17" s="84" t="s">
        <v>225</v>
      </c>
      <c r="B17" s="84" t="s">
        <v>252</v>
      </c>
      <c r="C17" s="53"/>
      <c r="D17" s="54"/>
      <c r="E17" s="65"/>
      <c r="F17" s="55"/>
      <c r="G17" s="53"/>
      <c r="H17" s="57"/>
      <c r="I17" s="56"/>
      <c r="J17" s="56"/>
      <c r="K17" s="36" t="s">
        <v>65</v>
      </c>
      <c r="L17" s="83">
        <v>25</v>
      </c>
      <c r="M17" s="83"/>
      <c r="N17" s="63"/>
      <c r="O17" s="86" t="s">
        <v>272</v>
      </c>
      <c r="P17" s="88">
        <v>43638.579201388886</v>
      </c>
      <c r="Q17" s="86" t="s">
        <v>284</v>
      </c>
      <c r="R17" s="90" t="s">
        <v>303</v>
      </c>
      <c r="S17" s="86" t="s">
        <v>313</v>
      </c>
      <c r="T17" s="86"/>
      <c r="U17" s="90" t="s">
        <v>322</v>
      </c>
      <c r="V17" s="90" t="s">
        <v>322</v>
      </c>
      <c r="W17" s="88">
        <v>43638.579201388886</v>
      </c>
      <c r="X17" s="90" t="s">
        <v>366</v>
      </c>
      <c r="Y17" s="86"/>
      <c r="Z17" s="86"/>
      <c r="AA17" s="92" t="s">
        <v>398</v>
      </c>
      <c r="AB17" s="86"/>
      <c r="AC17" s="86" t="b">
        <v>0</v>
      </c>
      <c r="AD17" s="86">
        <v>0</v>
      </c>
      <c r="AE17" s="92" t="s">
        <v>421</v>
      </c>
      <c r="AF17" s="86" t="b">
        <v>0</v>
      </c>
      <c r="AG17" s="86" t="s">
        <v>429</v>
      </c>
      <c r="AH17" s="86"/>
      <c r="AI17" s="92" t="s">
        <v>421</v>
      </c>
      <c r="AJ17" s="86" t="b">
        <v>0</v>
      </c>
      <c r="AK17" s="86">
        <v>0</v>
      </c>
      <c r="AL17" s="92" t="s">
        <v>421</v>
      </c>
      <c r="AM17" s="86" t="s">
        <v>439</v>
      </c>
      <c r="AN17" s="86" t="b">
        <v>0</v>
      </c>
      <c r="AO17" s="92" t="s">
        <v>398</v>
      </c>
      <c r="AP17" s="86" t="s">
        <v>176</v>
      </c>
      <c r="AQ17" s="86">
        <v>0</v>
      </c>
      <c r="AR17" s="86">
        <v>0</v>
      </c>
      <c r="AS17" s="86"/>
      <c r="AT17" s="86"/>
      <c r="AU17" s="86"/>
      <c r="AV17" s="86"/>
      <c r="AW17" s="86"/>
      <c r="AX17" s="86"/>
      <c r="AY17" s="86"/>
      <c r="AZ17" s="86"/>
      <c r="BA17">
        <v>2</v>
      </c>
      <c r="BB17" s="85" t="str">
        <f>REPLACE(INDEX(GroupVertices[Group],MATCH(Edges25[[#This Row],[Vertex 1]],GroupVertices[Vertex],0)),1,1,"")</f>
        <v>7</v>
      </c>
      <c r="BC17" s="85" t="str">
        <f>REPLACE(INDEX(GroupVertices[Group],MATCH(Edges25[[#This Row],[Vertex 2]],GroupVertices[Vertex],0)),1,1,"")</f>
        <v>7</v>
      </c>
      <c r="BD17" s="51">
        <v>1</v>
      </c>
      <c r="BE17" s="52">
        <v>2.6315789473684212</v>
      </c>
      <c r="BF17" s="51">
        <v>0</v>
      </c>
      <c r="BG17" s="52">
        <v>0</v>
      </c>
      <c r="BH17" s="51">
        <v>0</v>
      </c>
      <c r="BI17" s="52">
        <v>0</v>
      </c>
      <c r="BJ17" s="51">
        <v>37</v>
      </c>
      <c r="BK17" s="52">
        <v>97.36842105263158</v>
      </c>
      <c r="BL17" s="51">
        <v>38</v>
      </c>
    </row>
    <row r="18" spans="1:64" ht="15">
      <c r="A18" s="84" t="s">
        <v>226</v>
      </c>
      <c r="B18" s="84" t="s">
        <v>253</v>
      </c>
      <c r="C18" s="53"/>
      <c r="D18" s="54"/>
      <c r="E18" s="65"/>
      <c r="F18" s="55"/>
      <c r="G18" s="53"/>
      <c r="H18" s="57"/>
      <c r="I18" s="56"/>
      <c r="J18" s="56"/>
      <c r="K18" s="36" t="s">
        <v>65</v>
      </c>
      <c r="L18" s="83">
        <v>30</v>
      </c>
      <c r="M18" s="83"/>
      <c r="N18" s="63"/>
      <c r="O18" s="86" t="s">
        <v>272</v>
      </c>
      <c r="P18" s="88">
        <v>43643.68398148148</v>
      </c>
      <c r="Q18" s="86" t="s">
        <v>285</v>
      </c>
      <c r="R18" s="86"/>
      <c r="S18" s="86"/>
      <c r="T18" s="86" t="s">
        <v>316</v>
      </c>
      <c r="U18" s="90" t="s">
        <v>323</v>
      </c>
      <c r="V18" s="90" t="s">
        <v>323</v>
      </c>
      <c r="W18" s="88">
        <v>43643.68398148148</v>
      </c>
      <c r="X18" s="90" t="s">
        <v>367</v>
      </c>
      <c r="Y18" s="86"/>
      <c r="Z18" s="86"/>
      <c r="AA18" s="92" t="s">
        <v>399</v>
      </c>
      <c r="AB18" s="86"/>
      <c r="AC18" s="86" t="b">
        <v>0</v>
      </c>
      <c r="AD18" s="86">
        <v>1</v>
      </c>
      <c r="AE18" s="92" t="s">
        <v>421</v>
      </c>
      <c r="AF18" s="86" t="b">
        <v>0</v>
      </c>
      <c r="AG18" s="86" t="s">
        <v>429</v>
      </c>
      <c r="AH18" s="86"/>
      <c r="AI18" s="92" t="s">
        <v>421</v>
      </c>
      <c r="AJ18" s="86" t="b">
        <v>0</v>
      </c>
      <c r="AK18" s="86">
        <v>0</v>
      </c>
      <c r="AL18" s="92" t="s">
        <v>421</v>
      </c>
      <c r="AM18" s="86" t="s">
        <v>434</v>
      </c>
      <c r="AN18" s="86" t="b">
        <v>0</v>
      </c>
      <c r="AO18" s="92" t="s">
        <v>399</v>
      </c>
      <c r="AP18" s="86" t="s">
        <v>176</v>
      </c>
      <c r="AQ18" s="86">
        <v>0</v>
      </c>
      <c r="AR18" s="86">
        <v>0</v>
      </c>
      <c r="AS18" s="86"/>
      <c r="AT18" s="86"/>
      <c r="AU18" s="86"/>
      <c r="AV18" s="86"/>
      <c r="AW18" s="86"/>
      <c r="AX18" s="86"/>
      <c r="AY18" s="86"/>
      <c r="AZ18" s="86"/>
      <c r="BA18">
        <v>1</v>
      </c>
      <c r="BB18" s="85" t="str">
        <f>REPLACE(INDEX(GroupVertices[Group],MATCH(Edges25[[#This Row],[Vertex 1]],GroupVertices[Vertex],0)),1,1,"")</f>
        <v>4</v>
      </c>
      <c r="BC18" s="85" t="str">
        <f>REPLACE(INDEX(GroupVertices[Group],MATCH(Edges25[[#This Row],[Vertex 2]],GroupVertices[Vertex],0)),1,1,"")</f>
        <v>4</v>
      </c>
      <c r="BD18" s="51"/>
      <c r="BE18" s="52"/>
      <c r="BF18" s="51"/>
      <c r="BG18" s="52"/>
      <c r="BH18" s="51"/>
      <c r="BI18" s="52"/>
      <c r="BJ18" s="51"/>
      <c r="BK18" s="52"/>
      <c r="BL18" s="51"/>
    </row>
    <row r="19" spans="1:64" ht="15">
      <c r="A19" s="84" t="s">
        <v>227</v>
      </c>
      <c r="B19" s="84" t="s">
        <v>253</v>
      </c>
      <c r="C19" s="53"/>
      <c r="D19" s="54"/>
      <c r="E19" s="65"/>
      <c r="F19" s="55"/>
      <c r="G19" s="53"/>
      <c r="H19" s="57"/>
      <c r="I19" s="56"/>
      <c r="J19" s="56"/>
      <c r="K19" s="36" t="s">
        <v>65</v>
      </c>
      <c r="L19" s="83">
        <v>31</v>
      </c>
      <c r="M19" s="83"/>
      <c r="N19" s="63"/>
      <c r="O19" s="86" t="s">
        <v>272</v>
      </c>
      <c r="P19" s="88">
        <v>43643.70810185185</v>
      </c>
      <c r="Q19" s="86" t="s">
        <v>286</v>
      </c>
      <c r="R19" s="86"/>
      <c r="S19" s="86"/>
      <c r="T19" s="86"/>
      <c r="U19" s="86"/>
      <c r="V19" s="90" t="s">
        <v>340</v>
      </c>
      <c r="W19" s="88">
        <v>43643.70810185185</v>
      </c>
      <c r="X19" s="90" t="s">
        <v>368</v>
      </c>
      <c r="Y19" s="86"/>
      <c r="Z19" s="86"/>
      <c r="AA19" s="92" t="s">
        <v>400</v>
      </c>
      <c r="AB19" s="92" t="s">
        <v>399</v>
      </c>
      <c r="AC19" s="86" t="b">
        <v>0</v>
      </c>
      <c r="AD19" s="86">
        <v>1</v>
      </c>
      <c r="AE19" s="92" t="s">
        <v>424</v>
      </c>
      <c r="AF19" s="86" t="b">
        <v>0</v>
      </c>
      <c r="AG19" s="86" t="s">
        <v>429</v>
      </c>
      <c r="AH19" s="86"/>
      <c r="AI19" s="92" t="s">
        <v>421</v>
      </c>
      <c r="AJ19" s="86" t="b">
        <v>0</v>
      </c>
      <c r="AK19" s="86">
        <v>0</v>
      </c>
      <c r="AL19" s="92" t="s">
        <v>421</v>
      </c>
      <c r="AM19" s="86" t="s">
        <v>434</v>
      </c>
      <c r="AN19" s="86" t="b">
        <v>0</v>
      </c>
      <c r="AO19" s="92" t="s">
        <v>399</v>
      </c>
      <c r="AP19" s="86" t="s">
        <v>176</v>
      </c>
      <c r="AQ19" s="86">
        <v>0</v>
      </c>
      <c r="AR19" s="86">
        <v>0</v>
      </c>
      <c r="AS19" s="86"/>
      <c r="AT19" s="86"/>
      <c r="AU19" s="86"/>
      <c r="AV19" s="86"/>
      <c r="AW19" s="86"/>
      <c r="AX19" s="86"/>
      <c r="AY19" s="86"/>
      <c r="AZ19" s="86"/>
      <c r="BA19">
        <v>1</v>
      </c>
      <c r="BB19" s="85" t="str">
        <f>REPLACE(INDEX(GroupVertices[Group],MATCH(Edges25[[#This Row],[Vertex 1]],GroupVertices[Vertex],0)),1,1,"")</f>
        <v>4</v>
      </c>
      <c r="BC19" s="85" t="str">
        <f>REPLACE(INDEX(GroupVertices[Group],MATCH(Edges25[[#This Row],[Vertex 2]],GroupVertices[Vertex],0)),1,1,"")</f>
        <v>4</v>
      </c>
      <c r="BD19" s="51"/>
      <c r="BE19" s="52"/>
      <c r="BF19" s="51"/>
      <c r="BG19" s="52"/>
      <c r="BH19" s="51"/>
      <c r="BI19" s="52"/>
      <c r="BJ19" s="51"/>
      <c r="BK19" s="52"/>
      <c r="BL19" s="51"/>
    </row>
    <row r="20" spans="1:64" ht="15">
      <c r="A20" s="84" t="s">
        <v>228</v>
      </c>
      <c r="B20" s="84" t="s">
        <v>228</v>
      </c>
      <c r="C20" s="53"/>
      <c r="D20" s="54"/>
      <c r="E20" s="65"/>
      <c r="F20" s="55"/>
      <c r="G20" s="53"/>
      <c r="H20" s="57"/>
      <c r="I20" s="56"/>
      <c r="J20" s="56"/>
      <c r="K20" s="36" t="s">
        <v>65</v>
      </c>
      <c r="L20" s="83">
        <v>41</v>
      </c>
      <c r="M20" s="83"/>
      <c r="N20" s="63"/>
      <c r="O20" s="86" t="s">
        <v>176</v>
      </c>
      <c r="P20" s="88">
        <v>43643.80912037037</v>
      </c>
      <c r="Q20" s="86" t="s">
        <v>287</v>
      </c>
      <c r="R20" s="90" t="s">
        <v>304</v>
      </c>
      <c r="S20" s="86" t="s">
        <v>314</v>
      </c>
      <c r="T20" s="86" t="s">
        <v>317</v>
      </c>
      <c r="U20" s="86"/>
      <c r="V20" s="90" t="s">
        <v>341</v>
      </c>
      <c r="W20" s="88">
        <v>43643.80912037037</v>
      </c>
      <c r="X20" s="90" t="s">
        <v>369</v>
      </c>
      <c r="Y20" s="86"/>
      <c r="Z20" s="86"/>
      <c r="AA20" s="92" t="s">
        <v>401</v>
      </c>
      <c r="AB20" s="86"/>
      <c r="AC20" s="86" t="b">
        <v>0</v>
      </c>
      <c r="AD20" s="86">
        <v>1</v>
      </c>
      <c r="AE20" s="92" t="s">
        <v>421</v>
      </c>
      <c r="AF20" s="86" t="b">
        <v>0</v>
      </c>
      <c r="AG20" s="86" t="s">
        <v>429</v>
      </c>
      <c r="AH20" s="86"/>
      <c r="AI20" s="92" t="s">
        <v>421</v>
      </c>
      <c r="AJ20" s="86" t="b">
        <v>0</v>
      </c>
      <c r="AK20" s="86">
        <v>0</v>
      </c>
      <c r="AL20" s="92" t="s">
        <v>421</v>
      </c>
      <c r="AM20" s="86" t="s">
        <v>440</v>
      </c>
      <c r="AN20" s="86" t="b">
        <v>0</v>
      </c>
      <c r="AO20" s="92" t="s">
        <v>401</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23</v>
      </c>
      <c r="BK20" s="52">
        <v>100</v>
      </c>
      <c r="BL20" s="51">
        <v>23</v>
      </c>
    </row>
    <row r="21" spans="1:64" ht="15">
      <c r="A21" s="84" t="s">
        <v>229</v>
      </c>
      <c r="B21" s="84" t="s">
        <v>229</v>
      </c>
      <c r="C21" s="53"/>
      <c r="D21" s="54"/>
      <c r="E21" s="65"/>
      <c r="F21" s="55"/>
      <c r="G21" s="53"/>
      <c r="H21" s="57"/>
      <c r="I21" s="56"/>
      <c r="J21" s="56"/>
      <c r="K21" s="36" t="s">
        <v>65</v>
      </c>
      <c r="L21" s="83">
        <v>42</v>
      </c>
      <c r="M21" s="83"/>
      <c r="N21" s="63"/>
      <c r="O21" s="86" t="s">
        <v>176</v>
      </c>
      <c r="P21" s="88">
        <v>43644.057800925926</v>
      </c>
      <c r="Q21" s="86" t="s">
        <v>288</v>
      </c>
      <c r="R21" s="86"/>
      <c r="S21" s="86"/>
      <c r="T21" s="86" t="s">
        <v>318</v>
      </c>
      <c r="U21" s="90" t="s">
        <v>324</v>
      </c>
      <c r="V21" s="90" t="s">
        <v>324</v>
      </c>
      <c r="W21" s="88">
        <v>43644.057800925926</v>
      </c>
      <c r="X21" s="90" t="s">
        <v>370</v>
      </c>
      <c r="Y21" s="86"/>
      <c r="Z21" s="86"/>
      <c r="AA21" s="92" t="s">
        <v>402</v>
      </c>
      <c r="AB21" s="86"/>
      <c r="AC21" s="86" t="b">
        <v>0</v>
      </c>
      <c r="AD21" s="86">
        <v>0</v>
      </c>
      <c r="AE21" s="92" t="s">
        <v>421</v>
      </c>
      <c r="AF21" s="86" t="b">
        <v>0</v>
      </c>
      <c r="AG21" s="86" t="s">
        <v>429</v>
      </c>
      <c r="AH21" s="86"/>
      <c r="AI21" s="92" t="s">
        <v>421</v>
      </c>
      <c r="AJ21" s="86" t="b">
        <v>0</v>
      </c>
      <c r="AK21" s="86">
        <v>0</v>
      </c>
      <c r="AL21" s="92" t="s">
        <v>421</v>
      </c>
      <c r="AM21" s="86" t="s">
        <v>433</v>
      </c>
      <c r="AN21" s="86" t="b">
        <v>0</v>
      </c>
      <c r="AO21" s="92" t="s">
        <v>402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10</v>
      </c>
      <c r="BK21" s="52">
        <v>100</v>
      </c>
      <c r="BL21" s="51">
        <v>10</v>
      </c>
    </row>
    <row r="22" spans="1:64" ht="15">
      <c r="A22" s="84" t="s">
        <v>230</v>
      </c>
      <c r="B22" s="84" t="s">
        <v>257</v>
      </c>
      <c r="C22" s="53"/>
      <c r="D22" s="54"/>
      <c r="E22" s="65"/>
      <c r="F22" s="55"/>
      <c r="G22" s="53"/>
      <c r="H22" s="57"/>
      <c r="I22" s="56"/>
      <c r="J22" s="56"/>
      <c r="K22" s="36" t="s">
        <v>65</v>
      </c>
      <c r="L22" s="83">
        <v>43</v>
      </c>
      <c r="M22" s="83"/>
      <c r="N22" s="63"/>
      <c r="O22" s="86" t="s">
        <v>272</v>
      </c>
      <c r="P22" s="88">
        <v>43650.79200231482</v>
      </c>
      <c r="Q22" s="86" t="s">
        <v>289</v>
      </c>
      <c r="R22" s="90" t="s">
        <v>305</v>
      </c>
      <c r="S22" s="86" t="s">
        <v>309</v>
      </c>
      <c r="T22" s="86" t="s">
        <v>319</v>
      </c>
      <c r="U22" s="90" t="s">
        <v>325</v>
      </c>
      <c r="V22" s="90" t="s">
        <v>325</v>
      </c>
      <c r="W22" s="88">
        <v>43650.79200231482</v>
      </c>
      <c r="X22" s="90" t="s">
        <v>371</v>
      </c>
      <c r="Y22" s="86"/>
      <c r="Z22" s="86"/>
      <c r="AA22" s="92" t="s">
        <v>403</v>
      </c>
      <c r="AB22" s="86"/>
      <c r="AC22" s="86" t="b">
        <v>0</v>
      </c>
      <c r="AD22" s="86">
        <v>2</v>
      </c>
      <c r="AE22" s="92" t="s">
        <v>421</v>
      </c>
      <c r="AF22" s="86" t="b">
        <v>0</v>
      </c>
      <c r="AG22" s="86" t="s">
        <v>429</v>
      </c>
      <c r="AH22" s="86"/>
      <c r="AI22" s="92" t="s">
        <v>421</v>
      </c>
      <c r="AJ22" s="86" t="b">
        <v>0</v>
      </c>
      <c r="AK22" s="86">
        <v>2</v>
      </c>
      <c r="AL22" s="92" t="s">
        <v>421</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231</v>
      </c>
      <c r="B23" s="84" t="s">
        <v>230</v>
      </c>
      <c r="C23" s="53"/>
      <c r="D23" s="54"/>
      <c r="E23" s="65"/>
      <c r="F23" s="55"/>
      <c r="G23" s="53"/>
      <c r="H23" s="57"/>
      <c r="I23" s="56"/>
      <c r="J23" s="56"/>
      <c r="K23" s="36" t="s">
        <v>65</v>
      </c>
      <c r="L23" s="83">
        <v>45</v>
      </c>
      <c r="M23" s="83"/>
      <c r="N23" s="63"/>
      <c r="O23" s="86" t="s">
        <v>272</v>
      </c>
      <c r="P23" s="88">
        <v>43650.80799768519</v>
      </c>
      <c r="Q23" s="86" t="s">
        <v>290</v>
      </c>
      <c r="R23" s="86"/>
      <c r="S23" s="86"/>
      <c r="T23" s="86"/>
      <c r="U23" s="86"/>
      <c r="V23" s="90" t="s">
        <v>342</v>
      </c>
      <c r="W23" s="88">
        <v>43650.80799768519</v>
      </c>
      <c r="X23" s="90" t="s">
        <v>372</v>
      </c>
      <c r="Y23" s="86"/>
      <c r="Z23" s="86"/>
      <c r="AA23" s="92" t="s">
        <v>404</v>
      </c>
      <c r="AB23" s="86"/>
      <c r="AC23" s="86" t="b">
        <v>0</v>
      </c>
      <c r="AD23" s="86">
        <v>0</v>
      </c>
      <c r="AE23" s="92" t="s">
        <v>421</v>
      </c>
      <c r="AF23" s="86" t="b">
        <v>0</v>
      </c>
      <c r="AG23" s="86" t="s">
        <v>429</v>
      </c>
      <c r="AH23" s="86"/>
      <c r="AI23" s="92" t="s">
        <v>421</v>
      </c>
      <c r="AJ23" s="86" t="b">
        <v>0</v>
      </c>
      <c r="AK23" s="86">
        <v>2</v>
      </c>
      <c r="AL23" s="92" t="s">
        <v>403</v>
      </c>
      <c r="AM23" s="86" t="s">
        <v>434</v>
      </c>
      <c r="AN23" s="86" t="b">
        <v>0</v>
      </c>
      <c r="AO23" s="92" t="s">
        <v>403</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v>1</v>
      </c>
      <c r="BE23" s="52">
        <v>3.8461538461538463</v>
      </c>
      <c r="BF23" s="51">
        <v>0</v>
      </c>
      <c r="BG23" s="52">
        <v>0</v>
      </c>
      <c r="BH23" s="51">
        <v>0</v>
      </c>
      <c r="BI23" s="52">
        <v>0</v>
      </c>
      <c r="BJ23" s="51">
        <v>25</v>
      </c>
      <c r="BK23" s="52">
        <v>96.15384615384616</v>
      </c>
      <c r="BL23" s="51">
        <v>26</v>
      </c>
    </row>
    <row r="24" spans="1:64" ht="15">
      <c r="A24" s="84" t="s">
        <v>232</v>
      </c>
      <c r="B24" s="84" t="s">
        <v>230</v>
      </c>
      <c r="C24" s="53"/>
      <c r="D24" s="54"/>
      <c r="E24" s="65"/>
      <c r="F24" s="55"/>
      <c r="G24" s="53"/>
      <c r="H24" s="57"/>
      <c r="I24" s="56"/>
      <c r="J24" s="56"/>
      <c r="K24" s="36" t="s">
        <v>65</v>
      </c>
      <c r="L24" s="83">
        <v>46</v>
      </c>
      <c r="M24" s="83"/>
      <c r="N24" s="63"/>
      <c r="O24" s="86" t="s">
        <v>272</v>
      </c>
      <c r="P24" s="88">
        <v>43650.92334490741</v>
      </c>
      <c r="Q24" s="86" t="s">
        <v>290</v>
      </c>
      <c r="R24" s="86"/>
      <c r="S24" s="86"/>
      <c r="T24" s="86"/>
      <c r="U24" s="86"/>
      <c r="V24" s="90" t="s">
        <v>343</v>
      </c>
      <c r="W24" s="88">
        <v>43650.92334490741</v>
      </c>
      <c r="X24" s="90" t="s">
        <v>373</v>
      </c>
      <c r="Y24" s="86"/>
      <c r="Z24" s="86"/>
      <c r="AA24" s="92" t="s">
        <v>405</v>
      </c>
      <c r="AB24" s="86"/>
      <c r="AC24" s="86" t="b">
        <v>0</v>
      </c>
      <c r="AD24" s="86">
        <v>0</v>
      </c>
      <c r="AE24" s="92" t="s">
        <v>421</v>
      </c>
      <c r="AF24" s="86" t="b">
        <v>0</v>
      </c>
      <c r="AG24" s="86" t="s">
        <v>429</v>
      </c>
      <c r="AH24" s="86"/>
      <c r="AI24" s="92" t="s">
        <v>421</v>
      </c>
      <c r="AJ24" s="86" t="b">
        <v>0</v>
      </c>
      <c r="AK24" s="86">
        <v>2</v>
      </c>
      <c r="AL24" s="92" t="s">
        <v>403</v>
      </c>
      <c r="AM24" s="86" t="s">
        <v>434</v>
      </c>
      <c r="AN24" s="86" t="b">
        <v>0</v>
      </c>
      <c r="AO24" s="92" t="s">
        <v>403</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v>1</v>
      </c>
      <c r="BE24" s="52">
        <v>3.8461538461538463</v>
      </c>
      <c r="BF24" s="51">
        <v>0</v>
      </c>
      <c r="BG24" s="52">
        <v>0</v>
      </c>
      <c r="BH24" s="51">
        <v>0</v>
      </c>
      <c r="BI24" s="52">
        <v>0</v>
      </c>
      <c r="BJ24" s="51">
        <v>25</v>
      </c>
      <c r="BK24" s="52">
        <v>96.15384615384616</v>
      </c>
      <c r="BL24" s="51">
        <v>26</v>
      </c>
    </row>
    <row r="25" spans="1:64" ht="15">
      <c r="A25" s="84" t="s">
        <v>233</v>
      </c>
      <c r="B25" s="84" t="s">
        <v>259</v>
      </c>
      <c r="C25" s="53"/>
      <c r="D25" s="54"/>
      <c r="E25" s="65"/>
      <c r="F25" s="55"/>
      <c r="G25" s="53"/>
      <c r="H25" s="57"/>
      <c r="I25" s="56"/>
      <c r="J25" s="56"/>
      <c r="K25" s="36" t="s">
        <v>65</v>
      </c>
      <c r="L25" s="83">
        <v>47</v>
      </c>
      <c r="M25" s="83"/>
      <c r="N25" s="63"/>
      <c r="O25" s="86" t="s">
        <v>272</v>
      </c>
      <c r="P25" s="88">
        <v>43656.43806712963</v>
      </c>
      <c r="Q25" s="86" t="s">
        <v>291</v>
      </c>
      <c r="R25" s="86"/>
      <c r="S25" s="86"/>
      <c r="T25" s="86"/>
      <c r="U25" s="86"/>
      <c r="V25" s="90" t="s">
        <v>344</v>
      </c>
      <c r="W25" s="88">
        <v>43656.43806712963</v>
      </c>
      <c r="X25" s="90" t="s">
        <v>374</v>
      </c>
      <c r="Y25" s="86"/>
      <c r="Z25" s="86"/>
      <c r="AA25" s="92" t="s">
        <v>406</v>
      </c>
      <c r="AB25" s="92" t="s">
        <v>417</v>
      </c>
      <c r="AC25" s="86" t="b">
        <v>0</v>
      </c>
      <c r="AD25" s="86">
        <v>3</v>
      </c>
      <c r="AE25" s="92" t="s">
        <v>425</v>
      </c>
      <c r="AF25" s="86" t="b">
        <v>0</v>
      </c>
      <c r="AG25" s="86" t="s">
        <v>429</v>
      </c>
      <c r="AH25" s="86"/>
      <c r="AI25" s="92" t="s">
        <v>421</v>
      </c>
      <c r="AJ25" s="86" t="b">
        <v>0</v>
      </c>
      <c r="AK25" s="86">
        <v>0</v>
      </c>
      <c r="AL25" s="92" t="s">
        <v>421</v>
      </c>
      <c r="AM25" s="86" t="s">
        <v>434</v>
      </c>
      <c r="AN25" s="86" t="b">
        <v>0</v>
      </c>
      <c r="AO25" s="92" t="s">
        <v>417</v>
      </c>
      <c r="AP25" s="86" t="s">
        <v>176</v>
      </c>
      <c r="AQ25" s="86">
        <v>0</v>
      </c>
      <c r="AR25" s="86">
        <v>0</v>
      </c>
      <c r="AS25" s="86"/>
      <c r="AT25" s="86"/>
      <c r="AU25" s="86"/>
      <c r="AV25" s="86"/>
      <c r="AW25" s="86"/>
      <c r="AX25" s="86"/>
      <c r="AY25" s="86"/>
      <c r="AZ25" s="86"/>
      <c r="BA25">
        <v>1</v>
      </c>
      <c r="BB25" s="85" t="str">
        <f>REPLACE(INDEX(GroupVertices[Group],MATCH(Edges25[[#This Row],[Vertex 1]],GroupVertices[Vertex],0)),1,1,"")</f>
        <v>6</v>
      </c>
      <c r="BC25" s="85" t="str">
        <f>REPLACE(INDEX(GroupVertices[Group],MATCH(Edges25[[#This Row],[Vertex 2]],GroupVertices[Vertex],0)),1,1,"")</f>
        <v>6</v>
      </c>
      <c r="BD25" s="51"/>
      <c r="BE25" s="52"/>
      <c r="BF25" s="51"/>
      <c r="BG25" s="52"/>
      <c r="BH25" s="51"/>
      <c r="BI25" s="52"/>
      <c r="BJ25" s="51"/>
      <c r="BK25" s="52"/>
      <c r="BL25" s="51"/>
    </row>
    <row r="26" spans="1:64" ht="15">
      <c r="A26" s="84" t="s">
        <v>234</v>
      </c>
      <c r="B26" s="84" t="s">
        <v>234</v>
      </c>
      <c r="C26" s="53"/>
      <c r="D26" s="54"/>
      <c r="E26" s="65"/>
      <c r="F26" s="55"/>
      <c r="G26" s="53"/>
      <c r="H26" s="57"/>
      <c r="I26" s="56"/>
      <c r="J26" s="56"/>
      <c r="K26" s="36" t="s">
        <v>65</v>
      </c>
      <c r="L26" s="83">
        <v>51</v>
      </c>
      <c r="M26" s="83"/>
      <c r="N26" s="63"/>
      <c r="O26" s="86" t="s">
        <v>176</v>
      </c>
      <c r="P26" s="88">
        <v>43661.46800925926</v>
      </c>
      <c r="Q26" s="86" t="s">
        <v>292</v>
      </c>
      <c r="R26" s="90" t="s">
        <v>306</v>
      </c>
      <c r="S26" s="86" t="s">
        <v>309</v>
      </c>
      <c r="T26" s="86"/>
      <c r="U26" s="90" t="s">
        <v>326</v>
      </c>
      <c r="V26" s="90" t="s">
        <v>326</v>
      </c>
      <c r="W26" s="88">
        <v>43661.46800925926</v>
      </c>
      <c r="X26" s="90" t="s">
        <v>375</v>
      </c>
      <c r="Y26" s="86"/>
      <c r="Z26" s="86"/>
      <c r="AA26" s="92" t="s">
        <v>407</v>
      </c>
      <c r="AB26" s="86"/>
      <c r="AC26" s="86" t="b">
        <v>0</v>
      </c>
      <c r="AD26" s="86">
        <v>1</v>
      </c>
      <c r="AE26" s="92" t="s">
        <v>421</v>
      </c>
      <c r="AF26" s="86" t="b">
        <v>0</v>
      </c>
      <c r="AG26" s="86" t="s">
        <v>429</v>
      </c>
      <c r="AH26" s="86"/>
      <c r="AI26" s="92" t="s">
        <v>421</v>
      </c>
      <c r="AJ26" s="86" t="b">
        <v>0</v>
      </c>
      <c r="AK26" s="86">
        <v>0</v>
      </c>
      <c r="AL26" s="92" t="s">
        <v>421</v>
      </c>
      <c r="AM26" s="86" t="s">
        <v>432</v>
      </c>
      <c r="AN26" s="86" t="b">
        <v>0</v>
      </c>
      <c r="AO26" s="92" t="s">
        <v>407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2</v>
      </c>
      <c r="BE26" s="52">
        <v>18.181818181818183</v>
      </c>
      <c r="BF26" s="51">
        <v>0</v>
      </c>
      <c r="BG26" s="52">
        <v>0</v>
      </c>
      <c r="BH26" s="51">
        <v>0</v>
      </c>
      <c r="BI26" s="52">
        <v>0</v>
      </c>
      <c r="BJ26" s="51">
        <v>9</v>
      </c>
      <c r="BK26" s="52">
        <v>81.81818181818181</v>
      </c>
      <c r="BL26" s="51">
        <v>11</v>
      </c>
    </row>
    <row r="27" spans="1:64" ht="15">
      <c r="A27" s="84" t="s">
        <v>235</v>
      </c>
      <c r="B27" s="84" t="s">
        <v>263</v>
      </c>
      <c r="C27" s="53"/>
      <c r="D27" s="54"/>
      <c r="E27" s="65"/>
      <c r="F27" s="55"/>
      <c r="G27" s="53"/>
      <c r="H27" s="57"/>
      <c r="I27" s="56"/>
      <c r="J27" s="56"/>
      <c r="K27" s="36" t="s">
        <v>65</v>
      </c>
      <c r="L27" s="83">
        <v>52</v>
      </c>
      <c r="M27" s="83"/>
      <c r="N27" s="63"/>
      <c r="O27" s="86" t="s">
        <v>272</v>
      </c>
      <c r="P27" s="88">
        <v>43661.92826388889</v>
      </c>
      <c r="Q27" s="86" t="s">
        <v>293</v>
      </c>
      <c r="R27" s="86"/>
      <c r="S27" s="86"/>
      <c r="T27" s="86"/>
      <c r="U27" s="86"/>
      <c r="V27" s="90" t="s">
        <v>345</v>
      </c>
      <c r="W27" s="88">
        <v>43661.92826388889</v>
      </c>
      <c r="X27" s="90" t="s">
        <v>376</v>
      </c>
      <c r="Y27" s="86"/>
      <c r="Z27" s="86"/>
      <c r="AA27" s="92" t="s">
        <v>408</v>
      </c>
      <c r="AB27" s="92" t="s">
        <v>418</v>
      </c>
      <c r="AC27" s="86" t="b">
        <v>0</v>
      </c>
      <c r="AD27" s="86">
        <v>0</v>
      </c>
      <c r="AE27" s="92" t="s">
        <v>426</v>
      </c>
      <c r="AF27" s="86" t="b">
        <v>0</v>
      </c>
      <c r="AG27" s="86" t="s">
        <v>429</v>
      </c>
      <c r="AH27" s="86"/>
      <c r="AI27" s="92" t="s">
        <v>421</v>
      </c>
      <c r="AJ27" s="86" t="b">
        <v>0</v>
      </c>
      <c r="AK27" s="86">
        <v>0</v>
      </c>
      <c r="AL27" s="92" t="s">
        <v>421</v>
      </c>
      <c r="AM27" s="86" t="s">
        <v>434</v>
      </c>
      <c r="AN27" s="86" t="b">
        <v>0</v>
      </c>
      <c r="AO27" s="92" t="s">
        <v>418</v>
      </c>
      <c r="AP27" s="86" t="s">
        <v>176</v>
      </c>
      <c r="AQ27" s="86">
        <v>0</v>
      </c>
      <c r="AR27" s="86">
        <v>0</v>
      </c>
      <c r="AS27" s="86" t="s">
        <v>444</v>
      </c>
      <c r="AT27" s="86" t="s">
        <v>446</v>
      </c>
      <c r="AU27" s="86" t="s">
        <v>448</v>
      </c>
      <c r="AV27" s="86" t="s">
        <v>450</v>
      </c>
      <c r="AW27" s="86" t="s">
        <v>452</v>
      </c>
      <c r="AX27" s="86" t="s">
        <v>454</v>
      </c>
      <c r="AY27" s="86" t="s">
        <v>455</v>
      </c>
      <c r="AZ27" s="90" t="s">
        <v>457</v>
      </c>
      <c r="BA27">
        <v>1</v>
      </c>
      <c r="BB27" s="85" t="str">
        <f>REPLACE(INDEX(GroupVertices[Group],MATCH(Edges25[[#This Row],[Vertex 1]],GroupVertices[Vertex],0)),1,1,"")</f>
        <v>5</v>
      </c>
      <c r="BC27" s="85" t="str">
        <f>REPLACE(INDEX(GroupVertices[Group],MATCH(Edges25[[#This Row],[Vertex 2]],GroupVertices[Vertex],0)),1,1,"")</f>
        <v>5</v>
      </c>
      <c r="BD27" s="51"/>
      <c r="BE27" s="52"/>
      <c r="BF27" s="51"/>
      <c r="BG27" s="52"/>
      <c r="BH27" s="51"/>
      <c r="BI27" s="52"/>
      <c r="BJ27" s="51"/>
      <c r="BK27" s="52"/>
      <c r="BL27" s="51"/>
    </row>
    <row r="28" spans="1:64" ht="15">
      <c r="A28" s="84" t="s">
        <v>236</v>
      </c>
      <c r="B28" s="84" t="s">
        <v>230</v>
      </c>
      <c r="C28" s="53"/>
      <c r="D28" s="54"/>
      <c r="E28" s="65"/>
      <c r="F28" s="55"/>
      <c r="G28" s="53"/>
      <c r="H28" s="57"/>
      <c r="I28" s="56"/>
      <c r="J28" s="56"/>
      <c r="K28" s="36" t="s">
        <v>65</v>
      </c>
      <c r="L28" s="83">
        <v>57</v>
      </c>
      <c r="M28" s="83"/>
      <c r="N28" s="63"/>
      <c r="O28" s="86" t="s">
        <v>272</v>
      </c>
      <c r="P28" s="88">
        <v>43663.61405092593</v>
      </c>
      <c r="Q28" s="86" t="s">
        <v>290</v>
      </c>
      <c r="R28" s="86"/>
      <c r="S28" s="86"/>
      <c r="T28" s="86"/>
      <c r="U28" s="86"/>
      <c r="V28" s="90" t="s">
        <v>346</v>
      </c>
      <c r="W28" s="88">
        <v>43663.61405092593</v>
      </c>
      <c r="X28" s="90" t="s">
        <v>377</v>
      </c>
      <c r="Y28" s="86"/>
      <c r="Z28" s="86"/>
      <c r="AA28" s="92" t="s">
        <v>409</v>
      </c>
      <c r="AB28" s="86"/>
      <c r="AC28" s="86" t="b">
        <v>0</v>
      </c>
      <c r="AD28" s="86">
        <v>0</v>
      </c>
      <c r="AE28" s="92" t="s">
        <v>421</v>
      </c>
      <c r="AF28" s="86" t="b">
        <v>0</v>
      </c>
      <c r="AG28" s="86" t="s">
        <v>429</v>
      </c>
      <c r="AH28" s="86"/>
      <c r="AI28" s="92" t="s">
        <v>421</v>
      </c>
      <c r="AJ28" s="86" t="b">
        <v>0</v>
      </c>
      <c r="AK28" s="86">
        <v>4</v>
      </c>
      <c r="AL28" s="92" t="s">
        <v>403</v>
      </c>
      <c r="AM28" s="86" t="s">
        <v>441</v>
      </c>
      <c r="AN28" s="86" t="b">
        <v>0</v>
      </c>
      <c r="AO28" s="92" t="s">
        <v>403</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v>1</v>
      </c>
      <c r="BE28" s="52">
        <v>3.8461538461538463</v>
      </c>
      <c r="BF28" s="51">
        <v>0</v>
      </c>
      <c r="BG28" s="52">
        <v>0</v>
      </c>
      <c r="BH28" s="51">
        <v>0</v>
      </c>
      <c r="BI28" s="52">
        <v>0</v>
      </c>
      <c r="BJ28" s="51">
        <v>25</v>
      </c>
      <c r="BK28" s="52">
        <v>96.15384615384616</v>
      </c>
      <c r="BL28" s="51">
        <v>26</v>
      </c>
    </row>
    <row r="29" spans="1:64" ht="15">
      <c r="A29" s="84" t="s">
        <v>237</v>
      </c>
      <c r="B29" s="84" t="s">
        <v>230</v>
      </c>
      <c r="C29" s="53"/>
      <c r="D29" s="54"/>
      <c r="E29" s="65"/>
      <c r="F29" s="55"/>
      <c r="G29" s="53"/>
      <c r="H29" s="57"/>
      <c r="I29" s="56"/>
      <c r="J29" s="56"/>
      <c r="K29" s="36" t="s">
        <v>65</v>
      </c>
      <c r="L29" s="83">
        <v>58</v>
      </c>
      <c r="M29" s="83"/>
      <c r="N29" s="63"/>
      <c r="O29" s="86" t="s">
        <v>272</v>
      </c>
      <c r="P29" s="88">
        <v>43663.61417824074</v>
      </c>
      <c r="Q29" s="86" t="s">
        <v>290</v>
      </c>
      <c r="R29" s="86"/>
      <c r="S29" s="86"/>
      <c r="T29" s="86"/>
      <c r="U29" s="86"/>
      <c r="V29" s="90" t="s">
        <v>347</v>
      </c>
      <c r="W29" s="88">
        <v>43663.61417824074</v>
      </c>
      <c r="X29" s="90" t="s">
        <v>378</v>
      </c>
      <c r="Y29" s="86"/>
      <c r="Z29" s="86"/>
      <c r="AA29" s="92" t="s">
        <v>410</v>
      </c>
      <c r="AB29" s="86"/>
      <c r="AC29" s="86" t="b">
        <v>0</v>
      </c>
      <c r="AD29" s="86">
        <v>0</v>
      </c>
      <c r="AE29" s="92" t="s">
        <v>421</v>
      </c>
      <c r="AF29" s="86" t="b">
        <v>0</v>
      </c>
      <c r="AG29" s="86" t="s">
        <v>429</v>
      </c>
      <c r="AH29" s="86"/>
      <c r="AI29" s="92" t="s">
        <v>421</v>
      </c>
      <c r="AJ29" s="86" t="b">
        <v>0</v>
      </c>
      <c r="AK29" s="86">
        <v>4</v>
      </c>
      <c r="AL29" s="92" t="s">
        <v>403</v>
      </c>
      <c r="AM29" s="86" t="s">
        <v>442</v>
      </c>
      <c r="AN29" s="86" t="b">
        <v>0</v>
      </c>
      <c r="AO29" s="92" t="s">
        <v>403</v>
      </c>
      <c r="AP29" s="86" t="s">
        <v>176</v>
      </c>
      <c r="AQ29" s="86">
        <v>0</v>
      </c>
      <c r="AR29" s="86">
        <v>0</v>
      </c>
      <c r="AS29" s="86"/>
      <c r="AT29" s="86"/>
      <c r="AU29" s="86"/>
      <c r="AV29" s="86"/>
      <c r="AW29" s="86"/>
      <c r="AX29" s="86"/>
      <c r="AY29" s="86"/>
      <c r="AZ29" s="86"/>
      <c r="BA29">
        <v>1</v>
      </c>
      <c r="BB29" s="85" t="str">
        <f>REPLACE(INDEX(GroupVertices[Group],MATCH(Edges25[[#This Row],[Vertex 1]],GroupVertices[Vertex],0)),1,1,"")</f>
        <v>3</v>
      </c>
      <c r="BC29" s="85" t="str">
        <f>REPLACE(INDEX(GroupVertices[Group],MATCH(Edges25[[#This Row],[Vertex 2]],GroupVertices[Vertex],0)),1,1,"")</f>
        <v>3</v>
      </c>
      <c r="BD29" s="51">
        <v>1</v>
      </c>
      <c r="BE29" s="52">
        <v>3.8461538461538463</v>
      </c>
      <c r="BF29" s="51">
        <v>0</v>
      </c>
      <c r="BG29" s="52">
        <v>0</v>
      </c>
      <c r="BH29" s="51">
        <v>0</v>
      </c>
      <c r="BI29" s="52">
        <v>0</v>
      </c>
      <c r="BJ29" s="51">
        <v>25</v>
      </c>
      <c r="BK29" s="52">
        <v>96.15384615384616</v>
      </c>
      <c r="BL29" s="51">
        <v>26</v>
      </c>
    </row>
    <row r="30" spans="1:64" ht="15">
      <c r="A30" s="84" t="s">
        <v>238</v>
      </c>
      <c r="B30" s="84" t="s">
        <v>238</v>
      </c>
      <c r="C30" s="53"/>
      <c r="D30" s="54"/>
      <c r="E30" s="65"/>
      <c r="F30" s="55"/>
      <c r="G30" s="53"/>
      <c r="H30" s="57"/>
      <c r="I30" s="56"/>
      <c r="J30" s="56"/>
      <c r="K30" s="36" t="s">
        <v>65</v>
      </c>
      <c r="L30" s="83">
        <v>59</v>
      </c>
      <c r="M30" s="83"/>
      <c r="N30" s="63"/>
      <c r="O30" s="86" t="s">
        <v>176</v>
      </c>
      <c r="P30" s="88">
        <v>43670.40634259259</v>
      </c>
      <c r="Q30" s="86" t="s">
        <v>294</v>
      </c>
      <c r="R30" s="86" t="s">
        <v>307</v>
      </c>
      <c r="S30" s="86" t="s">
        <v>315</v>
      </c>
      <c r="T30" s="86"/>
      <c r="U30" s="86"/>
      <c r="V30" s="90" t="s">
        <v>348</v>
      </c>
      <c r="W30" s="88">
        <v>43670.40634259259</v>
      </c>
      <c r="X30" s="90" t="s">
        <v>379</v>
      </c>
      <c r="Y30" s="86"/>
      <c r="Z30" s="86"/>
      <c r="AA30" s="92" t="s">
        <v>411</v>
      </c>
      <c r="AB30" s="86"/>
      <c r="AC30" s="86" t="b">
        <v>0</v>
      </c>
      <c r="AD30" s="86">
        <v>1</v>
      </c>
      <c r="AE30" s="92" t="s">
        <v>421</v>
      </c>
      <c r="AF30" s="86" t="b">
        <v>0</v>
      </c>
      <c r="AG30" s="86" t="s">
        <v>429</v>
      </c>
      <c r="AH30" s="86"/>
      <c r="AI30" s="92" t="s">
        <v>421</v>
      </c>
      <c r="AJ30" s="86" t="b">
        <v>0</v>
      </c>
      <c r="AK30" s="86">
        <v>0</v>
      </c>
      <c r="AL30" s="92" t="s">
        <v>421</v>
      </c>
      <c r="AM30" s="86" t="s">
        <v>440</v>
      </c>
      <c r="AN30" s="86" t="b">
        <v>0</v>
      </c>
      <c r="AO30" s="92" t="s">
        <v>411</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11</v>
      </c>
      <c r="BK30" s="52">
        <v>100</v>
      </c>
      <c r="BL30" s="51">
        <v>11</v>
      </c>
    </row>
    <row r="31" spans="1:64" ht="15">
      <c r="A31" s="84" t="s">
        <v>239</v>
      </c>
      <c r="B31" s="84" t="s">
        <v>239</v>
      </c>
      <c r="C31" s="53"/>
      <c r="D31" s="54"/>
      <c r="E31" s="65"/>
      <c r="F31" s="55"/>
      <c r="G31" s="53"/>
      <c r="H31" s="57"/>
      <c r="I31" s="56"/>
      <c r="J31" s="56"/>
      <c r="K31" s="36" t="s">
        <v>65</v>
      </c>
      <c r="L31" s="83">
        <v>60</v>
      </c>
      <c r="M31" s="83"/>
      <c r="N31" s="63"/>
      <c r="O31" s="86" t="s">
        <v>176</v>
      </c>
      <c r="P31" s="88">
        <v>43674.538935185185</v>
      </c>
      <c r="Q31" s="86" t="s">
        <v>295</v>
      </c>
      <c r="R31" s="86"/>
      <c r="S31" s="86"/>
      <c r="T31" s="86"/>
      <c r="U31" s="86"/>
      <c r="V31" s="90" t="s">
        <v>349</v>
      </c>
      <c r="W31" s="88">
        <v>43674.538935185185</v>
      </c>
      <c r="X31" s="90" t="s">
        <v>380</v>
      </c>
      <c r="Y31" s="86"/>
      <c r="Z31" s="86"/>
      <c r="AA31" s="92" t="s">
        <v>412</v>
      </c>
      <c r="AB31" s="86"/>
      <c r="AC31" s="86" t="b">
        <v>0</v>
      </c>
      <c r="AD31" s="86">
        <v>1</v>
      </c>
      <c r="AE31" s="92" t="s">
        <v>421</v>
      </c>
      <c r="AF31" s="86" t="b">
        <v>0</v>
      </c>
      <c r="AG31" s="86" t="s">
        <v>429</v>
      </c>
      <c r="AH31" s="86"/>
      <c r="AI31" s="92" t="s">
        <v>421</v>
      </c>
      <c r="AJ31" s="86" t="b">
        <v>0</v>
      </c>
      <c r="AK31" s="86">
        <v>0</v>
      </c>
      <c r="AL31" s="92" t="s">
        <v>421</v>
      </c>
      <c r="AM31" s="86" t="s">
        <v>434</v>
      </c>
      <c r="AN31" s="86" t="b">
        <v>0</v>
      </c>
      <c r="AO31" s="92" t="s">
        <v>412</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37</v>
      </c>
      <c r="BK31" s="52">
        <v>100</v>
      </c>
      <c r="BL31" s="51">
        <v>37</v>
      </c>
    </row>
    <row r="32" spans="1:64" ht="15">
      <c r="A32" s="84" t="s">
        <v>240</v>
      </c>
      <c r="B32" s="84" t="s">
        <v>268</v>
      </c>
      <c r="C32" s="53"/>
      <c r="D32" s="54"/>
      <c r="E32" s="65"/>
      <c r="F32" s="55"/>
      <c r="G32" s="53"/>
      <c r="H32" s="57"/>
      <c r="I32" s="56"/>
      <c r="J32" s="56"/>
      <c r="K32" s="36" t="s">
        <v>65</v>
      </c>
      <c r="L32" s="83">
        <v>61</v>
      </c>
      <c r="M32" s="83"/>
      <c r="N32" s="63"/>
      <c r="O32" s="86" t="s">
        <v>272</v>
      </c>
      <c r="P32" s="88">
        <v>43678.396099537036</v>
      </c>
      <c r="Q32" s="86" t="s">
        <v>296</v>
      </c>
      <c r="R32" s="86"/>
      <c r="S32" s="86"/>
      <c r="T32" s="86"/>
      <c r="U32" s="86"/>
      <c r="V32" s="90" t="s">
        <v>350</v>
      </c>
      <c r="W32" s="88">
        <v>43678.396099537036</v>
      </c>
      <c r="X32" s="90" t="s">
        <v>381</v>
      </c>
      <c r="Y32" s="86"/>
      <c r="Z32" s="86"/>
      <c r="AA32" s="92" t="s">
        <v>413</v>
      </c>
      <c r="AB32" s="92" t="s">
        <v>419</v>
      </c>
      <c r="AC32" s="86" t="b">
        <v>0</v>
      </c>
      <c r="AD32" s="86">
        <v>1</v>
      </c>
      <c r="AE32" s="92" t="s">
        <v>427</v>
      </c>
      <c r="AF32" s="86" t="b">
        <v>0</v>
      </c>
      <c r="AG32" s="86" t="s">
        <v>429</v>
      </c>
      <c r="AH32" s="86"/>
      <c r="AI32" s="92" t="s">
        <v>421</v>
      </c>
      <c r="AJ32" s="86" t="b">
        <v>0</v>
      </c>
      <c r="AK32" s="86">
        <v>0</v>
      </c>
      <c r="AL32" s="92" t="s">
        <v>421</v>
      </c>
      <c r="AM32" s="86" t="s">
        <v>437</v>
      </c>
      <c r="AN32" s="86" t="b">
        <v>0</v>
      </c>
      <c r="AO32" s="92" t="s">
        <v>419</v>
      </c>
      <c r="AP32" s="86" t="s">
        <v>176</v>
      </c>
      <c r="AQ32" s="86">
        <v>0</v>
      </c>
      <c r="AR32" s="86">
        <v>0</v>
      </c>
      <c r="AS32" s="86"/>
      <c r="AT32" s="86"/>
      <c r="AU32" s="86"/>
      <c r="AV32" s="86"/>
      <c r="AW32" s="86"/>
      <c r="AX32" s="86"/>
      <c r="AY32" s="86"/>
      <c r="AZ32" s="86"/>
      <c r="BA32">
        <v>1</v>
      </c>
      <c r="BB32" s="85" t="str">
        <f>REPLACE(INDEX(GroupVertices[Group],MATCH(Edges25[[#This Row],[Vertex 1]],GroupVertices[Vertex],0)),1,1,"")</f>
        <v>9</v>
      </c>
      <c r="BC32" s="85" t="str">
        <f>REPLACE(INDEX(GroupVertices[Group],MATCH(Edges25[[#This Row],[Vertex 2]],GroupVertices[Vertex],0)),1,1,"")</f>
        <v>9</v>
      </c>
      <c r="BD32" s="51"/>
      <c r="BE32" s="52"/>
      <c r="BF32" s="51"/>
      <c r="BG32" s="52"/>
      <c r="BH32" s="51"/>
      <c r="BI32" s="52"/>
      <c r="BJ32" s="51"/>
      <c r="BK32" s="52"/>
      <c r="BL32" s="51"/>
    </row>
    <row r="33" spans="1:64" ht="15">
      <c r="A33" s="84" t="s">
        <v>241</v>
      </c>
      <c r="B33" s="84" t="s">
        <v>271</v>
      </c>
      <c r="C33" s="53"/>
      <c r="D33" s="54"/>
      <c r="E33" s="65"/>
      <c r="F33" s="55"/>
      <c r="G33" s="53"/>
      <c r="H33" s="57"/>
      <c r="I33" s="56"/>
      <c r="J33" s="56"/>
      <c r="K33" s="36" t="s">
        <v>65</v>
      </c>
      <c r="L33" s="83">
        <v>64</v>
      </c>
      <c r="M33" s="83"/>
      <c r="N33" s="63"/>
      <c r="O33" s="86" t="s">
        <v>273</v>
      </c>
      <c r="P33" s="88">
        <v>43678.8100462963</v>
      </c>
      <c r="Q33" s="86" t="s">
        <v>297</v>
      </c>
      <c r="R33" s="86"/>
      <c r="S33" s="86"/>
      <c r="T33" s="86"/>
      <c r="U33" s="86"/>
      <c r="V33" s="90" t="s">
        <v>351</v>
      </c>
      <c r="W33" s="88">
        <v>43678.8100462963</v>
      </c>
      <c r="X33" s="90" t="s">
        <v>382</v>
      </c>
      <c r="Y33" s="86"/>
      <c r="Z33" s="86"/>
      <c r="AA33" s="92" t="s">
        <v>414</v>
      </c>
      <c r="AB33" s="92" t="s">
        <v>420</v>
      </c>
      <c r="AC33" s="86" t="b">
        <v>0</v>
      </c>
      <c r="AD33" s="86">
        <v>1</v>
      </c>
      <c r="AE33" s="92" t="s">
        <v>428</v>
      </c>
      <c r="AF33" s="86" t="b">
        <v>0</v>
      </c>
      <c r="AG33" s="86" t="s">
        <v>429</v>
      </c>
      <c r="AH33" s="86"/>
      <c r="AI33" s="92" t="s">
        <v>421</v>
      </c>
      <c r="AJ33" s="86" t="b">
        <v>0</v>
      </c>
      <c r="AK33" s="86">
        <v>0</v>
      </c>
      <c r="AL33" s="92" t="s">
        <v>421</v>
      </c>
      <c r="AM33" s="86" t="s">
        <v>434</v>
      </c>
      <c r="AN33" s="86" t="b">
        <v>0</v>
      </c>
      <c r="AO33" s="92" t="s">
        <v>420</v>
      </c>
      <c r="AP33" s="86" t="s">
        <v>176</v>
      </c>
      <c r="AQ33" s="86">
        <v>0</v>
      </c>
      <c r="AR33" s="86">
        <v>0</v>
      </c>
      <c r="AS33" s="86"/>
      <c r="AT33" s="86"/>
      <c r="AU33" s="86"/>
      <c r="AV33" s="86"/>
      <c r="AW33" s="86"/>
      <c r="AX33" s="86"/>
      <c r="AY33" s="86"/>
      <c r="AZ33" s="86"/>
      <c r="BA33">
        <v>1</v>
      </c>
      <c r="BB33" s="85" t="str">
        <f>REPLACE(INDEX(GroupVertices[Group],MATCH(Edges25[[#This Row],[Vertex 1]],GroupVertices[Vertex],0)),1,1,"")</f>
        <v>10</v>
      </c>
      <c r="BC33" s="85" t="str">
        <f>REPLACE(INDEX(GroupVertices[Group],MATCH(Edges25[[#This Row],[Vertex 2]],GroupVertices[Vertex],0)),1,1,"")</f>
        <v>10</v>
      </c>
      <c r="BD33" s="51">
        <v>4</v>
      </c>
      <c r="BE33" s="52">
        <v>9.75609756097561</v>
      </c>
      <c r="BF33" s="51">
        <v>0</v>
      </c>
      <c r="BG33" s="52">
        <v>0</v>
      </c>
      <c r="BH33" s="51">
        <v>0</v>
      </c>
      <c r="BI33" s="52">
        <v>0</v>
      </c>
      <c r="BJ33" s="51">
        <v>37</v>
      </c>
      <c r="BK33" s="52">
        <v>90.2439024390244</v>
      </c>
      <c r="BL33" s="51">
        <v>41</v>
      </c>
    </row>
    <row r="34" spans="1:64" ht="15">
      <c r="A34" s="84" t="s">
        <v>242</v>
      </c>
      <c r="B34" s="84" t="s">
        <v>242</v>
      </c>
      <c r="C34" s="53"/>
      <c r="D34" s="54"/>
      <c r="E34" s="65"/>
      <c r="F34" s="55"/>
      <c r="G34" s="53"/>
      <c r="H34" s="57"/>
      <c r="I34" s="56"/>
      <c r="J34" s="56"/>
      <c r="K34" s="36" t="s">
        <v>65</v>
      </c>
      <c r="L34" s="83">
        <v>65</v>
      </c>
      <c r="M34" s="83"/>
      <c r="N34" s="63"/>
      <c r="O34" s="86" t="s">
        <v>176</v>
      </c>
      <c r="P34" s="88">
        <v>43684.250752314816</v>
      </c>
      <c r="Q34" s="86" t="s">
        <v>298</v>
      </c>
      <c r="R34" s="90" t="s">
        <v>308</v>
      </c>
      <c r="S34" s="86" t="s">
        <v>309</v>
      </c>
      <c r="T34" s="86"/>
      <c r="U34" s="90" t="s">
        <v>327</v>
      </c>
      <c r="V34" s="90" t="s">
        <v>327</v>
      </c>
      <c r="W34" s="88">
        <v>43684.250752314816</v>
      </c>
      <c r="X34" s="90" t="s">
        <v>383</v>
      </c>
      <c r="Y34" s="86"/>
      <c r="Z34" s="86"/>
      <c r="AA34" s="92" t="s">
        <v>415</v>
      </c>
      <c r="AB34" s="86"/>
      <c r="AC34" s="86" t="b">
        <v>0</v>
      </c>
      <c r="AD34" s="86">
        <v>0</v>
      </c>
      <c r="AE34" s="92" t="s">
        <v>421</v>
      </c>
      <c r="AF34" s="86" t="b">
        <v>0</v>
      </c>
      <c r="AG34" s="86" t="s">
        <v>430</v>
      </c>
      <c r="AH34" s="86"/>
      <c r="AI34" s="92" t="s">
        <v>421</v>
      </c>
      <c r="AJ34" s="86" t="b">
        <v>0</v>
      </c>
      <c r="AK34" s="86">
        <v>0</v>
      </c>
      <c r="AL34" s="92" t="s">
        <v>421</v>
      </c>
      <c r="AM34" s="86" t="s">
        <v>432</v>
      </c>
      <c r="AN34" s="86" t="b">
        <v>0</v>
      </c>
      <c r="AO34" s="92" t="s">
        <v>415</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6</v>
      </c>
      <c r="BK34" s="52">
        <v>100</v>
      </c>
      <c r="BL34" s="51">
        <v>6</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3" r:id="rId1" display="http://r.socialstudio.radian6.com/3bc8106e-764a-4af6-9060-ac5fc85b6e78"/>
    <hyperlink ref="R4" r:id="rId2" display="https://twitter.com/salesforce/status/1138045515403321344"/>
    <hyperlink ref="R8" r:id="rId3" display="https://betakit.com/wave-to-be-acquired-by-hr-block-for-537-million-cad/"/>
    <hyperlink ref="R10" r:id="rId4" display="https://stackoverflow.com/questions/56556156/social-studio-radian6-get-tweets-data"/>
    <hyperlink ref="R16" r:id="rId5" display="https://www.eventbrite.ca/e/brightspark-presents-candid-conversations-tech-investing-tickets-62875911544"/>
    <hyperlink ref="R17" r:id="rId6" display="https://www.eventbrite.ca/e/brightspark-presents-candid-conversations-tech-investing-tickets-62875911544"/>
    <hyperlink ref="R20" r:id="rId7" display="https://www.slideshare.net/Radian6/roi-of-social-media-myths-truths-and-how-to-measure-12227151?qid=e7cd06e8-7d32-4f26-89d7-c3f136bf53d1&amp;v=&amp;b=&amp;from_search=8"/>
    <hyperlink ref="R22" r:id="rId8" display="http://r.socialstudio.radian6.com/d884c489-09f6-4837-868f-41f05837ca4d"/>
    <hyperlink ref="R26" r:id="rId9" display="http://r.socialstudio.radian6.com/d137b7f4-5d86-47eb-8099-a2d1e0f3ec16"/>
    <hyperlink ref="R34" r:id="rId10" display="https://socialstudio.radian6.com/login?redirectURL=%2Fpublish%2Fw%2Fb144a159-73fc-40b4-9519-3250ff73970a%2Fcompose"/>
    <hyperlink ref="U3" r:id="rId11" display="https://pbs.twimg.com/media/D8ekqckXoAADQFp.jpg"/>
    <hyperlink ref="U16" r:id="rId12" display="https://pbs.twimg.com/media/D9R5ub2XsAAN79y.jpg"/>
    <hyperlink ref="U17" r:id="rId13" display="https://pbs.twimg.com/media/D9q6iF2W4AA5EQI.jpg"/>
    <hyperlink ref="U18" r:id="rId14" display="https://pbs.twimg.com/media/D-FNAwpXUAIZviB.jpg"/>
    <hyperlink ref="U21" r:id="rId15" display="https://pbs.twimg.com/tweet_video_thumb/D-HIIfZXsAErW8I.jpg"/>
    <hyperlink ref="U22" r:id="rId16" display="https://pbs.twimg.com/tweet_video_thumb/D-pzreOXYAAydEL.jpg"/>
    <hyperlink ref="U26" r:id="rId17" display="https://pbs.twimg.com/media/D_gycmoWkAIHWLO.png"/>
    <hyperlink ref="U34" r:id="rId18" display="https://pbs.twimg.com/media/EBWHZ0SXoAAqyfj.jpg"/>
    <hyperlink ref="V3" r:id="rId19" display="https://pbs.twimg.com/media/D8ekqckXoAADQFp.jpg"/>
    <hyperlink ref="V4" r:id="rId20" display="http://pbs.twimg.com/profile_images/875451115223044096/szoJoWk0_normal.jpg"/>
    <hyperlink ref="V5" r:id="rId21" display="http://pbs.twimg.com/profile_images/946446826982424576/gwUyTFeB_normal.jpg"/>
    <hyperlink ref="V6" r:id="rId22" display="http://pbs.twimg.com/profile_images/1131320518181654530/AD59MoC__normal.png"/>
    <hyperlink ref="V7" r:id="rId23" display="http://pbs.twimg.com/profile_images/1040082503485120513/CYv-oogP_normal.jpg"/>
    <hyperlink ref="V8" r:id="rId24" display="http://pbs.twimg.com/profile_images/2857864302/fce47ab302528a8a123e4462a2c0a32b_normal.jpeg"/>
    <hyperlink ref="V9" r:id="rId25" display="http://pbs.twimg.com/profile_images/774742521612087296/LHhg-vrL_normal.jpg"/>
    <hyperlink ref="V10" r:id="rId26" display="http://pbs.twimg.com/profile_images/917428069199204358/gylOB64T_normal.jpg"/>
    <hyperlink ref="V11" r:id="rId27" display="http://abs.twimg.com/sticky/default_profile_images/default_profile_normal.png"/>
    <hyperlink ref="V12" r:id="rId28" display="http://pbs.twimg.com/profile_images/1032282708137918465/BGEg1y07_normal.jpg"/>
    <hyperlink ref="V13" r:id="rId29" display="http://pbs.twimg.com/profile_images/906792500853198848/xQ9_hpVL_normal.jpg"/>
    <hyperlink ref="V14" r:id="rId30" display="http://pbs.twimg.com/profile_images/1037782695324119041/0zUUPdnM_normal.jpg"/>
    <hyperlink ref="V15" r:id="rId31" display="http://pbs.twimg.com/profile_images/667338532512468993/M7uapdWY_normal.png"/>
    <hyperlink ref="V16" r:id="rId32" display="https://pbs.twimg.com/media/D9R5ub2XsAAN79y.jpg"/>
    <hyperlink ref="V17" r:id="rId33" display="https://pbs.twimg.com/media/D9q6iF2W4AA5EQI.jpg"/>
    <hyperlink ref="V18" r:id="rId34" display="https://pbs.twimg.com/media/D-FNAwpXUAIZviB.jpg"/>
    <hyperlink ref="V19" r:id="rId35" display="http://pbs.twimg.com/profile_images/898285182389825538/sOiw-Fcl_normal.jpg"/>
    <hyperlink ref="V20" r:id="rId36" display="http://pbs.twimg.com/profile_images/949444103254687744/4g8BRfAL_normal.jpg"/>
    <hyperlink ref="V21" r:id="rId37" display="https://pbs.twimg.com/tweet_video_thumb/D-HIIfZXsAErW8I.jpg"/>
    <hyperlink ref="V22" r:id="rId38" display="https://pbs.twimg.com/tweet_video_thumb/D-pzreOXYAAydEL.jpg"/>
    <hyperlink ref="V23" r:id="rId39" display="http://pbs.twimg.com/profile_images/746751958338330625/kcU83ooH_normal.jpg"/>
    <hyperlink ref="V24" r:id="rId40" display="http://pbs.twimg.com/profile_images/503995346029010944/CgGehUF0_normal.png"/>
    <hyperlink ref="V25" r:id="rId41" display="http://pbs.twimg.com/profile_images/930142243335307264/Iaw6EMl6_normal.jpg"/>
    <hyperlink ref="V26" r:id="rId42" display="https://pbs.twimg.com/media/D_gycmoWkAIHWLO.png"/>
    <hyperlink ref="V27" r:id="rId43" display="http://pbs.twimg.com/profile_images/1121817343611502593/wy0LGXpv_normal.jpg"/>
    <hyperlink ref="V28" r:id="rId44" display="http://pbs.twimg.com/profile_images/892393080955031553/jPtLKEP6_normal.jpg"/>
    <hyperlink ref="V29" r:id="rId45" display="http://pbs.twimg.com/profile_images/2852898651/28ae7368f25f93c09bb76415bc11beb8_normal.png"/>
    <hyperlink ref="V30" r:id="rId46" display="http://pbs.twimg.com/profile_images/1143483334363947008/HtJc-dZZ_normal.png"/>
    <hyperlink ref="V31" r:id="rId47" display="http://pbs.twimg.com/profile_images/1153261414401937409/XFAqpQZR_normal.jpg"/>
    <hyperlink ref="V32" r:id="rId48" display="http://pbs.twimg.com/profile_images/804013443489660928/yYPRj4kg_normal.jpg"/>
    <hyperlink ref="V33" r:id="rId49" display="http://pbs.twimg.com/profile_images/1149053193638166528/tPkuLcX2_normal.jpg"/>
    <hyperlink ref="V34" r:id="rId50" display="https://pbs.twimg.com/media/EBWHZ0SXoAAqyfj.jpg"/>
    <hyperlink ref="X3" r:id="rId51" display="https://twitter.com/#!/p2s_inc/status/1137058484816621576"/>
    <hyperlink ref="X4" r:id="rId52" display="https://twitter.com/#!/rsbsarma/status/1138175130578952192"/>
    <hyperlink ref="X5" r:id="rId53" display="https://twitter.com/#!/jaywaterman/status/1138478612976480258"/>
    <hyperlink ref="X6" r:id="rId54" display="https://twitter.com/#!/rainforestab/status/1138552422941437952"/>
    <hyperlink ref="X7" r:id="rId55" display="https://twitter.com/#!/jermynvoon/status/1138669625665654785"/>
    <hyperlink ref="X8" r:id="rId56" display="https://twitter.com/#!/trentjohnsen/status/1138468394737516544"/>
    <hyperlink ref="X9" r:id="rId57" display="https://twitter.com/#!/techmemechatter/status/1138682789853835265"/>
    <hyperlink ref="X10" r:id="rId58" display="https://twitter.com/#!/salesforce_bot/status/1138702476226572288"/>
    <hyperlink ref="X11" r:id="rId59" display="https://twitter.com/#!/testersalesfor1/status/1139060121068351488"/>
    <hyperlink ref="X12" r:id="rId60" display="https://twitter.com/#!/cyril_louis/status/1139075044905291776"/>
    <hyperlink ref="X13" r:id="rId61" display="https://twitter.com/#!/torontoedge/status/1140695211523420161"/>
    <hyperlink ref="X14" r:id="rId62" display="https://twitter.com/#!/mbohl07/status/1140702143978115072"/>
    <hyperlink ref="X15" r:id="rId63" display="https://twitter.com/#!/lojikilfacts/status/1141841283897577477"/>
    <hyperlink ref="X16" r:id="rId64" display="https://twitter.com/#!/tohealthtoronto/status/1140670445835968513"/>
    <hyperlink ref="X17" r:id="rId65" display="https://twitter.com/#!/tohealthtoronto/status/1142430551816716289"/>
    <hyperlink ref="X18" r:id="rId66" display="https://twitter.com/#!/joselinmane/status/1144280460501180423"/>
    <hyperlink ref="X19" r:id="rId67" display="https://twitter.com/#!/worldlillie/status/1144289204664487937"/>
    <hyperlink ref="X20" r:id="rId68" display="https://twitter.com/#!/drnatalie/status/1144325808925880321"/>
    <hyperlink ref="X21" r:id="rId69" display="https://twitter.com/#!/meccastarr7/status/1144415930937741312"/>
    <hyperlink ref="X22" r:id="rId70" display="https://twitter.com/#!/crea_aci/status/1146856324006916103"/>
    <hyperlink ref="X23" r:id="rId71" display="https://twitter.com/#!/gasox/status/1146862119310073856"/>
    <hyperlink ref="X24" r:id="rId72" display="https://twitter.com/#!/reginarealtors/status/1146903917495644160"/>
    <hyperlink ref="X25" r:id="rId73" display="https://twitter.com/#!/charlieriley/status/1148902386339078147"/>
    <hyperlink ref="X26" r:id="rId74" display="https://twitter.com/#!/filmiami1/status/1150725176344137729"/>
    <hyperlink ref="X27" r:id="rId75" display="https://twitter.com/#!/estherashmore/status/1150891967565484032"/>
    <hyperlink ref="X28" r:id="rId76" display="https://twitter.com/#!/cdreboard/status/1151502878940549121"/>
    <hyperlink ref="X29" r:id="rId77" display="https://twitter.com/#!/dagajoal/status/1151502924650110976"/>
    <hyperlink ref="X30" r:id="rId78" display="https://twitter.com/#!/beck_et_al/status/1153964320243552256"/>
    <hyperlink ref="X31" r:id="rId79" display="https://twitter.com/#!/ormktgen/status/1155461924127162368"/>
    <hyperlink ref="X32" r:id="rId80" display="https://twitter.com/#!/salesforcejim/status/1156859714417938432"/>
    <hyperlink ref="X33" r:id="rId81" display="https://twitter.com/#!/blatantlybianca/status/1157009722173607937"/>
    <hyperlink ref="X34" r:id="rId82" display="https://twitter.com/#!/kf_demoac/status/1158981366589067264"/>
    <hyperlink ref="AZ12" r:id="rId83" display="https://api.twitter.com/1.1/geo/id/c72c88387acb58ea.json"/>
    <hyperlink ref="AZ27" r:id="rId84" display="https://api.twitter.com/1.1/geo/id/7ef79c5ab17d518c.json"/>
  </hyperlinks>
  <printOptions/>
  <pageMargins left="0.7" right="0.7" top="0.75" bottom="0.75" header="0.3" footer="0.3"/>
  <pageSetup horizontalDpi="600" verticalDpi="600" orientation="portrait" r:id="rId88"/>
  <legacyDrawing r:id="rId86"/>
  <tableParts>
    <tablePart r:id="rId8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1311</v>
      </c>
      <c r="B1" s="13" t="s">
        <v>34</v>
      </c>
    </row>
    <row r="2" spans="1:2" ht="15">
      <c r="A2" s="124" t="s">
        <v>250</v>
      </c>
      <c r="B2" s="85">
        <v>236</v>
      </c>
    </row>
    <row r="3" spans="1:2" ht="15">
      <c r="A3" s="124" t="s">
        <v>221</v>
      </c>
      <c r="B3" s="85">
        <v>204</v>
      </c>
    </row>
    <row r="4" spans="1:2" ht="15">
      <c r="A4" s="124" t="s">
        <v>225</v>
      </c>
      <c r="B4" s="85">
        <v>127</v>
      </c>
    </row>
    <row r="5" spans="1:2" ht="15">
      <c r="A5" s="124" t="s">
        <v>244</v>
      </c>
      <c r="B5" s="85">
        <v>68</v>
      </c>
    </row>
    <row r="6" spans="1:2" ht="15">
      <c r="A6" s="124" t="s">
        <v>227</v>
      </c>
      <c r="B6" s="85">
        <v>62</v>
      </c>
    </row>
    <row r="7" spans="1:2" ht="15">
      <c r="A7" s="124" t="s">
        <v>226</v>
      </c>
      <c r="B7" s="85">
        <v>62</v>
      </c>
    </row>
    <row r="8" spans="1:2" ht="15">
      <c r="A8" s="124" t="s">
        <v>213</v>
      </c>
      <c r="B8" s="85">
        <v>36</v>
      </c>
    </row>
    <row r="9" spans="1:2" ht="15">
      <c r="A9" s="124" t="s">
        <v>230</v>
      </c>
      <c r="B9" s="85">
        <v>30</v>
      </c>
    </row>
    <row r="10" spans="1:2" ht="15">
      <c r="A10" s="124" t="s">
        <v>235</v>
      </c>
      <c r="B10" s="85">
        <v>20</v>
      </c>
    </row>
    <row r="11" spans="1:2" ht="15">
      <c r="A11" s="124" t="s">
        <v>217</v>
      </c>
      <c r="B11" s="8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1313</v>
      </c>
      <c r="B25" t="s">
        <v>1312</v>
      </c>
    </row>
    <row r="26" spans="1:2" ht="15">
      <c r="A26" s="136" t="s">
        <v>1315</v>
      </c>
      <c r="B26" s="3"/>
    </row>
    <row r="27" spans="1:2" ht="15">
      <c r="A27" s="137" t="s">
        <v>1316</v>
      </c>
      <c r="B27" s="3"/>
    </row>
    <row r="28" spans="1:2" ht="15">
      <c r="A28" s="138" t="s">
        <v>1317</v>
      </c>
      <c r="B28" s="3"/>
    </row>
    <row r="29" spans="1:2" ht="15">
      <c r="A29" s="139" t="s">
        <v>1318</v>
      </c>
      <c r="B29" s="3">
        <v>1</v>
      </c>
    </row>
    <row r="30" spans="1:2" ht="15">
      <c r="A30" s="138" t="s">
        <v>1319</v>
      </c>
      <c r="B30" s="3"/>
    </row>
    <row r="31" spans="1:2" ht="15">
      <c r="A31" s="139" t="s">
        <v>1320</v>
      </c>
      <c r="B31" s="3">
        <v>1</v>
      </c>
    </row>
    <row r="32" spans="1:2" ht="15">
      <c r="A32" s="138" t="s">
        <v>1321</v>
      </c>
      <c r="B32" s="3"/>
    </row>
    <row r="33" spans="1:2" ht="15">
      <c r="A33" s="139" t="s">
        <v>1322</v>
      </c>
      <c r="B33" s="3">
        <v>1</v>
      </c>
    </row>
    <row r="34" spans="1:2" ht="15">
      <c r="A34" s="139" t="s">
        <v>1323</v>
      </c>
      <c r="B34" s="3">
        <v>1</v>
      </c>
    </row>
    <row r="35" spans="1:2" ht="15">
      <c r="A35" s="139" t="s">
        <v>1324</v>
      </c>
      <c r="B35" s="3">
        <v>1</v>
      </c>
    </row>
    <row r="36" spans="1:2" ht="15">
      <c r="A36" s="138" t="s">
        <v>1325</v>
      </c>
      <c r="B36" s="3"/>
    </row>
    <row r="37" spans="1:2" ht="15">
      <c r="A37" s="139" t="s">
        <v>1326</v>
      </c>
      <c r="B37" s="3">
        <v>1</v>
      </c>
    </row>
    <row r="38" spans="1:2" ht="15">
      <c r="A38" s="139" t="s">
        <v>1327</v>
      </c>
      <c r="B38" s="3">
        <v>1</v>
      </c>
    </row>
    <row r="39" spans="1:2" ht="15">
      <c r="A39" s="139" t="s">
        <v>1328</v>
      </c>
      <c r="B39" s="3">
        <v>1</v>
      </c>
    </row>
    <row r="40" spans="1:2" ht="15">
      <c r="A40" s="138" t="s">
        <v>1329</v>
      </c>
      <c r="B40" s="3"/>
    </row>
    <row r="41" spans="1:2" ht="15">
      <c r="A41" s="139" t="s">
        <v>1330</v>
      </c>
      <c r="B41" s="3">
        <v>1</v>
      </c>
    </row>
    <row r="42" spans="1:2" ht="15">
      <c r="A42" s="139" t="s">
        <v>1328</v>
      </c>
      <c r="B42" s="3">
        <v>1</v>
      </c>
    </row>
    <row r="43" spans="1:2" ht="15">
      <c r="A43" s="138" t="s">
        <v>1331</v>
      </c>
      <c r="B43" s="3"/>
    </row>
    <row r="44" spans="1:2" ht="15">
      <c r="A44" s="139" t="s">
        <v>1332</v>
      </c>
      <c r="B44" s="3">
        <v>1</v>
      </c>
    </row>
    <row r="45" spans="1:2" ht="15">
      <c r="A45" s="139" t="s">
        <v>1318</v>
      </c>
      <c r="B45" s="3">
        <v>1</v>
      </c>
    </row>
    <row r="46" spans="1:2" ht="15">
      <c r="A46" s="139" t="s">
        <v>1333</v>
      </c>
      <c r="B46" s="3">
        <v>1</v>
      </c>
    </row>
    <row r="47" spans="1:2" ht="15">
      <c r="A47" s="138" t="s">
        <v>1334</v>
      </c>
      <c r="B47" s="3"/>
    </row>
    <row r="48" spans="1:2" ht="15">
      <c r="A48" s="139" t="s">
        <v>1335</v>
      </c>
      <c r="B48" s="3">
        <v>1</v>
      </c>
    </row>
    <row r="49" spans="1:2" ht="15">
      <c r="A49" s="138" t="s">
        <v>1336</v>
      </c>
      <c r="B49" s="3"/>
    </row>
    <row r="50" spans="1:2" ht="15">
      <c r="A50" s="139" t="s">
        <v>1337</v>
      </c>
      <c r="B50" s="3">
        <v>1</v>
      </c>
    </row>
    <row r="51" spans="1:2" ht="15">
      <c r="A51" s="138" t="s">
        <v>1338</v>
      </c>
      <c r="B51" s="3"/>
    </row>
    <row r="52" spans="1:2" ht="15">
      <c r="A52" s="139" t="s">
        <v>1323</v>
      </c>
      <c r="B52" s="3">
        <v>2</v>
      </c>
    </row>
    <row r="53" spans="1:2" ht="15">
      <c r="A53" s="139" t="s">
        <v>1333</v>
      </c>
      <c r="B53" s="3">
        <v>1</v>
      </c>
    </row>
    <row r="54" spans="1:2" ht="15">
      <c r="A54" s="138" t="s">
        <v>1339</v>
      </c>
      <c r="B54" s="3"/>
    </row>
    <row r="55" spans="1:2" ht="15">
      <c r="A55" s="139" t="s">
        <v>1340</v>
      </c>
      <c r="B55" s="3">
        <v>1</v>
      </c>
    </row>
    <row r="56" spans="1:2" ht="15">
      <c r="A56" s="137" t="s">
        <v>1341</v>
      </c>
      <c r="B56" s="3"/>
    </row>
    <row r="57" spans="1:2" ht="15">
      <c r="A57" s="138" t="s">
        <v>1342</v>
      </c>
      <c r="B57" s="3"/>
    </row>
    <row r="58" spans="1:2" ht="15">
      <c r="A58" s="139" t="s">
        <v>1333</v>
      </c>
      <c r="B58" s="3">
        <v>2</v>
      </c>
    </row>
    <row r="59" spans="1:2" ht="15">
      <c r="A59" s="139" t="s">
        <v>1335</v>
      </c>
      <c r="B59" s="3">
        <v>1</v>
      </c>
    </row>
    <row r="60" spans="1:2" ht="15">
      <c r="A60" s="138" t="s">
        <v>1343</v>
      </c>
      <c r="B60" s="3"/>
    </row>
    <row r="61" spans="1:2" ht="15">
      <c r="A61" s="139" t="s">
        <v>1344</v>
      </c>
      <c r="B61" s="3">
        <v>1</v>
      </c>
    </row>
    <row r="62" spans="1:2" ht="15">
      <c r="A62" s="138" t="s">
        <v>1345</v>
      </c>
      <c r="B62" s="3"/>
    </row>
    <row r="63" spans="1:2" ht="15">
      <c r="A63" s="139" t="s">
        <v>1346</v>
      </c>
      <c r="B63" s="3">
        <v>1</v>
      </c>
    </row>
    <row r="64" spans="1:2" ht="15">
      <c r="A64" s="139" t="s">
        <v>1335</v>
      </c>
      <c r="B64" s="3">
        <v>1</v>
      </c>
    </row>
    <row r="65" spans="1:2" ht="15">
      <c r="A65" s="138" t="s">
        <v>1347</v>
      </c>
      <c r="B65" s="3"/>
    </row>
    <row r="66" spans="1:2" ht="15">
      <c r="A66" s="139" t="s">
        <v>1348</v>
      </c>
      <c r="B66" s="3">
        <v>2</v>
      </c>
    </row>
    <row r="67" spans="1:2" ht="15">
      <c r="A67" s="138" t="s">
        <v>1349</v>
      </c>
      <c r="B67" s="3"/>
    </row>
    <row r="68" spans="1:2" ht="15">
      <c r="A68" s="139" t="s">
        <v>1350</v>
      </c>
      <c r="B68" s="3">
        <v>1</v>
      </c>
    </row>
    <row r="69" spans="1:2" ht="15">
      <c r="A69" s="138" t="s">
        <v>1351</v>
      </c>
      <c r="B69" s="3"/>
    </row>
    <row r="70" spans="1:2" ht="15">
      <c r="A70" s="139" t="s">
        <v>1352</v>
      </c>
      <c r="B70" s="3">
        <v>1</v>
      </c>
    </row>
    <row r="71" spans="1:2" ht="15">
      <c r="A71" s="137" t="s">
        <v>1353</v>
      </c>
      <c r="B71" s="3"/>
    </row>
    <row r="72" spans="1:2" ht="15">
      <c r="A72" s="138" t="s">
        <v>1354</v>
      </c>
      <c r="B72" s="3"/>
    </row>
    <row r="73" spans="1:2" ht="15">
      <c r="A73" s="139" t="s">
        <v>1350</v>
      </c>
      <c r="B73" s="3">
        <v>1</v>
      </c>
    </row>
    <row r="74" spans="1:2" ht="15">
      <c r="A74" s="139" t="s">
        <v>1333</v>
      </c>
      <c r="B74" s="3">
        <v>1</v>
      </c>
    </row>
    <row r="75" spans="1:2" ht="15">
      <c r="A75" s="138" t="s">
        <v>1355</v>
      </c>
      <c r="B75" s="3"/>
    </row>
    <row r="76" spans="1:2" ht="15">
      <c r="A76" s="139" t="s">
        <v>1330</v>
      </c>
      <c r="B76" s="3">
        <v>1</v>
      </c>
    </row>
    <row r="77" spans="1:2" ht="15">
      <c r="A77" s="136" t="s">
        <v>1314</v>
      </c>
      <c r="B77"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192</v>
      </c>
      <c r="AT2" s="13" t="s">
        <v>473</v>
      </c>
      <c r="AU2" s="13" t="s">
        <v>474</v>
      </c>
      <c r="AV2" s="13" t="s">
        <v>475</v>
      </c>
      <c r="AW2" s="13" t="s">
        <v>476</v>
      </c>
      <c r="AX2" s="13" t="s">
        <v>477</v>
      </c>
      <c r="AY2" s="13" t="s">
        <v>478</v>
      </c>
      <c r="AZ2" s="13" t="s">
        <v>957</v>
      </c>
      <c r="BA2" s="127" t="s">
        <v>1188</v>
      </c>
      <c r="BB2" s="127" t="s">
        <v>1189</v>
      </c>
      <c r="BC2" s="127" t="s">
        <v>1190</v>
      </c>
      <c r="BD2" s="127" t="s">
        <v>1191</v>
      </c>
      <c r="BE2" s="127" t="s">
        <v>1192</v>
      </c>
      <c r="BF2" s="127" t="s">
        <v>1193</v>
      </c>
      <c r="BG2" s="127" t="s">
        <v>1194</v>
      </c>
      <c r="BH2" s="127" t="s">
        <v>1217</v>
      </c>
      <c r="BI2" s="127" t="s">
        <v>1218</v>
      </c>
      <c r="BJ2" s="127" t="s">
        <v>1240</v>
      </c>
      <c r="BK2" s="127" t="s">
        <v>1280</v>
      </c>
      <c r="BL2" s="127" t="s">
        <v>1281</v>
      </c>
      <c r="BM2" s="127" t="s">
        <v>1282</v>
      </c>
      <c r="BN2" s="127" t="s">
        <v>1283</v>
      </c>
      <c r="BO2" s="127" t="s">
        <v>1284</v>
      </c>
      <c r="BP2" s="127" t="s">
        <v>1285</v>
      </c>
      <c r="BQ2" s="127" t="s">
        <v>1286</v>
      </c>
      <c r="BR2" s="127" t="s">
        <v>1287</v>
      </c>
      <c r="BS2" s="127" t="s">
        <v>1289</v>
      </c>
      <c r="BT2" s="3"/>
      <c r="BU2" s="3"/>
    </row>
    <row r="3" spans="1:73" ht="15" customHeight="1">
      <c r="A3" s="50" t="s">
        <v>212</v>
      </c>
      <c r="B3" s="53"/>
      <c r="C3" s="53" t="s">
        <v>64</v>
      </c>
      <c r="D3" s="54">
        <v>164.89249590387766</v>
      </c>
      <c r="E3" s="55"/>
      <c r="F3" s="112" t="s">
        <v>740</v>
      </c>
      <c r="G3" s="53"/>
      <c r="H3" s="57" t="s">
        <v>212</v>
      </c>
      <c r="I3" s="56"/>
      <c r="J3" s="56"/>
      <c r="K3" s="114" t="s">
        <v>836</v>
      </c>
      <c r="L3" s="59">
        <v>1</v>
      </c>
      <c r="M3" s="60">
        <v>625.885009765625</v>
      </c>
      <c r="N3" s="60">
        <v>5685.7060546875</v>
      </c>
      <c r="O3" s="58"/>
      <c r="P3" s="61"/>
      <c r="Q3" s="61"/>
      <c r="R3" s="51"/>
      <c r="S3" s="51">
        <v>1</v>
      </c>
      <c r="T3" s="51">
        <v>1</v>
      </c>
      <c r="U3" s="52">
        <v>0</v>
      </c>
      <c r="V3" s="52">
        <v>0</v>
      </c>
      <c r="W3" s="52">
        <v>0</v>
      </c>
      <c r="X3" s="52">
        <v>0.999992</v>
      </c>
      <c r="Y3" s="52">
        <v>0</v>
      </c>
      <c r="Z3" s="52" t="s">
        <v>960</v>
      </c>
      <c r="AA3" s="62">
        <v>3</v>
      </c>
      <c r="AB3" s="62"/>
      <c r="AC3" s="63"/>
      <c r="AD3" s="85" t="s">
        <v>479</v>
      </c>
      <c r="AE3" s="85">
        <v>359</v>
      </c>
      <c r="AF3" s="85">
        <v>474</v>
      </c>
      <c r="AG3" s="85">
        <v>1242</v>
      </c>
      <c r="AH3" s="85">
        <v>84</v>
      </c>
      <c r="AI3" s="85"/>
      <c r="AJ3" s="85" t="s">
        <v>539</v>
      </c>
      <c r="AK3" s="85" t="s">
        <v>591</v>
      </c>
      <c r="AL3" s="89" t="s">
        <v>631</v>
      </c>
      <c r="AM3" s="85"/>
      <c r="AN3" s="87">
        <v>40120.065358796295</v>
      </c>
      <c r="AO3" s="89" t="s">
        <v>674</v>
      </c>
      <c r="AP3" s="85" t="b">
        <v>0</v>
      </c>
      <c r="AQ3" s="85" t="b">
        <v>0</v>
      </c>
      <c r="AR3" s="85" t="b">
        <v>0</v>
      </c>
      <c r="AS3" s="85"/>
      <c r="AT3" s="85">
        <v>8</v>
      </c>
      <c r="AU3" s="89" t="s">
        <v>726</v>
      </c>
      <c r="AV3" s="85" t="b">
        <v>0</v>
      </c>
      <c r="AW3" s="85" t="s">
        <v>775</v>
      </c>
      <c r="AX3" s="89" t="s">
        <v>776</v>
      </c>
      <c r="AY3" s="85" t="s">
        <v>66</v>
      </c>
      <c r="AZ3" s="85" t="str">
        <f>REPLACE(INDEX(GroupVertices[Group],MATCH(Vertices[[#This Row],[Vertex]],GroupVertices[Vertex],0)),1,1,"")</f>
        <v>1</v>
      </c>
      <c r="BA3" s="51" t="s">
        <v>299</v>
      </c>
      <c r="BB3" s="51" t="s">
        <v>299</v>
      </c>
      <c r="BC3" s="51" t="s">
        <v>309</v>
      </c>
      <c r="BD3" s="51" t="s">
        <v>309</v>
      </c>
      <c r="BE3" s="51"/>
      <c r="BF3" s="51"/>
      <c r="BG3" s="128" t="s">
        <v>1195</v>
      </c>
      <c r="BH3" s="128" t="s">
        <v>1195</v>
      </c>
      <c r="BI3" s="128" t="s">
        <v>1219</v>
      </c>
      <c r="BJ3" s="128" t="s">
        <v>1219</v>
      </c>
      <c r="BK3" s="128">
        <v>3</v>
      </c>
      <c r="BL3" s="131">
        <v>8.108108108108109</v>
      </c>
      <c r="BM3" s="128">
        <v>2</v>
      </c>
      <c r="BN3" s="131">
        <v>5.405405405405405</v>
      </c>
      <c r="BO3" s="128">
        <v>0</v>
      </c>
      <c r="BP3" s="131">
        <v>0</v>
      </c>
      <c r="BQ3" s="128">
        <v>32</v>
      </c>
      <c r="BR3" s="131">
        <v>86.48648648648648</v>
      </c>
      <c r="BS3" s="128">
        <v>37</v>
      </c>
      <c r="BT3" s="3"/>
      <c r="BU3" s="3"/>
    </row>
    <row r="4" spans="1:76" ht="15">
      <c r="A4" s="14" t="s">
        <v>213</v>
      </c>
      <c r="B4" s="15"/>
      <c r="C4" s="15" t="s">
        <v>64</v>
      </c>
      <c r="D4" s="93">
        <v>163.33640633533588</v>
      </c>
      <c r="E4" s="81"/>
      <c r="F4" s="112" t="s">
        <v>328</v>
      </c>
      <c r="G4" s="15"/>
      <c r="H4" s="16" t="s">
        <v>213</v>
      </c>
      <c r="I4" s="66"/>
      <c r="J4" s="66"/>
      <c r="K4" s="114" t="s">
        <v>837</v>
      </c>
      <c r="L4" s="94">
        <v>1526.1186440677966</v>
      </c>
      <c r="M4" s="95">
        <v>782.6107788085938</v>
      </c>
      <c r="N4" s="95">
        <v>1120.96728515625</v>
      </c>
      <c r="O4" s="77"/>
      <c r="P4" s="96"/>
      <c r="Q4" s="96"/>
      <c r="R4" s="97"/>
      <c r="S4" s="51">
        <v>0</v>
      </c>
      <c r="T4" s="51">
        <v>2</v>
      </c>
      <c r="U4" s="52">
        <v>36</v>
      </c>
      <c r="V4" s="52">
        <v>0.014085</v>
      </c>
      <c r="W4" s="52">
        <v>0.00361</v>
      </c>
      <c r="X4" s="52">
        <v>1.091167</v>
      </c>
      <c r="Y4" s="52">
        <v>0</v>
      </c>
      <c r="Z4" s="52">
        <v>0</v>
      </c>
      <c r="AA4" s="82">
        <v>4</v>
      </c>
      <c r="AB4" s="82"/>
      <c r="AC4" s="98"/>
      <c r="AD4" s="85" t="s">
        <v>480</v>
      </c>
      <c r="AE4" s="85">
        <v>465</v>
      </c>
      <c r="AF4" s="85">
        <v>219</v>
      </c>
      <c r="AG4" s="85">
        <v>2520</v>
      </c>
      <c r="AH4" s="85">
        <v>213</v>
      </c>
      <c r="AI4" s="85"/>
      <c r="AJ4" s="85" t="s">
        <v>540</v>
      </c>
      <c r="AK4" s="85" t="s">
        <v>592</v>
      </c>
      <c r="AL4" s="89" t="s">
        <v>632</v>
      </c>
      <c r="AM4" s="85"/>
      <c r="AN4" s="87">
        <v>40056.6184375</v>
      </c>
      <c r="AO4" s="85"/>
      <c r="AP4" s="85" t="b">
        <v>1</v>
      </c>
      <c r="AQ4" s="85" t="b">
        <v>0</v>
      </c>
      <c r="AR4" s="85" t="b">
        <v>1</v>
      </c>
      <c r="AS4" s="85" t="s">
        <v>429</v>
      </c>
      <c r="AT4" s="85">
        <v>12</v>
      </c>
      <c r="AU4" s="89" t="s">
        <v>727</v>
      </c>
      <c r="AV4" s="85" t="b">
        <v>0</v>
      </c>
      <c r="AW4" s="85" t="s">
        <v>775</v>
      </c>
      <c r="AX4" s="89" t="s">
        <v>777</v>
      </c>
      <c r="AY4" s="85" t="s">
        <v>66</v>
      </c>
      <c r="AZ4" s="85" t="str">
        <f>REPLACE(INDEX(GroupVertices[Group],MATCH(Vertices[[#This Row],[Vertex]],GroupVertices[Vertex],0)),1,1,"")</f>
        <v>2</v>
      </c>
      <c r="BA4" s="51" t="s">
        <v>300</v>
      </c>
      <c r="BB4" s="51" t="s">
        <v>300</v>
      </c>
      <c r="BC4" s="51" t="s">
        <v>310</v>
      </c>
      <c r="BD4" s="51" t="s">
        <v>310</v>
      </c>
      <c r="BE4" s="51"/>
      <c r="BF4" s="51"/>
      <c r="BG4" s="128" t="s">
        <v>1196</v>
      </c>
      <c r="BH4" s="128" t="s">
        <v>1196</v>
      </c>
      <c r="BI4" s="128" t="s">
        <v>1220</v>
      </c>
      <c r="BJ4" s="128" t="s">
        <v>1220</v>
      </c>
      <c r="BK4" s="128">
        <v>1</v>
      </c>
      <c r="BL4" s="131">
        <v>2.9411764705882355</v>
      </c>
      <c r="BM4" s="128">
        <v>0</v>
      </c>
      <c r="BN4" s="131">
        <v>0</v>
      </c>
      <c r="BO4" s="128">
        <v>0</v>
      </c>
      <c r="BP4" s="131">
        <v>0</v>
      </c>
      <c r="BQ4" s="128">
        <v>33</v>
      </c>
      <c r="BR4" s="131">
        <v>97.05882352941177</v>
      </c>
      <c r="BS4" s="128">
        <v>34</v>
      </c>
      <c r="BT4" s="2"/>
      <c r="BU4" s="3"/>
      <c r="BV4" s="3"/>
      <c r="BW4" s="3"/>
      <c r="BX4" s="3"/>
    </row>
    <row r="5" spans="1:76" ht="15">
      <c r="A5" s="14" t="s">
        <v>243</v>
      </c>
      <c r="B5" s="15"/>
      <c r="C5" s="15" t="s">
        <v>64</v>
      </c>
      <c r="D5" s="93">
        <v>1000</v>
      </c>
      <c r="E5" s="81"/>
      <c r="F5" s="112" t="s">
        <v>741</v>
      </c>
      <c r="G5" s="15"/>
      <c r="H5" s="16" t="s">
        <v>243</v>
      </c>
      <c r="I5" s="66"/>
      <c r="J5" s="66"/>
      <c r="K5" s="114" t="s">
        <v>838</v>
      </c>
      <c r="L5" s="94">
        <v>1</v>
      </c>
      <c r="M5" s="95">
        <v>369.4887390136719</v>
      </c>
      <c r="N5" s="95">
        <v>668.9918212890625</v>
      </c>
      <c r="O5" s="77"/>
      <c r="P5" s="96"/>
      <c r="Q5" s="96"/>
      <c r="R5" s="97"/>
      <c r="S5" s="51">
        <v>1</v>
      </c>
      <c r="T5" s="51">
        <v>0</v>
      </c>
      <c r="U5" s="52">
        <v>0</v>
      </c>
      <c r="V5" s="52">
        <v>0.011236</v>
      </c>
      <c r="W5" s="52">
        <v>0.000952</v>
      </c>
      <c r="X5" s="52">
        <v>0.613745</v>
      </c>
      <c r="Y5" s="52">
        <v>0</v>
      </c>
      <c r="Z5" s="52">
        <v>0</v>
      </c>
      <c r="AA5" s="82">
        <v>5</v>
      </c>
      <c r="AB5" s="82"/>
      <c r="AC5" s="98"/>
      <c r="AD5" s="85" t="s">
        <v>481</v>
      </c>
      <c r="AE5" s="85">
        <v>2654</v>
      </c>
      <c r="AF5" s="85">
        <v>137325</v>
      </c>
      <c r="AG5" s="85">
        <v>24484</v>
      </c>
      <c r="AH5" s="85">
        <v>12001</v>
      </c>
      <c r="AI5" s="85"/>
      <c r="AJ5" s="85" t="s">
        <v>541</v>
      </c>
      <c r="AK5" s="85" t="s">
        <v>593</v>
      </c>
      <c r="AL5" s="89" t="s">
        <v>633</v>
      </c>
      <c r="AM5" s="85"/>
      <c r="AN5" s="87">
        <v>39584.01353009259</v>
      </c>
      <c r="AO5" s="89" t="s">
        <v>675</v>
      </c>
      <c r="AP5" s="85" t="b">
        <v>0</v>
      </c>
      <c r="AQ5" s="85" t="b">
        <v>0</v>
      </c>
      <c r="AR5" s="85" t="b">
        <v>1</v>
      </c>
      <c r="AS5" s="85"/>
      <c r="AT5" s="85">
        <v>3911</v>
      </c>
      <c r="AU5" s="89" t="s">
        <v>728</v>
      </c>
      <c r="AV5" s="85" t="b">
        <v>1</v>
      </c>
      <c r="AW5" s="85" t="s">
        <v>775</v>
      </c>
      <c r="AX5" s="89" t="s">
        <v>778</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244</v>
      </c>
      <c r="B6" s="15"/>
      <c r="C6" s="15" t="s">
        <v>64</v>
      </c>
      <c r="D6" s="93">
        <v>1000</v>
      </c>
      <c r="E6" s="81"/>
      <c r="F6" s="112" t="s">
        <v>742</v>
      </c>
      <c r="G6" s="15"/>
      <c r="H6" s="16" t="s">
        <v>244</v>
      </c>
      <c r="I6" s="66"/>
      <c r="J6" s="66"/>
      <c r="K6" s="114" t="s">
        <v>839</v>
      </c>
      <c r="L6" s="94">
        <v>2881.7796610169494</v>
      </c>
      <c r="M6" s="95">
        <v>1388.802734375</v>
      </c>
      <c r="N6" s="95">
        <v>1915.680419921875</v>
      </c>
      <c r="O6" s="77"/>
      <c r="P6" s="96"/>
      <c r="Q6" s="96"/>
      <c r="R6" s="97"/>
      <c r="S6" s="51">
        <v>2</v>
      </c>
      <c r="T6" s="51">
        <v>0</v>
      </c>
      <c r="U6" s="52">
        <v>68</v>
      </c>
      <c r="V6" s="52">
        <v>0.018182</v>
      </c>
      <c r="W6" s="52">
        <v>0.012729</v>
      </c>
      <c r="X6" s="52">
        <v>0.987021</v>
      </c>
      <c r="Y6" s="52">
        <v>0</v>
      </c>
      <c r="Z6" s="52">
        <v>0</v>
      </c>
      <c r="AA6" s="82">
        <v>6</v>
      </c>
      <c r="AB6" s="82"/>
      <c r="AC6" s="98"/>
      <c r="AD6" s="85" t="s">
        <v>482</v>
      </c>
      <c r="AE6" s="85">
        <v>158914</v>
      </c>
      <c r="AF6" s="85">
        <v>464817</v>
      </c>
      <c r="AG6" s="85">
        <v>56556</v>
      </c>
      <c r="AH6" s="85">
        <v>16326</v>
      </c>
      <c r="AI6" s="85"/>
      <c r="AJ6" s="85" t="s">
        <v>542</v>
      </c>
      <c r="AK6" s="85" t="s">
        <v>594</v>
      </c>
      <c r="AL6" s="85"/>
      <c r="AM6" s="85"/>
      <c r="AN6" s="87">
        <v>39923.77377314815</v>
      </c>
      <c r="AO6" s="89" t="s">
        <v>676</v>
      </c>
      <c r="AP6" s="85" t="b">
        <v>0</v>
      </c>
      <c r="AQ6" s="85" t="b">
        <v>0</v>
      </c>
      <c r="AR6" s="85" t="b">
        <v>1</v>
      </c>
      <c r="AS6" s="85"/>
      <c r="AT6" s="85">
        <v>7271</v>
      </c>
      <c r="AU6" s="89" t="s">
        <v>727</v>
      </c>
      <c r="AV6" s="85" t="b">
        <v>1</v>
      </c>
      <c r="AW6" s="85" t="s">
        <v>775</v>
      </c>
      <c r="AX6" s="89" t="s">
        <v>779</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214.88873839432006</v>
      </c>
      <c r="E7" s="81"/>
      <c r="F7" s="112" t="s">
        <v>329</v>
      </c>
      <c r="G7" s="15"/>
      <c r="H7" s="16" t="s">
        <v>214</v>
      </c>
      <c r="I7" s="66"/>
      <c r="J7" s="66"/>
      <c r="K7" s="114" t="s">
        <v>840</v>
      </c>
      <c r="L7" s="94">
        <v>1</v>
      </c>
      <c r="M7" s="95">
        <v>7841.970703125</v>
      </c>
      <c r="N7" s="95">
        <v>6340.54248046875</v>
      </c>
      <c r="O7" s="77"/>
      <c r="P7" s="96"/>
      <c r="Q7" s="96"/>
      <c r="R7" s="97"/>
      <c r="S7" s="51">
        <v>0</v>
      </c>
      <c r="T7" s="51">
        <v>1</v>
      </c>
      <c r="U7" s="52">
        <v>0</v>
      </c>
      <c r="V7" s="52">
        <v>0.142857</v>
      </c>
      <c r="W7" s="52">
        <v>0</v>
      </c>
      <c r="X7" s="52">
        <v>0.595234</v>
      </c>
      <c r="Y7" s="52">
        <v>0</v>
      </c>
      <c r="Z7" s="52">
        <v>0</v>
      </c>
      <c r="AA7" s="82">
        <v>7</v>
      </c>
      <c r="AB7" s="82"/>
      <c r="AC7" s="98"/>
      <c r="AD7" s="85" t="s">
        <v>483</v>
      </c>
      <c r="AE7" s="85">
        <v>1902</v>
      </c>
      <c r="AF7" s="85">
        <v>8667</v>
      </c>
      <c r="AG7" s="85">
        <v>559</v>
      </c>
      <c r="AH7" s="85">
        <v>2191</v>
      </c>
      <c r="AI7" s="85"/>
      <c r="AJ7" s="85" t="s">
        <v>543</v>
      </c>
      <c r="AK7" s="85" t="s">
        <v>595</v>
      </c>
      <c r="AL7" s="85"/>
      <c r="AM7" s="85"/>
      <c r="AN7" s="87">
        <v>39910.74459490741</v>
      </c>
      <c r="AO7" s="89" t="s">
        <v>677</v>
      </c>
      <c r="AP7" s="85" t="b">
        <v>0</v>
      </c>
      <c r="AQ7" s="85" t="b">
        <v>0</v>
      </c>
      <c r="AR7" s="85" t="b">
        <v>1</v>
      </c>
      <c r="AS7" s="85" t="s">
        <v>429</v>
      </c>
      <c r="AT7" s="85">
        <v>46</v>
      </c>
      <c r="AU7" s="89" t="s">
        <v>727</v>
      </c>
      <c r="AV7" s="85" t="b">
        <v>0</v>
      </c>
      <c r="AW7" s="85" t="s">
        <v>775</v>
      </c>
      <c r="AX7" s="89" t="s">
        <v>780</v>
      </c>
      <c r="AY7" s="85" t="s">
        <v>66</v>
      </c>
      <c r="AZ7" s="85" t="str">
        <f>REPLACE(INDEX(GroupVertices[Group],MATCH(Vertices[[#This Row],[Vertex]],GroupVertices[Vertex],0)),1,1,"")</f>
        <v>8</v>
      </c>
      <c r="BA7" s="51"/>
      <c r="BB7" s="51"/>
      <c r="BC7" s="51"/>
      <c r="BD7" s="51"/>
      <c r="BE7" s="51"/>
      <c r="BF7" s="51"/>
      <c r="BG7" s="128" t="s">
        <v>1197</v>
      </c>
      <c r="BH7" s="128" t="s">
        <v>1197</v>
      </c>
      <c r="BI7" s="128" t="s">
        <v>1221</v>
      </c>
      <c r="BJ7" s="128" t="s">
        <v>1221</v>
      </c>
      <c r="BK7" s="128">
        <v>1</v>
      </c>
      <c r="BL7" s="131">
        <v>4.3478260869565215</v>
      </c>
      <c r="BM7" s="128">
        <v>0</v>
      </c>
      <c r="BN7" s="131">
        <v>0</v>
      </c>
      <c r="BO7" s="128">
        <v>0</v>
      </c>
      <c r="BP7" s="131">
        <v>0</v>
      </c>
      <c r="BQ7" s="128">
        <v>22</v>
      </c>
      <c r="BR7" s="131">
        <v>95.65217391304348</v>
      </c>
      <c r="BS7" s="128">
        <v>23</v>
      </c>
      <c r="BT7" s="2"/>
      <c r="BU7" s="3"/>
      <c r="BV7" s="3"/>
      <c r="BW7" s="3"/>
      <c r="BX7" s="3"/>
    </row>
    <row r="8" spans="1:76" ht="15">
      <c r="A8" s="14" t="s">
        <v>217</v>
      </c>
      <c r="B8" s="15"/>
      <c r="C8" s="15" t="s">
        <v>64</v>
      </c>
      <c r="D8" s="93">
        <v>174.86367376661207</v>
      </c>
      <c r="E8" s="81"/>
      <c r="F8" s="112" t="s">
        <v>332</v>
      </c>
      <c r="G8" s="15"/>
      <c r="H8" s="16" t="s">
        <v>217</v>
      </c>
      <c r="I8" s="66"/>
      <c r="J8" s="66"/>
      <c r="K8" s="114" t="s">
        <v>841</v>
      </c>
      <c r="L8" s="94">
        <v>509.3728813559322</v>
      </c>
      <c r="M8" s="95">
        <v>8716.98828125</v>
      </c>
      <c r="N8" s="95">
        <v>7482.55810546875</v>
      </c>
      <c r="O8" s="77"/>
      <c r="P8" s="96"/>
      <c r="Q8" s="96"/>
      <c r="R8" s="97"/>
      <c r="S8" s="51">
        <v>5</v>
      </c>
      <c r="T8" s="51">
        <v>1</v>
      </c>
      <c r="U8" s="52">
        <v>12</v>
      </c>
      <c r="V8" s="52">
        <v>0.25</v>
      </c>
      <c r="W8" s="52">
        <v>0</v>
      </c>
      <c r="X8" s="52">
        <v>2.619025</v>
      </c>
      <c r="Y8" s="52">
        <v>0</v>
      </c>
      <c r="Z8" s="52">
        <v>0</v>
      </c>
      <c r="AA8" s="82">
        <v>8</v>
      </c>
      <c r="AB8" s="82"/>
      <c r="AC8" s="98"/>
      <c r="AD8" s="85" t="s">
        <v>484</v>
      </c>
      <c r="AE8" s="85">
        <v>4122</v>
      </c>
      <c r="AF8" s="85">
        <v>2108</v>
      </c>
      <c r="AG8" s="85">
        <v>29657</v>
      </c>
      <c r="AH8" s="85">
        <v>8108</v>
      </c>
      <c r="AI8" s="85"/>
      <c r="AJ8" s="85" t="s">
        <v>544</v>
      </c>
      <c r="AK8" s="85" t="s">
        <v>596</v>
      </c>
      <c r="AL8" s="85"/>
      <c r="AM8" s="85"/>
      <c r="AN8" s="87">
        <v>40097.06789351852</v>
      </c>
      <c r="AO8" s="89" t="s">
        <v>678</v>
      </c>
      <c r="AP8" s="85" t="b">
        <v>0</v>
      </c>
      <c r="AQ8" s="85" t="b">
        <v>0</v>
      </c>
      <c r="AR8" s="85" t="b">
        <v>1</v>
      </c>
      <c r="AS8" s="85"/>
      <c r="AT8" s="85">
        <v>519</v>
      </c>
      <c r="AU8" s="89" t="s">
        <v>729</v>
      </c>
      <c r="AV8" s="85" t="b">
        <v>0</v>
      </c>
      <c r="AW8" s="85" t="s">
        <v>775</v>
      </c>
      <c r="AX8" s="89" t="s">
        <v>781</v>
      </c>
      <c r="AY8" s="85" t="s">
        <v>66</v>
      </c>
      <c r="AZ8" s="85" t="str">
        <f>REPLACE(INDEX(GroupVertices[Group],MATCH(Vertices[[#This Row],[Vertex]],GroupVertices[Vertex],0)),1,1,"")</f>
        <v>8</v>
      </c>
      <c r="BA8" s="51" t="s">
        <v>301</v>
      </c>
      <c r="BB8" s="51" t="s">
        <v>301</v>
      </c>
      <c r="BC8" s="51" t="s">
        <v>311</v>
      </c>
      <c r="BD8" s="51" t="s">
        <v>311</v>
      </c>
      <c r="BE8" s="51"/>
      <c r="BF8" s="51"/>
      <c r="BG8" s="128" t="s">
        <v>1198</v>
      </c>
      <c r="BH8" s="128" t="s">
        <v>1198</v>
      </c>
      <c r="BI8" s="128" t="s">
        <v>1134</v>
      </c>
      <c r="BJ8" s="128" t="s">
        <v>1134</v>
      </c>
      <c r="BK8" s="128">
        <v>1</v>
      </c>
      <c r="BL8" s="131">
        <v>4.3478260869565215</v>
      </c>
      <c r="BM8" s="128">
        <v>0</v>
      </c>
      <c r="BN8" s="131">
        <v>0</v>
      </c>
      <c r="BO8" s="128">
        <v>0</v>
      </c>
      <c r="BP8" s="131">
        <v>0</v>
      </c>
      <c r="BQ8" s="128">
        <v>22</v>
      </c>
      <c r="BR8" s="131">
        <v>95.65217391304348</v>
      </c>
      <c r="BS8" s="128">
        <v>23</v>
      </c>
      <c r="BT8" s="2"/>
      <c r="BU8" s="3"/>
      <c r="BV8" s="3"/>
      <c r="BW8" s="3"/>
      <c r="BX8" s="3"/>
    </row>
    <row r="9" spans="1:76" ht="15">
      <c r="A9" s="14" t="s">
        <v>215</v>
      </c>
      <c r="B9" s="15"/>
      <c r="C9" s="15" t="s">
        <v>64</v>
      </c>
      <c r="D9" s="93">
        <v>176.2794101583834</v>
      </c>
      <c r="E9" s="81"/>
      <c r="F9" s="112" t="s">
        <v>330</v>
      </c>
      <c r="G9" s="15"/>
      <c r="H9" s="16" t="s">
        <v>215</v>
      </c>
      <c r="I9" s="66"/>
      <c r="J9" s="66"/>
      <c r="K9" s="114" t="s">
        <v>842</v>
      </c>
      <c r="L9" s="94">
        <v>1</v>
      </c>
      <c r="M9" s="95">
        <v>8565.5322265625</v>
      </c>
      <c r="N9" s="95">
        <v>8527.9560546875</v>
      </c>
      <c r="O9" s="77"/>
      <c r="P9" s="96"/>
      <c r="Q9" s="96"/>
      <c r="R9" s="97"/>
      <c r="S9" s="51">
        <v>0</v>
      </c>
      <c r="T9" s="51">
        <v>1</v>
      </c>
      <c r="U9" s="52">
        <v>0</v>
      </c>
      <c r="V9" s="52">
        <v>0.142857</v>
      </c>
      <c r="W9" s="52">
        <v>0</v>
      </c>
      <c r="X9" s="52">
        <v>0.595234</v>
      </c>
      <c r="Y9" s="52">
        <v>0</v>
      </c>
      <c r="Z9" s="52">
        <v>0</v>
      </c>
      <c r="AA9" s="82">
        <v>9</v>
      </c>
      <c r="AB9" s="82"/>
      <c r="AC9" s="98"/>
      <c r="AD9" s="85" t="s">
        <v>485</v>
      </c>
      <c r="AE9" s="85">
        <v>543</v>
      </c>
      <c r="AF9" s="85">
        <v>2340</v>
      </c>
      <c r="AG9" s="85">
        <v>3028</v>
      </c>
      <c r="AH9" s="85">
        <v>4150</v>
      </c>
      <c r="AI9" s="85"/>
      <c r="AJ9" s="85" t="s">
        <v>545</v>
      </c>
      <c r="AK9" s="85" t="s">
        <v>597</v>
      </c>
      <c r="AL9" s="89" t="s">
        <v>634</v>
      </c>
      <c r="AM9" s="85"/>
      <c r="AN9" s="87">
        <v>42769.86105324074</v>
      </c>
      <c r="AO9" s="89" t="s">
        <v>679</v>
      </c>
      <c r="AP9" s="85" t="b">
        <v>1</v>
      </c>
      <c r="AQ9" s="85" t="b">
        <v>0</v>
      </c>
      <c r="AR9" s="85" t="b">
        <v>1</v>
      </c>
      <c r="AS9" s="85"/>
      <c r="AT9" s="85">
        <v>26</v>
      </c>
      <c r="AU9" s="85"/>
      <c r="AV9" s="85" t="b">
        <v>0</v>
      </c>
      <c r="AW9" s="85" t="s">
        <v>775</v>
      </c>
      <c r="AX9" s="89" t="s">
        <v>782</v>
      </c>
      <c r="AY9" s="85" t="s">
        <v>66</v>
      </c>
      <c r="AZ9" s="85" t="str">
        <f>REPLACE(INDEX(GroupVertices[Group],MATCH(Vertices[[#This Row],[Vertex]],GroupVertices[Vertex],0)),1,1,"")</f>
        <v>8</v>
      </c>
      <c r="BA9" s="51"/>
      <c r="BB9" s="51"/>
      <c r="BC9" s="51"/>
      <c r="BD9" s="51"/>
      <c r="BE9" s="51"/>
      <c r="BF9" s="51"/>
      <c r="BG9" s="128" t="s">
        <v>1197</v>
      </c>
      <c r="BH9" s="128" t="s">
        <v>1197</v>
      </c>
      <c r="BI9" s="128" t="s">
        <v>1221</v>
      </c>
      <c r="BJ9" s="128" t="s">
        <v>1221</v>
      </c>
      <c r="BK9" s="128">
        <v>1</v>
      </c>
      <c r="BL9" s="131">
        <v>4.3478260869565215</v>
      </c>
      <c r="BM9" s="128">
        <v>0</v>
      </c>
      <c r="BN9" s="131">
        <v>0</v>
      </c>
      <c r="BO9" s="128">
        <v>0</v>
      </c>
      <c r="BP9" s="131">
        <v>0</v>
      </c>
      <c r="BQ9" s="128">
        <v>22</v>
      </c>
      <c r="BR9" s="131">
        <v>95.65217391304348</v>
      </c>
      <c r="BS9" s="128">
        <v>23</v>
      </c>
      <c r="BT9" s="2"/>
      <c r="BU9" s="3"/>
      <c r="BV9" s="3"/>
      <c r="BW9" s="3"/>
      <c r="BX9" s="3"/>
    </row>
    <row r="10" spans="1:76" ht="15">
      <c r="A10" s="14" t="s">
        <v>216</v>
      </c>
      <c r="B10" s="15"/>
      <c r="C10" s="15" t="s">
        <v>64</v>
      </c>
      <c r="D10" s="93">
        <v>176.29161478245038</v>
      </c>
      <c r="E10" s="81"/>
      <c r="F10" s="112" t="s">
        <v>331</v>
      </c>
      <c r="G10" s="15"/>
      <c r="H10" s="16" t="s">
        <v>216</v>
      </c>
      <c r="I10" s="66"/>
      <c r="J10" s="66"/>
      <c r="K10" s="114" t="s">
        <v>843</v>
      </c>
      <c r="L10" s="94">
        <v>1</v>
      </c>
      <c r="M10" s="95">
        <v>9787.91015625</v>
      </c>
      <c r="N10" s="95">
        <v>6889.84375</v>
      </c>
      <c r="O10" s="77"/>
      <c r="P10" s="96"/>
      <c r="Q10" s="96"/>
      <c r="R10" s="97"/>
      <c r="S10" s="51">
        <v>0</v>
      </c>
      <c r="T10" s="51">
        <v>1</v>
      </c>
      <c r="U10" s="52">
        <v>0</v>
      </c>
      <c r="V10" s="52">
        <v>0.142857</v>
      </c>
      <c r="W10" s="52">
        <v>0</v>
      </c>
      <c r="X10" s="52">
        <v>0.595234</v>
      </c>
      <c r="Y10" s="52">
        <v>0</v>
      </c>
      <c r="Z10" s="52">
        <v>0</v>
      </c>
      <c r="AA10" s="82">
        <v>10</v>
      </c>
      <c r="AB10" s="82"/>
      <c r="AC10" s="98"/>
      <c r="AD10" s="85" t="s">
        <v>486</v>
      </c>
      <c r="AE10" s="85">
        <v>5001</v>
      </c>
      <c r="AF10" s="85">
        <v>2342</v>
      </c>
      <c r="AG10" s="85">
        <v>46621</v>
      </c>
      <c r="AH10" s="85">
        <v>116069</v>
      </c>
      <c r="AI10" s="85"/>
      <c r="AJ10" s="85" t="s">
        <v>546</v>
      </c>
      <c r="AK10" s="85" t="s">
        <v>597</v>
      </c>
      <c r="AL10" s="89" t="s">
        <v>635</v>
      </c>
      <c r="AM10" s="85"/>
      <c r="AN10" s="87">
        <v>39919.237962962965</v>
      </c>
      <c r="AO10" s="89" t="s">
        <v>680</v>
      </c>
      <c r="AP10" s="85" t="b">
        <v>0</v>
      </c>
      <c r="AQ10" s="85" t="b">
        <v>0</v>
      </c>
      <c r="AR10" s="85" t="b">
        <v>1</v>
      </c>
      <c r="AS10" s="85"/>
      <c r="AT10" s="85">
        <v>266</v>
      </c>
      <c r="AU10" s="89" t="s">
        <v>730</v>
      </c>
      <c r="AV10" s="85" t="b">
        <v>0</v>
      </c>
      <c r="AW10" s="85" t="s">
        <v>775</v>
      </c>
      <c r="AX10" s="89" t="s">
        <v>783</v>
      </c>
      <c r="AY10" s="85" t="s">
        <v>66</v>
      </c>
      <c r="AZ10" s="85" t="str">
        <f>REPLACE(INDEX(GroupVertices[Group],MATCH(Vertices[[#This Row],[Vertex]],GroupVertices[Vertex],0)),1,1,"")</f>
        <v>8</v>
      </c>
      <c r="BA10" s="51"/>
      <c r="BB10" s="51"/>
      <c r="BC10" s="51"/>
      <c r="BD10" s="51"/>
      <c r="BE10" s="51"/>
      <c r="BF10" s="51"/>
      <c r="BG10" s="128" t="s">
        <v>1197</v>
      </c>
      <c r="BH10" s="128" t="s">
        <v>1197</v>
      </c>
      <c r="BI10" s="128" t="s">
        <v>1221</v>
      </c>
      <c r="BJ10" s="128" t="s">
        <v>1221</v>
      </c>
      <c r="BK10" s="128">
        <v>1</v>
      </c>
      <c r="BL10" s="131">
        <v>4.3478260869565215</v>
      </c>
      <c r="BM10" s="128">
        <v>0</v>
      </c>
      <c r="BN10" s="131">
        <v>0</v>
      </c>
      <c r="BO10" s="128">
        <v>0</v>
      </c>
      <c r="BP10" s="131">
        <v>0</v>
      </c>
      <c r="BQ10" s="128">
        <v>22</v>
      </c>
      <c r="BR10" s="131">
        <v>95.65217391304348</v>
      </c>
      <c r="BS10" s="128">
        <v>23</v>
      </c>
      <c r="BT10" s="2"/>
      <c r="BU10" s="3"/>
      <c r="BV10" s="3"/>
      <c r="BW10" s="3"/>
      <c r="BX10" s="3"/>
    </row>
    <row r="11" spans="1:76" ht="15">
      <c r="A11" s="14" t="s">
        <v>218</v>
      </c>
      <c r="B11" s="15"/>
      <c r="C11" s="15" t="s">
        <v>64</v>
      </c>
      <c r="D11" s="93">
        <v>176.33433096668486</v>
      </c>
      <c r="E11" s="81"/>
      <c r="F11" s="112" t="s">
        <v>333</v>
      </c>
      <c r="G11" s="15"/>
      <c r="H11" s="16" t="s">
        <v>218</v>
      </c>
      <c r="I11" s="66"/>
      <c r="J11" s="66"/>
      <c r="K11" s="114" t="s">
        <v>844</v>
      </c>
      <c r="L11" s="94">
        <v>1</v>
      </c>
      <c r="M11" s="95">
        <v>8419.6396484375</v>
      </c>
      <c r="N11" s="95">
        <v>9616.802734375</v>
      </c>
      <c r="O11" s="77"/>
      <c r="P11" s="96"/>
      <c r="Q11" s="96"/>
      <c r="R11" s="97"/>
      <c r="S11" s="51">
        <v>0</v>
      </c>
      <c r="T11" s="51">
        <v>1</v>
      </c>
      <c r="U11" s="52">
        <v>0</v>
      </c>
      <c r="V11" s="52">
        <v>0.142857</v>
      </c>
      <c r="W11" s="52">
        <v>0</v>
      </c>
      <c r="X11" s="52">
        <v>0.595234</v>
      </c>
      <c r="Y11" s="52">
        <v>0</v>
      </c>
      <c r="Z11" s="52">
        <v>0</v>
      </c>
      <c r="AA11" s="82">
        <v>11</v>
      </c>
      <c r="AB11" s="82"/>
      <c r="AC11" s="98"/>
      <c r="AD11" s="85" t="s">
        <v>487</v>
      </c>
      <c r="AE11" s="85">
        <v>1</v>
      </c>
      <c r="AF11" s="85">
        <v>2349</v>
      </c>
      <c r="AG11" s="85">
        <v>67870</v>
      </c>
      <c r="AH11" s="85">
        <v>0</v>
      </c>
      <c r="AI11" s="85"/>
      <c r="AJ11" s="85" t="s">
        <v>547</v>
      </c>
      <c r="AK11" s="85" t="s">
        <v>594</v>
      </c>
      <c r="AL11" s="89" t="s">
        <v>636</v>
      </c>
      <c r="AM11" s="85"/>
      <c r="AN11" s="87">
        <v>42615.861597222225</v>
      </c>
      <c r="AO11" s="89" t="s">
        <v>681</v>
      </c>
      <c r="AP11" s="85" t="b">
        <v>0</v>
      </c>
      <c r="AQ11" s="85" t="b">
        <v>0</v>
      </c>
      <c r="AR11" s="85" t="b">
        <v>0</v>
      </c>
      <c r="AS11" s="85"/>
      <c r="AT11" s="85">
        <v>171</v>
      </c>
      <c r="AU11" s="89" t="s">
        <v>727</v>
      </c>
      <c r="AV11" s="85" t="b">
        <v>0</v>
      </c>
      <c r="AW11" s="85" t="s">
        <v>775</v>
      </c>
      <c r="AX11" s="89" t="s">
        <v>784</v>
      </c>
      <c r="AY11" s="85" t="s">
        <v>66</v>
      </c>
      <c r="AZ11" s="85" t="str">
        <f>REPLACE(INDEX(GroupVertices[Group],MATCH(Vertices[[#This Row],[Vertex]],GroupVertices[Vertex],0)),1,1,"")</f>
        <v>8</v>
      </c>
      <c r="BA11" s="51"/>
      <c r="BB11" s="51"/>
      <c r="BC11" s="51"/>
      <c r="BD11" s="51"/>
      <c r="BE11" s="51"/>
      <c r="BF11" s="51"/>
      <c r="BG11" s="128" t="s">
        <v>1197</v>
      </c>
      <c r="BH11" s="128" t="s">
        <v>1197</v>
      </c>
      <c r="BI11" s="128" t="s">
        <v>1221</v>
      </c>
      <c r="BJ11" s="128" t="s">
        <v>1221</v>
      </c>
      <c r="BK11" s="128">
        <v>1</v>
      </c>
      <c r="BL11" s="131">
        <v>4.3478260869565215</v>
      </c>
      <c r="BM11" s="128">
        <v>0</v>
      </c>
      <c r="BN11" s="131">
        <v>0</v>
      </c>
      <c r="BO11" s="128">
        <v>0</v>
      </c>
      <c r="BP11" s="131">
        <v>0</v>
      </c>
      <c r="BQ11" s="128">
        <v>22</v>
      </c>
      <c r="BR11" s="131">
        <v>95.65217391304348</v>
      </c>
      <c r="BS11" s="128">
        <v>23</v>
      </c>
      <c r="BT11" s="2"/>
      <c r="BU11" s="3"/>
      <c r="BV11" s="3"/>
      <c r="BW11" s="3"/>
      <c r="BX11" s="3"/>
    </row>
    <row r="12" spans="1:76" ht="15">
      <c r="A12" s="14" t="s">
        <v>219</v>
      </c>
      <c r="B12" s="15"/>
      <c r="C12" s="15" t="s">
        <v>64</v>
      </c>
      <c r="D12" s="93">
        <v>163.03739304569453</v>
      </c>
      <c r="E12" s="81"/>
      <c r="F12" s="112" t="s">
        <v>334</v>
      </c>
      <c r="G12" s="15"/>
      <c r="H12" s="16" t="s">
        <v>219</v>
      </c>
      <c r="I12" s="66"/>
      <c r="J12" s="66"/>
      <c r="K12" s="114" t="s">
        <v>845</v>
      </c>
      <c r="L12" s="94">
        <v>1</v>
      </c>
      <c r="M12" s="95">
        <v>2349.77587890625</v>
      </c>
      <c r="N12" s="95">
        <v>7269.861328125</v>
      </c>
      <c r="O12" s="77"/>
      <c r="P12" s="96"/>
      <c r="Q12" s="96"/>
      <c r="R12" s="97"/>
      <c r="S12" s="51">
        <v>1</v>
      </c>
      <c r="T12" s="51">
        <v>1</v>
      </c>
      <c r="U12" s="52">
        <v>0</v>
      </c>
      <c r="V12" s="52">
        <v>0</v>
      </c>
      <c r="W12" s="52">
        <v>0</v>
      </c>
      <c r="X12" s="52">
        <v>0.999992</v>
      </c>
      <c r="Y12" s="52">
        <v>0</v>
      </c>
      <c r="Z12" s="52" t="s">
        <v>960</v>
      </c>
      <c r="AA12" s="82">
        <v>12</v>
      </c>
      <c r="AB12" s="82"/>
      <c r="AC12" s="98"/>
      <c r="AD12" s="85" t="s">
        <v>488</v>
      </c>
      <c r="AE12" s="85">
        <v>407</v>
      </c>
      <c r="AF12" s="85">
        <v>170</v>
      </c>
      <c r="AG12" s="85">
        <v>4613</v>
      </c>
      <c r="AH12" s="85">
        <v>7</v>
      </c>
      <c r="AI12" s="85"/>
      <c r="AJ12" s="85" t="s">
        <v>548</v>
      </c>
      <c r="AK12" s="85" t="s">
        <v>482</v>
      </c>
      <c r="AL12" s="89" t="s">
        <v>637</v>
      </c>
      <c r="AM12" s="85"/>
      <c r="AN12" s="87">
        <v>42339.453888888886</v>
      </c>
      <c r="AO12" s="89" t="s">
        <v>682</v>
      </c>
      <c r="AP12" s="85" t="b">
        <v>1</v>
      </c>
      <c r="AQ12" s="85" t="b">
        <v>0</v>
      </c>
      <c r="AR12" s="85" t="b">
        <v>1</v>
      </c>
      <c r="AS12" s="85"/>
      <c r="AT12" s="85">
        <v>1</v>
      </c>
      <c r="AU12" s="89" t="s">
        <v>727</v>
      </c>
      <c r="AV12" s="85" t="b">
        <v>0</v>
      </c>
      <c r="AW12" s="85" t="s">
        <v>775</v>
      </c>
      <c r="AX12" s="89" t="s">
        <v>785</v>
      </c>
      <c r="AY12" s="85" t="s">
        <v>66</v>
      </c>
      <c r="AZ12" s="85" t="str">
        <f>REPLACE(INDEX(GroupVertices[Group],MATCH(Vertices[[#This Row],[Vertex]],GroupVertices[Vertex],0)),1,1,"")</f>
        <v>1</v>
      </c>
      <c r="BA12" s="51" t="s">
        <v>302</v>
      </c>
      <c r="BB12" s="51" t="s">
        <v>302</v>
      </c>
      <c r="BC12" s="51" t="s">
        <v>312</v>
      </c>
      <c r="BD12" s="51" t="s">
        <v>312</v>
      </c>
      <c r="BE12" s="51"/>
      <c r="BF12" s="51"/>
      <c r="BG12" s="128" t="s">
        <v>1199</v>
      </c>
      <c r="BH12" s="128" t="s">
        <v>1199</v>
      </c>
      <c r="BI12" s="128" t="s">
        <v>1222</v>
      </c>
      <c r="BJ12" s="128" t="s">
        <v>1222</v>
      </c>
      <c r="BK12" s="128">
        <v>0</v>
      </c>
      <c r="BL12" s="131">
        <v>0</v>
      </c>
      <c r="BM12" s="128">
        <v>0</v>
      </c>
      <c r="BN12" s="131">
        <v>0</v>
      </c>
      <c r="BO12" s="128">
        <v>0</v>
      </c>
      <c r="BP12" s="131">
        <v>0</v>
      </c>
      <c r="BQ12" s="128">
        <v>6</v>
      </c>
      <c r="BR12" s="131">
        <v>100</v>
      </c>
      <c r="BS12" s="128">
        <v>6</v>
      </c>
      <c r="BT12" s="2"/>
      <c r="BU12" s="3"/>
      <c r="BV12" s="3"/>
      <c r="BW12" s="3"/>
      <c r="BX12" s="3"/>
    </row>
    <row r="13" spans="1:76" ht="15">
      <c r="A13" s="14" t="s">
        <v>220</v>
      </c>
      <c r="B13" s="15"/>
      <c r="C13" s="15" t="s">
        <v>64</v>
      </c>
      <c r="D13" s="93">
        <v>162</v>
      </c>
      <c r="E13" s="81"/>
      <c r="F13" s="112" t="s">
        <v>335</v>
      </c>
      <c r="G13" s="15"/>
      <c r="H13" s="16" t="s">
        <v>220</v>
      </c>
      <c r="I13" s="66"/>
      <c r="J13" s="66"/>
      <c r="K13" s="114" t="s">
        <v>846</v>
      </c>
      <c r="L13" s="94">
        <v>1</v>
      </c>
      <c r="M13" s="95">
        <v>8322.75390625</v>
      </c>
      <c r="N13" s="95">
        <v>1011.6635131835938</v>
      </c>
      <c r="O13" s="77"/>
      <c r="P13" s="96"/>
      <c r="Q13" s="96"/>
      <c r="R13" s="97"/>
      <c r="S13" s="51">
        <v>0</v>
      </c>
      <c r="T13" s="51">
        <v>1</v>
      </c>
      <c r="U13" s="52">
        <v>0</v>
      </c>
      <c r="V13" s="52">
        <v>1</v>
      </c>
      <c r="W13" s="52">
        <v>0</v>
      </c>
      <c r="X13" s="52">
        <v>0.999992</v>
      </c>
      <c r="Y13" s="52">
        <v>0</v>
      </c>
      <c r="Z13" s="52">
        <v>0</v>
      </c>
      <c r="AA13" s="82">
        <v>13</v>
      </c>
      <c r="AB13" s="82"/>
      <c r="AC13" s="98"/>
      <c r="AD13" s="85" t="s">
        <v>489</v>
      </c>
      <c r="AE13" s="85">
        <v>0</v>
      </c>
      <c r="AF13" s="85">
        <v>0</v>
      </c>
      <c r="AG13" s="85">
        <v>67</v>
      </c>
      <c r="AH13" s="85">
        <v>0</v>
      </c>
      <c r="AI13" s="85"/>
      <c r="AJ13" s="85"/>
      <c r="AK13" s="85"/>
      <c r="AL13" s="85"/>
      <c r="AM13" s="85"/>
      <c r="AN13" s="87">
        <v>43382.23792824074</v>
      </c>
      <c r="AO13" s="85"/>
      <c r="AP13" s="85" t="b">
        <v>1</v>
      </c>
      <c r="AQ13" s="85" t="b">
        <v>1</v>
      </c>
      <c r="AR13" s="85" t="b">
        <v>0</v>
      </c>
      <c r="AS13" s="85" t="s">
        <v>429</v>
      </c>
      <c r="AT13" s="85">
        <v>0</v>
      </c>
      <c r="AU13" s="85"/>
      <c r="AV13" s="85" t="b">
        <v>0</v>
      </c>
      <c r="AW13" s="85" t="s">
        <v>775</v>
      </c>
      <c r="AX13" s="89" t="s">
        <v>786</v>
      </c>
      <c r="AY13" s="85" t="s">
        <v>66</v>
      </c>
      <c r="AZ13" s="85" t="str">
        <f>REPLACE(INDEX(GroupVertices[Group],MATCH(Vertices[[#This Row],[Vertex]],GroupVertices[Vertex],0)),1,1,"")</f>
        <v>11</v>
      </c>
      <c r="BA13" s="51"/>
      <c r="BB13" s="51"/>
      <c r="BC13" s="51"/>
      <c r="BD13" s="51"/>
      <c r="BE13" s="51"/>
      <c r="BF13" s="51"/>
      <c r="BG13" s="128" t="s">
        <v>1200</v>
      </c>
      <c r="BH13" s="128" t="s">
        <v>1200</v>
      </c>
      <c r="BI13" s="128" t="s">
        <v>1223</v>
      </c>
      <c r="BJ13" s="128" t="s">
        <v>1223</v>
      </c>
      <c r="BK13" s="128">
        <v>0</v>
      </c>
      <c r="BL13" s="131">
        <v>0</v>
      </c>
      <c r="BM13" s="128">
        <v>0</v>
      </c>
      <c r="BN13" s="131">
        <v>0</v>
      </c>
      <c r="BO13" s="128">
        <v>0</v>
      </c>
      <c r="BP13" s="131">
        <v>0</v>
      </c>
      <c r="BQ13" s="128">
        <v>10</v>
      </c>
      <c r="BR13" s="131">
        <v>100</v>
      </c>
      <c r="BS13" s="128">
        <v>10</v>
      </c>
      <c r="BT13" s="2"/>
      <c r="BU13" s="3"/>
      <c r="BV13" s="3"/>
      <c r="BW13" s="3"/>
      <c r="BX13" s="3"/>
    </row>
    <row r="14" spans="1:76" ht="15">
      <c r="A14" s="14" t="s">
        <v>245</v>
      </c>
      <c r="B14" s="15"/>
      <c r="C14" s="15" t="s">
        <v>64</v>
      </c>
      <c r="D14" s="93">
        <v>162.26850172947388</v>
      </c>
      <c r="E14" s="81"/>
      <c r="F14" s="112" t="s">
        <v>743</v>
      </c>
      <c r="G14" s="15"/>
      <c r="H14" s="16" t="s">
        <v>245</v>
      </c>
      <c r="I14" s="66"/>
      <c r="J14" s="66"/>
      <c r="K14" s="114" t="s">
        <v>847</v>
      </c>
      <c r="L14" s="94">
        <v>1</v>
      </c>
      <c r="M14" s="95">
        <v>8322.75390625</v>
      </c>
      <c r="N14" s="95">
        <v>2329.1787109375</v>
      </c>
      <c r="O14" s="77"/>
      <c r="P14" s="96"/>
      <c r="Q14" s="96"/>
      <c r="R14" s="97"/>
      <c r="S14" s="51">
        <v>1</v>
      </c>
      <c r="T14" s="51">
        <v>0</v>
      </c>
      <c r="U14" s="52">
        <v>0</v>
      </c>
      <c r="V14" s="52">
        <v>1</v>
      </c>
      <c r="W14" s="52">
        <v>0</v>
      </c>
      <c r="X14" s="52">
        <v>0.999992</v>
      </c>
      <c r="Y14" s="52">
        <v>0</v>
      </c>
      <c r="Z14" s="52">
        <v>0</v>
      </c>
      <c r="AA14" s="82">
        <v>14</v>
      </c>
      <c r="AB14" s="82"/>
      <c r="AC14" s="98"/>
      <c r="AD14" s="85" t="s">
        <v>490</v>
      </c>
      <c r="AE14" s="85">
        <v>6</v>
      </c>
      <c r="AF14" s="85">
        <v>44</v>
      </c>
      <c r="AG14" s="85">
        <v>300</v>
      </c>
      <c r="AH14" s="85">
        <v>0</v>
      </c>
      <c r="AI14" s="85"/>
      <c r="AJ14" s="85"/>
      <c r="AK14" s="85"/>
      <c r="AL14" s="85"/>
      <c r="AM14" s="85"/>
      <c r="AN14" s="87">
        <v>42731.552303240744</v>
      </c>
      <c r="AO14" s="89" t="s">
        <v>683</v>
      </c>
      <c r="AP14" s="85" t="b">
        <v>1</v>
      </c>
      <c r="AQ14" s="85" t="b">
        <v>0</v>
      </c>
      <c r="AR14" s="85" t="b">
        <v>0</v>
      </c>
      <c r="AS14" s="85" t="s">
        <v>429</v>
      </c>
      <c r="AT14" s="85">
        <v>0</v>
      </c>
      <c r="AU14" s="85"/>
      <c r="AV14" s="85" t="b">
        <v>0</v>
      </c>
      <c r="AW14" s="85" t="s">
        <v>775</v>
      </c>
      <c r="AX14" s="89" t="s">
        <v>787</v>
      </c>
      <c r="AY14" s="85" t="s">
        <v>65</v>
      </c>
      <c r="AZ14" s="85" t="str">
        <f>REPLACE(INDEX(GroupVertices[Group],MATCH(Vertices[[#This Row],[Vertex]],GroupVertices[Vertex],0)),1,1,"")</f>
        <v>11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221</v>
      </c>
      <c r="B15" s="15"/>
      <c r="C15" s="15" t="s">
        <v>64</v>
      </c>
      <c r="D15" s="93">
        <v>174.9674130711815</v>
      </c>
      <c r="E15" s="81"/>
      <c r="F15" s="112" t="s">
        <v>336</v>
      </c>
      <c r="G15" s="15"/>
      <c r="H15" s="16" t="s">
        <v>221</v>
      </c>
      <c r="I15" s="66"/>
      <c r="J15" s="66"/>
      <c r="K15" s="114" t="s">
        <v>848</v>
      </c>
      <c r="L15" s="94">
        <v>8643.338983050848</v>
      </c>
      <c r="M15" s="95">
        <v>2033.277587890625</v>
      </c>
      <c r="N15" s="95">
        <v>2760.79296875</v>
      </c>
      <c r="O15" s="77"/>
      <c r="P15" s="96"/>
      <c r="Q15" s="96"/>
      <c r="R15" s="97"/>
      <c r="S15" s="51">
        <v>0</v>
      </c>
      <c r="T15" s="51">
        <v>6</v>
      </c>
      <c r="U15" s="52">
        <v>204</v>
      </c>
      <c r="V15" s="52">
        <v>0.02439</v>
      </c>
      <c r="W15" s="52">
        <v>0.044635</v>
      </c>
      <c r="X15" s="52">
        <v>2.634892</v>
      </c>
      <c r="Y15" s="52">
        <v>0</v>
      </c>
      <c r="Z15" s="52">
        <v>0</v>
      </c>
      <c r="AA15" s="82">
        <v>15</v>
      </c>
      <c r="AB15" s="82"/>
      <c r="AC15" s="98"/>
      <c r="AD15" s="85" t="s">
        <v>491</v>
      </c>
      <c r="AE15" s="85">
        <v>792</v>
      </c>
      <c r="AF15" s="85">
        <v>2125</v>
      </c>
      <c r="AG15" s="85">
        <v>8059</v>
      </c>
      <c r="AH15" s="85">
        <v>10546</v>
      </c>
      <c r="AI15" s="85"/>
      <c r="AJ15" s="85" t="s">
        <v>549</v>
      </c>
      <c r="AK15" s="85" t="s">
        <v>598</v>
      </c>
      <c r="AL15" s="89" t="s">
        <v>638</v>
      </c>
      <c r="AM15" s="85"/>
      <c r="AN15" s="87">
        <v>40896.65777777778</v>
      </c>
      <c r="AO15" s="89" t="s">
        <v>684</v>
      </c>
      <c r="AP15" s="85" t="b">
        <v>0</v>
      </c>
      <c r="AQ15" s="85" t="b">
        <v>0</v>
      </c>
      <c r="AR15" s="85" t="b">
        <v>1</v>
      </c>
      <c r="AS15" s="85"/>
      <c r="AT15" s="85">
        <v>263</v>
      </c>
      <c r="AU15" s="89" t="s">
        <v>731</v>
      </c>
      <c r="AV15" s="85" t="b">
        <v>0</v>
      </c>
      <c r="AW15" s="85" t="s">
        <v>775</v>
      </c>
      <c r="AX15" s="89" t="s">
        <v>788</v>
      </c>
      <c r="AY15" s="85" t="s">
        <v>66</v>
      </c>
      <c r="AZ15" s="85" t="str">
        <f>REPLACE(INDEX(GroupVertices[Group],MATCH(Vertices[[#This Row],[Vertex]],GroupVertices[Vertex],0)),1,1,"")</f>
        <v>2</v>
      </c>
      <c r="BA15" s="51"/>
      <c r="BB15" s="51"/>
      <c r="BC15" s="51"/>
      <c r="BD15" s="51"/>
      <c r="BE15" s="51"/>
      <c r="BF15" s="51"/>
      <c r="BG15" s="128" t="s">
        <v>1201</v>
      </c>
      <c r="BH15" s="128" t="s">
        <v>1201</v>
      </c>
      <c r="BI15" s="128" t="s">
        <v>1224</v>
      </c>
      <c r="BJ15" s="128" t="s">
        <v>1224</v>
      </c>
      <c r="BK15" s="128">
        <v>0</v>
      </c>
      <c r="BL15" s="131">
        <v>0</v>
      </c>
      <c r="BM15" s="128">
        <v>0</v>
      </c>
      <c r="BN15" s="131">
        <v>0</v>
      </c>
      <c r="BO15" s="128">
        <v>0</v>
      </c>
      <c r="BP15" s="131">
        <v>0</v>
      </c>
      <c r="BQ15" s="128">
        <v>12</v>
      </c>
      <c r="BR15" s="131">
        <v>100</v>
      </c>
      <c r="BS15" s="128">
        <v>12</v>
      </c>
      <c r="BT15" s="2"/>
      <c r="BU15" s="3"/>
      <c r="BV15" s="3"/>
      <c r="BW15" s="3"/>
      <c r="BX15" s="3"/>
    </row>
    <row r="16" spans="1:76" ht="15">
      <c r="A16" s="14" t="s">
        <v>246</v>
      </c>
      <c r="B16" s="15"/>
      <c r="C16" s="15" t="s">
        <v>64</v>
      </c>
      <c r="D16" s="93">
        <v>580.3867176406336</v>
      </c>
      <c r="E16" s="81"/>
      <c r="F16" s="112" t="s">
        <v>744</v>
      </c>
      <c r="G16" s="15"/>
      <c r="H16" s="16" t="s">
        <v>246</v>
      </c>
      <c r="I16" s="66"/>
      <c r="J16" s="66"/>
      <c r="K16" s="114" t="s">
        <v>849</v>
      </c>
      <c r="L16" s="94">
        <v>1</v>
      </c>
      <c r="M16" s="95">
        <v>2780.74853515625</v>
      </c>
      <c r="N16" s="95">
        <v>2639.880615234375</v>
      </c>
      <c r="O16" s="77"/>
      <c r="P16" s="96"/>
      <c r="Q16" s="96"/>
      <c r="R16" s="97"/>
      <c r="S16" s="51">
        <v>1</v>
      </c>
      <c r="T16" s="51">
        <v>0</v>
      </c>
      <c r="U16" s="52">
        <v>0</v>
      </c>
      <c r="V16" s="52">
        <v>0.016949</v>
      </c>
      <c r="W16" s="52">
        <v>0.011777</v>
      </c>
      <c r="X16" s="52">
        <v>0.523276</v>
      </c>
      <c r="Y16" s="52">
        <v>0</v>
      </c>
      <c r="Z16" s="52">
        <v>0</v>
      </c>
      <c r="AA16" s="82">
        <v>16</v>
      </c>
      <c r="AB16" s="82"/>
      <c r="AC16" s="98"/>
      <c r="AD16" s="85" t="s">
        <v>492</v>
      </c>
      <c r="AE16" s="85">
        <v>8138</v>
      </c>
      <c r="AF16" s="85">
        <v>68562</v>
      </c>
      <c r="AG16" s="85">
        <v>12849</v>
      </c>
      <c r="AH16" s="85">
        <v>15161</v>
      </c>
      <c r="AI16" s="85"/>
      <c r="AJ16" s="85" t="s">
        <v>550</v>
      </c>
      <c r="AK16" s="85" t="s">
        <v>594</v>
      </c>
      <c r="AL16" s="89" t="s">
        <v>639</v>
      </c>
      <c r="AM16" s="85"/>
      <c r="AN16" s="87">
        <v>39959.725810185184</v>
      </c>
      <c r="AO16" s="89" t="s">
        <v>685</v>
      </c>
      <c r="AP16" s="85" t="b">
        <v>0</v>
      </c>
      <c r="AQ16" s="85" t="b">
        <v>0</v>
      </c>
      <c r="AR16" s="85" t="b">
        <v>0</v>
      </c>
      <c r="AS16" s="85"/>
      <c r="AT16" s="85">
        <v>817</v>
      </c>
      <c r="AU16" s="89" t="s">
        <v>727</v>
      </c>
      <c r="AV16" s="85" t="b">
        <v>1</v>
      </c>
      <c r="AW16" s="85" t="s">
        <v>775</v>
      </c>
      <c r="AX16" s="89" t="s">
        <v>789</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247</v>
      </c>
      <c r="B17" s="15"/>
      <c r="C17" s="15" t="s">
        <v>64</v>
      </c>
      <c r="D17" s="93">
        <v>172.04440560713635</v>
      </c>
      <c r="E17" s="81"/>
      <c r="F17" s="112" t="s">
        <v>745</v>
      </c>
      <c r="G17" s="15"/>
      <c r="H17" s="16" t="s">
        <v>247</v>
      </c>
      <c r="I17" s="66"/>
      <c r="J17" s="66"/>
      <c r="K17" s="114" t="s">
        <v>850</v>
      </c>
      <c r="L17" s="94">
        <v>1</v>
      </c>
      <c r="M17" s="95">
        <v>2414.69091796875</v>
      </c>
      <c r="N17" s="95">
        <v>4362.03369140625</v>
      </c>
      <c r="O17" s="77"/>
      <c r="P17" s="96"/>
      <c r="Q17" s="96"/>
      <c r="R17" s="97"/>
      <c r="S17" s="51">
        <v>1</v>
      </c>
      <c r="T17" s="51">
        <v>0</v>
      </c>
      <c r="U17" s="52">
        <v>0</v>
      </c>
      <c r="V17" s="52">
        <v>0.016949</v>
      </c>
      <c r="W17" s="52">
        <v>0.011777</v>
      </c>
      <c r="X17" s="52">
        <v>0.523276</v>
      </c>
      <c r="Y17" s="52">
        <v>0</v>
      </c>
      <c r="Z17" s="52">
        <v>0</v>
      </c>
      <c r="AA17" s="82">
        <v>17</v>
      </c>
      <c r="AB17" s="82"/>
      <c r="AC17" s="98"/>
      <c r="AD17" s="85" t="s">
        <v>493</v>
      </c>
      <c r="AE17" s="85">
        <v>64</v>
      </c>
      <c r="AF17" s="85">
        <v>1646</v>
      </c>
      <c r="AG17" s="85">
        <v>1560</v>
      </c>
      <c r="AH17" s="85">
        <v>2548</v>
      </c>
      <c r="AI17" s="85"/>
      <c r="AJ17" s="85" t="s">
        <v>551</v>
      </c>
      <c r="AK17" s="85" t="s">
        <v>599</v>
      </c>
      <c r="AL17" s="89" t="s">
        <v>640</v>
      </c>
      <c r="AM17" s="85"/>
      <c r="AN17" s="87">
        <v>42266.89450231481</v>
      </c>
      <c r="AO17" s="89" t="s">
        <v>686</v>
      </c>
      <c r="AP17" s="85" t="b">
        <v>0</v>
      </c>
      <c r="AQ17" s="85" t="b">
        <v>0</v>
      </c>
      <c r="AR17" s="85" t="b">
        <v>0</v>
      </c>
      <c r="AS17" s="85" t="s">
        <v>429</v>
      </c>
      <c r="AT17" s="85">
        <v>36</v>
      </c>
      <c r="AU17" s="89" t="s">
        <v>727</v>
      </c>
      <c r="AV17" s="85" t="b">
        <v>0</v>
      </c>
      <c r="AW17" s="85" t="s">
        <v>775</v>
      </c>
      <c r="AX17" s="89" t="s">
        <v>790</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248</v>
      </c>
      <c r="B18" s="15"/>
      <c r="C18" s="15" t="s">
        <v>64</v>
      </c>
      <c r="D18" s="93">
        <v>589.058103040233</v>
      </c>
      <c r="E18" s="81"/>
      <c r="F18" s="112" t="s">
        <v>746</v>
      </c>
      <c r="G18" s="15"/>
      <c r="H18" s="16" t="s">
        <v>248</v>
      </c>
      <c r="I18" s="66"/>
      <c r="J18" s="66"/>
      <c r="K18" s="114" t="s">
        <v>851</v>
      </c>
      <c r="L18" s="94">
        <v>1</v>
      </c>
      <c r="M18" s="95">
        <v>1690.214111328125</v>
      </c>
      <c r="N18" s="95">
        <v>4540.72216796875</v>
      </c>
      <c r="O18" s="77"/>
      <c r="P18" s="96"/>
      <c r="Q18" s="96"/>
      <c r="R18" s="97"/>
      <c r="S18" s="51">
        <v>1</v>
      </c>
      <c r="T18" s="51">
        <v>0</v>
      </c>
      <c r="U18" s="52">
        <v>0</v>
      </c>
      <c r="V18" s="52">
        <v>0.016949</v>
      </c>
      <c r="W18" s="52">
        <v>0.011777</v>
      </c>
      <c r="X18" s="52">
        <v>0.523276</v>
      </c>
      <c r="Y18" s="52">
        <v>0</v>
      </c>
      <c r="Z18" s="52">
        <v>0</v>
      </c>
      <c r="AA18" s="82">
        <v>18</v>
      </c>
      <c r="AB18" s="82"/>
      <c r="AC18" s="98"/>
      <c r="AD18" s="85" t="s">
        <v>494</v>
      </c>
      <c r="AE18" s="85">
        <v>21776</v>
      </c>
      <c r="AF18" s="85">
        <v>69983</v>
      </c>
      <c r="AG18" s="85">
        <v>24270</v>
      </c>
      <c r="AH18" s="85">
        <v>7244</v>
      </c>
      <c r="AI18" s="85"/>
      <c r="AJ18" s="85" t="s">
        <v>552</v>
      </c>
      <c r="AK18" s="85"/>
      <c r="AL18" s="89" t="s">
        <v>641</v>
      </c>
      <c r="AM18" s="85"/>
      <c r="AN18" s="87">
        <v>39788.88854166667</v>
      </c>
      <c r="AO18" s="89" t="s">
        <v>687</v>
      </c>
      <c r="AP18" s="85" t="b">
        <v>0</v>
      </c>
      <c r="AQ18" s="85" t="b">
        <v>0</v>
      </c>
      <c r="AR18" s="85" t="b">
        <v>1</v>
      </c>
      <c r="AS18" s="85"/>
      <c r="AT18" s="85">
        <v>1722</v>
      </c>
      <c r="AU18" s="89" t="s">
        <v>727</v>
      </c>
      <c r="AV18" s="85" t="b">
        <v>1</v>
      </c>
      <c r="AW18" s="85" t="s">
        <v>775</v>
      </c>
      <c r="AX18" s="89" t="s">
        <v>791</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249</v>
      </c>
      <c r="B19" s="15"/>
      <c r="C19" s="15" t="s">
        <v>64</v>
      </c>
      <c r="D19" s="93">
        <v>173.50285818314217</v>
      </c>
      <c r="E19" s="81"/>
      <c r="F19" s="112" t="s">
        <v>747</v>
      </c>
      <c r="G19" s="15"/>
      <c r="H19" s="16" t="s">
        <v>249</v>
      </c>
      <c r="I19" s="66"/>
      <c r="J19" s="66"/>
      <c r="K19" s="114" t="s">
        <v>852</v>
      </c>
      <c r="L19" s="94">
        <v>1</v>
      </c>
      <c r="M19" s="95">
        <v>2431.573486328125</v>
      </c>
      <c r="N19" s="95">
        <v>1053.110107421875</v>
      </c>
      <c r="O19" s="77"/>
      <c r="P19" s="96"/>
      <c r="Q19" s="96"/>
      <c r="R19" s="97"/>
      <c r="S19" s="51">
        <v>1</v>
      </c>
      <c r="T19" s="51">
        <v>0</v>
      </c>
      <c r="U19" s="52">
        <v>0</v>
      </c>
      <c r="V19" s="52">
        <v>0.016949</v>
      </c>
      <c r="W19" s="52">
        <v>0.011777</v>
      </c>
      <c r="X19" s="52">
        <v>0.523276</v>
      </c>
      <c r="Y19" s="52">
        <v>0</v>
      </c>
      <c r="Z19" s="52">
        <v>0</v>
      </c>
      <c r="AA19" s="82">
        <v>19</v>
      </c>
      <c r="AB19" s="82"/>
      <c r="AC19" s="98"/>
      <c r="AD19" s="85" t="s">
        <v>495</v>
      </c>
      <c r="AE19" s="85">
        <v>1607</v>
      </c>
      <c r="AF19" s="85">
        <v>1885</v>
      </c>
      <c r="AG19" s="85">
        <v>1360</v>
      </c>
      <c r="AH19" s="85">
        <v>6469</v>
      </c>
      <c r="AI19" s="85"/>
      <c r="AJ19" s="85" t="s">
        <v>553</v>
      </c>
      <c r="AK19" s="85" t="s">
        <v>600</v>
      </c>
      <c r="AL19" s="89" t="s">
        <v>642</v>
      </c>
      <c r="AM19" s="85"/>
      <c r="AN19" s="87">
        <v>40545.85391203704</v>
      </c>
      <c r="AO19" s="89" t="s">
        <v>688</v>
      </c>
      <c r="AP19" s="85" t="b">
        <v>0</v>
      </c>
      <c r="AQ19" s="85" t="b">
        <v>0</v>
      </c>
      <c r="AR19" s="85" t="b">
        <v>1</v>
      </c>
      <c r="AS19" s="85"/>
      <c r="AT19" s="85">
        <v>49</v>
      </c>
      <c r="AU19" s="89" t="s">
        <v>727</v>
      </c>
      <c r="AV19" s="85" t="b">
        <v>0</v>
      </c>
      <c r="AW19" s="85" t="s">
        <v>775</v>
      </c>
      <c r="AX19" s="89" t="s">
        <v>792</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250</v>
      </c>
      <c r="B20" s="15"/>
      <c r="C20" s="15" t="s">
        <v>64</v>
      </c>
      <c r="D20" s="93">
        <v>163.33030402330238</v>
      </c>
      <c r="E20" s="81"/>
      <c r="F20" s="112" t="s">
        <v>748</v>
      </c>
      <c r="G20" s="15"/>
      <c r="H20" s="16" t="s">
        <v>250</v>
      </c>
      <c r="I20" s="66"/>
      <c r="J20" s="66"/>
      <c r="K20" s="114" t="s">
        <v>853</v>
      </c>
      <c r="L20" s="94">
        <v>9999</v>
      </c>
      <c r="M20" s="95">
        <v>5067.71923828125</v>
      </c>
      <c r="N20" s="95">
        <v>7493.8681640625</v>
      </c>
      <c r="O20" s="77"/>
      <c r="P20" s="96"/>
      <c r="Q20" s="96"/>
      <c r="R20" s="97"/>
      <c r="S20" s="51">
        <v>4</v>
      </c>
      <c r="T20" s="51">
        <v>0</v>
      </c>
      <c r="U20" s="52">
        <v>236</v>
      </c>
      <c r="V20" s="52">
        <v>0.027027</v>
      </c>
      <c r="W20" s="52">
        <v>0.109337</v>
      </c>
      <c r="X20" s="52">
        <v>1.347166</v>
      </c>
      <c r="Y20" s="52">
        <v>0.08333333333333333</v>
      </c>
      <c r="Z20" s="52">
        <v>0</v>
      </c>
      <c r="AA20" s="82">
        <v>20</v>
      </c>
      <c r="AB20" s="82"/>
      <c r="AC20" s="98"/>
      <c r="AD20" s="85" t="s">
        <v>496</v>
      </c>
      <c r="AE20" s="85">
        <v>0</v>
      </c>
      <c r="AF20" s="85">
        <v>218</v>
      </c>
      <c r="AG20" s="85">
        <v>1</v>
      </c>
      <c r="AH20" s="85">
        <v>0</v>
      </c>
      <c r="AI20" s="85">
        <v>-18000</v>
      </c>
      <c r="AJ20" s="85" t="s">
        <v>554</v>
      </c>
      <c r="AK20" s="85"/>
      <c r="AL20" s="89" t="s">
        <v>643</v>
      </c>
      <c r="AM20" s="85" t="s">
        <v>673</v>
      </c>
      <c r="AN20" s="87">
        <v>41169.75349537037</v>
      </c>
      <c r="AO20" s="85"/>
      <c r="AP20" s="85" t="b">
        <v>0</v>
      </c>
      <c r="AQ20" s="85" t="b">
        <v>0</v>
      </c>
      <c r="AR20" s="85" t="b">
        <v>0</v>
      </c>
      <c r="AS20" s="85" t="s">
        <v>429</v>
      </c>
      <c r="AT20" s="85">
        <v>22</v>
      </c>
      <c r="AU20" s="89" t="s">
        <v>732</v>
      </c>
      <c r="AV20" s="85" t="b">
        <v>0</v>
      </c>
      <c r="AW20" s="85" t="s">
        <v>775</v>
      </c>
      <c r="AX20" s="89" t="s">
        <v>793</v>
      </c>
      <c r="AY20" s="85" t="s">
        <v>65</v>
      </c>
      <c r="AZ20" s="85" t="str">
        <f>REPLACE(INDEX(GroupVertices[Group],MATCH(Vertices[[#This Row],[Vertex]],GroupVertices[Vertex],0)),1,1,"")</f>
        <v>4</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222</v>
      </c>
      <c r="B21" s="15"/>
      <c r="C21" s="15" t="s">
        <v>64</v>
      </c>
      <c r="D21" s="93">
        <v>162.78719825232113</v>
      </c>
      <c r="E21" s="81"/>
      <c r="F21" s="112" t="s">
        <v>337</v>
      </c>
      <c r="G21" s="15"/>
      <c r="H21" s="16" t="s">
        <v>222</v>
      </c>
      <c r="I21" s="66"/>
      <c r="J21" s="66"/>
      <c r="K21" s="114" t="s">
        <v>854</v>
      </c>
      <c r="L21" s="94">
        <v>1</v>
      </c>
      <c r="M21" s="95">
        <v>7699.03515625</v>
      </c>
      <c r="N21" s="95">
        <v>4801.79931640625</v>
      </c>
      <c r="O21" s="77"/>
      <c r="P21" s="96"/>
      <c r="Q21" s="96"/>
      <c r="R21" s="97"/>
      <c r="S21" s="51">
        <v>0</v>
      </c>
      <c r="T21" s="51">
        <v>2</v>
      </c>
      <c r="U21" s="52">
        <v>0</v>
      </c>
      <c r="V21" s="52">
        <v>0.015625</v>
      </c>
      <c r="W21" s="52">
        <v>0.018551</v>
      </c>
      <c r="X21" s="52">
        <v>0.767312</v>
      </c>
      <c r="Y21" s="52">
        <v>0.5</v>
      </c>
      <c r="Z21" s="52">
        <v>0</v>
      </c>
      <c r="AA21" s="82">
        <v>21</v>
      </c>
      <c r="AB21" s="82"/>
      <c r="AC21" s="98"/>
      <c r="AD21" s="85" t="s">
        <v>497</v>
      </c>
      <c r="AE21" s="85">
        <v>172</v>
      </c>
      <c r="AF21" s="85">
        <v>129</v>
      </c>
      <c r="AG21" s="85">
        <v>12384</v>
      </c>
      <c r="AH21" s="85">
        <v>231</v>
      </c>
      <c r="AI21" s="85"/>
      <c r="AJ21" s="85"/>
      <c r="AK21" s="85" t="s">
        <v>601</v>
      </c>
      <c r="AL21" s="85"/>
      <c r="AM21" s="85"/>
      <c r="AN21" s="87">
        <v>42986.99429398148</v>
      </c>
      <c r="AO21" s="89" t="s">
        <v>689</v>
      </c>
      <c r="AP21" s="85" t="b">
        <v>1</v>
      </c>
      <c r="AQ21" s="85" t="b">
        <v>0</v>
      </c>
      <c r="AR21" s="85" t="b">
        <v>0</v>
      </c>
      <c r="AS21" s="85"/>
      <c r="AT21" s="85">
        <v>8</v>
      </c>
      <c r="AU21" s="85"/>
      <c r="AV21" s="85" t="b">
        <v>0</v>
      </c>
      <c r="AW21" s="85" t="s">
        <v>775</v>
      </c>
      <c r="AX21" s="89" t="s">
        <v>794</v>
      </c>
      <c r="AY21" s="85" t="s">
        <v>66</v>
      </c>
      <c r="AZ21" s="85" t="str">
        <f>REPLACE(INDEX(GroupVertices[Group],MATCH(Vertices[[#This Row],[Vertex]],GroupVertices[Vertex],0)),1,1,"")</f>
        <v>7</v>
      </c>
      <c r="BA21" s="51"/>
      <c r="BB21" s="51"/>
      <c r="BC21" s="51"/>
      <c r="BD21" s="51"/>
      <c r="BE21" s="51"/>
      <c r="BF21" s="51"/>
      <c r="BG21" s="128" t="s">
        <v>1202</v>
      </c>
      <c r="BH21" s="128" t="s">
        <v>1202</v>
      </c>
      <c r="BI21" s="128" t="s">
        <v>1225</v>
      </c>
      <c r="BJ21" s="128" t="s">
        <v>1225</v>
      </c>
      <c r="BK21" s="128">
        <v>1</v>
      </c>
      <c r="BL21" s="131">
        <v>5.555555555555555</v>
      </c>
      <c r="BM21" s="128">
        <v>0</v>
      </c>
      <c r="BN21" s="131">
        <v>0</v>
      </c>
      <c r="BO21" s="128">
        <v>0</v>
      </c>
      <c r="BP21" s="131">
        <v>0</v>
      </c>
      <c r="BQ21" s="128">
        <v>17</v>
      </c>
      <c r="BR21" s="131">
        <v>94.44444444444444</v>
      </c>
      <c r="BS21" s="128">
        <v>18</v>
      </c>
      <c r="BT21" s="2"/>
      <c r="BU21" s="3"/>
      <c r="BV21" s="3"/>
      <c r="BW21" s="3"/>
      <c r="BX21" s="3"/>
    </row>
    <row r="22" spans="1:76" ht="15">
      <c r="A22" s="14" t="s">
        <v>251</v>
      </c>
      <c r="B22" s="15"/>
      <c r="C22" s="15" t="s">
        <v>64</v>
      </c>
      <c r="D22" s="93">
        <v>171.03142180957582</v>
      </c>
      <c r="E22" s="81"/>
      <c r="F22" s="112" t="s">
        <v>749</v>
      </c>
      <c r="G22" s="15"/>
      <c r="H22" s="16" t="s">
        <v>251</v>
      </c>
      <c r="I22" s="66"/>
      <c r="J22" s="66"/>
      <c r="K22" s="114" t="s">
        <v>855</v>
      </c>
      <c r="L22" s="94">
        <v>43.36440677966102</v>
      </c>
      <c r="M22" s="95">
        <v>6742.7314453125</v>
      </c>
      <c r="N22" s="95">
        <v>5884.421875</v>
      </c>
      <c r="O22" s="77"/>
      <c r="P22" s="96"/>
      <c r="Q22" s="96"/>
      <c r="R22" s="97"/>
      <c r="S22" s="51">
        <v>3</v>
      </c>
      <c r="T22" s="51">
        <v>0</v>
      </c>
      <c r="U22" s="52">
        <v>1</v>
      </c>
      <c r="V22" s="52">
        <v>0.015873</v>
      </c>
      <c r="W22" s="52">
        <v>0.022424</v>
      </c>
      <c r="X22" s="52">
        <v>1.106125</v>
      </c>
      <c r="Y22" s="52">
        <v>0.3333333333333333</v>
      </c>
      <c r="Z22" s="52">
        <v>0</v>
      </c>
      <c r="AA22" s="82">
        <v>22</v>
      </c>
      <c r="AB22" s="82"/>
      <c r="AC22" s="98"/>
      <c r="AD22" s="85" t="s">
        <v>498</v>
      </c>
      <c r="AE22" s="85">
        <v>985</v>
      </c>
      <c r="AF22" s="85">
        <v>1480</v>
      </c>
      <c r="AG22" s="85">
        <v>936</v>
      </c>
      <c r="AH22" s="85">
        <v>1262</v>
      </c>
      <c r="AI22" s="85"/>
      <c r="AJ22" s="85" t="s">
        <v>555</v>
      </c>
      <c r="AK22" s="85" t="s">
        <v>602</v>
      </c>
      <c r="AL22" s="89" t="s">
        <v>644</v>
      </c>
      <c r="AM22" s="85"/>
      <c r="AN22" s="87">
        <v>42122.74885416667</v>
      </c>
      <c r="AO22" s="89" t="s">
        <v>690</v>
      </c>
      <c r="AP22" s="85" t="b">
        <v>0</v>
      </c>
      <c r="AQ22" s="85" t="b">
        <v>0</v>
      </c>
      <c r="AR22" s="85" t="b">
        <v>0</v>
      </c>
      <c r="AS22" s="85" t="s">
        <v>429</v>
      </c>
      <c r="AT22" s="85">
        <v>83</v>
      </c>
      <c r="AU22" s="89" t="s">
        <v>727</v>
      </c>
      <c r="AV22" s="85" t="b">
        <v>0</v>
      </c>
      <c r="AW22" s="85" t="s">
        <v>775</v>
      </c>
      <c r="AX22" s="89" t="s">
        <v>795</v>
      </c>
      <c r="AY22" s="85" t="s">
        <v>65</v>
      </c>
      <c r="AZ22" s="85" t="str">
        <f>REPLACE(INDEX(GroupVertices[Group],MATCH(Vertices[[#This Row],[Vertex]],GroupVertices[Vertex],0)),1,1,"")</f>
        <v>7</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181.81420717276535</v>
      </c>
      <c r="E23" s="81"/>
      <c r="F23" s="112" t="s">
        <v>750</v>
      </c>
      <c r="G23" s="15"/>
      <c r="H23" s="16" t="s">
        <v>225</v>
      </c>
      <c r="I23" s="66"/>
      <c r="J23" s="66"/>
      <c r="K23" s="114" t="s">
        <v>856</v>
      </c>
      <c r="L23" s="94">
        <v>5381.279661016949</v>
      </c>
      <c r="M23" s="95">
        <v>6096.4482421875</v>
      </c>
      <c r="N23" s="95">
        <v>4675.98681640625</v>
      </c>
      <c r="O23" s="77"/>
      <c r="P23" s="96"/>
      <c r="Q23" s="96"/>
      <c r="R23" s="97"/>
      <c r="S23" s="51">
        <v>2</v>
      </c>
      <c r="T23" s="51">
        <v>3</v>
      </c>
      <c r="U23" s="52">
        <v>127</v>
      </c>
      <c r="V23" s="52">
        <v>0.021277</v>
      </c>
      <c r="W23" s="52">
        <v>0.047887</v>
      </c>
      <c r="X23" s="52">
        <v>1.787712</v>
      </c>
      <c r="Y23" s="52">
        <v>0.1</v>
      </c>
      <c r="Z23" s="52">
        <v>0</v>
      </c>
      <c r="AA23" s="82">
        <v>23</v>
      </c>
      <c r="AB23" s="82"/>
      <c r="AC23" s="98"/>
      <c r="AD23" s="85" t="s">
        <v>499</v>
      </c>
      <c r="AE23" s="85">
        <v>4857</v>
      </c>
      <c r="AF23" s="85">
        <v>3247</v>
      </c>
      <c r="AG23" s="85">
        <v>7244</v>
      </c>
      <c r="AH23" s="85">
        <v>913</v>
      </c>
      <c r="AI23" s="85"/>
      <c r="AJ23" s="85" t="s">
        <v>556</v>
      </c>
      <c r="AK23" s="85" t="s">
        <v>603</v>
      </c>
      <c r="AL23" s="89" t="s">
        <v>645</v>
      </c>
      <c r="AM23" s="85"/>
      <c r="AN23" s="87">
        <v>42010.65834490741</v>
      </c>
      <c r="AO23" s="89" t="s">
        <v>691</v>
      </c>
      <c r="AP23" s="85" t="b">
        <v>1</v>
      </c>
      <c r="AQ23" s="85" t="b">
        <v>0</v>
      </c>
      <c r="AR23" s="85" t="b">
        <v>1</v>
      </c>
      <c r="AS23" s="85"/>
      <c r="AT23" s="85">
        <v>73</v>
      </c>
      <c r="AU23" s="89" t="s">
        <v>727</v>
      </c>
      <c r="AV23" s="85" t="b">
        <v>0</v>
      </c>
      <c r="AW23" s="85" t="s">
        <v>775</v>
      </c>
      <c r="AX23" s="89" t="s">
        <v>796</v>
      </c>
      <c r="AY23" s="85" t="s">
        <v>66</v>
      </c>
      <c r="AZ23" s="85" t="str">
        <f>REPLACE(INDEX(GroupVertices[Group],MATCH(Vertices[[#This Row],[Vertex]],GroupVertices[Vertex],0)),1,1,"")</f>
        <v>7</v>
      </c>
      <c r="BA23" s="51" t="s">
        <v>303</v>
      </c>
      <c r="BB23" s="51" t="s">
        <v>303</v>
      </c>
      <c r="BC23" s="51" t="s">
        <v>313</v>
      </c>
      <c r="BD23" s="51" t="s">
        <v>313</v>
      </c>
      <c r="BE23" s="51"/>
      <c r="BF23" s="51"/>
      <c r="BG23" s="128" t="s">
        <v>1081</v>
      </c>
      <c r="BH23" s="128" t="s">
        <v>1081</v>
      </c>
      <c r="BI23" s="128" t="s">
        <v>1133</v>
      </c>
      <c r="BJ23" s="128" t="s">
        <v>1133</v>
      </c>
      <c r="BK23" s="128">
        <v>2</v>
      </c>
      <c r="BL23" s="131">
        <v>2.6315789473684212</v>
      </c>
      <c r="BM23" s="128">
        <v>0</v>
      </c>
      <c r="BN23" s="131">
        <v>0</v>
      </c>
      <c r="BO23" s="128">
        <v>0</v>
      </c>
      <c r="BP23" s="131">
        <v>0</v>
      </c>
      <c r="BQ23" s="128">
        <v>74</v>
      </c>
      <c r="BR23" s="131">
        <v>97.36842105263158</v>
      </c>
      <c r="BS23" s="128">
        <v>76</v>
      </c>
      <c r="BT23" s="2"/>
      <c r="BU23" s="3"/>
      <c r="BV23" s="3"/>
      <c r="BW23" s="3"/>
      <c r="BX23" s="3"/>
    </row>
    <row r="24" spans="1:76" ht="15">
      <c r="A24" s="14" t="s">
        <v>223</v>
      </c>
      <c r="B24" s="15"/>
      <c r="C24" s="15" t="s">
        <v>64</v>
      </c>
      <c r="D24" s="93">
        <v>169.00545421445477</v>
      </c>
      <c r="E24" s="81"/>
      <c r="F24" s="112" t="s">
        <v>338</v>
      </c>
      <c r="G24" s="15"/>
      <c r="H24" s="16" t="s">
        <v>223</v>
      </c>
      <c r="I24" s="66"/>
      <c r="J24" s="66"/>
      <c r="K24" s="114" t="s">
        <v>857</v>
      </c>
      <c r="L24" s="94">
        <v>1</v>
      </c>
      <c r="M24" s="95">
        <v>5262.63134765625</v>
      </c>
      <c r="N24" s="95">
        <v>5987.63623046875</v>
      </c>
      <c r="O24" s="77"/>
      <c r="P24" s="96"/>
      <c r="Q24" s="96"/>
      <c r="R24" s="97"/>
      <c r="S24" s="51">
        <v>0</v>
      </c>
      <c r="T24" s="51">
        <v>2</v>
      </c>
      <c r="U24" s="52">
        <v>0</v>
      </c>
      <c r="V24" s="52">
        <v>0.015625</v>
      </c>
      <c r="W24" s="52">
        <v>0.018551</v>
      </c>
      <c r="X24" s="52">
        <v>0.767312</v>
      </c>
      <c r="Y24" s="52">
        <v>0.5</v>
      </c>
      <c r="Z24" s="52">
        <v>0</v>
      </c>
      <c r="AA24" s="82">
        <v>24</v>
      </c>
      <c r="AB24" s="82"/>
      <c r="AC24" s="98"/>
      <c r="AD24" s="85" t="s">
        <v>500</v>
      </c>
      <c r="AE24" s="85">
        <v>2521</v>
      </c>
      <c r="AF24" s="85">
        <v>1148</v>
      </c>
      <c r="AG24" s="85">
        <v>58776</v>
      </c>
      <c r="AH24" s="85">
        <v>8945</v>
      </c>
      <c r="AI24" s="85"/>
      <c r="AJ24" s="85" t="s">
        <v>557</v>
      </c>
      <c r="AK24" s="85" t="s">
        <v>604</v>
      </c>
      <c r="AL24" s="85"/>
      <c r="AM24" s="85"/>
      <c r="AN24" s="87">
        <v>43206.742893518516</v>
      </c>
      <c r="AO24" s="89" t="s">
        <v>692</v>
      </c>
      <c r="AP24" s="85" t="b">
        <v>0</v>
      </c>
      <c r="AQ24" s="85" t="b">
        <v>0</v>
      </c>
      <c r="AR24" s="85" t="b">
        <v>1</v>
      </c>
      <c r="AS24" s="85"/>
      <c r="AT24" s="85">
        <v>21</v>
      </c>
      <c r="AU24" s="89" t="s">
        <v>727</v>
      </c>
      <c r="AV24" s="85" t="b">
        <v>0</v>
      </c>
      <c r="AW24" s="85" t="s">
        <v>775</v>
      </c>
      <c r="AX24" s="89" t="s">
        <v>797</v>
      </c>
      <c r="AY24" s="85" t="s">
        <v>66</v>
      </c>
      <c r="AZ24" s="85" t="str">
        <f>REPLACE(INDEX(GroupVertices[Group],MATCH(Vertices[[#This Row],[Vertex]],GroupVertices[Vertex],0)),1,1,"")</f>
        <v>7</v>
      </c>
      <c r="BA24" s="51"/>
      <c r="BB24" s="51"/>
      <c r="BC24" s="51"/>
      <c r="BD24" s="51"/>
      <c r="BE24" s="51"/>
      <c r="BF24" s="51"/>
      <c r="BG24" s="128" t="s">
        <v>1202</v>
      </c>
      <c r="BH24" s="128" t="s">
        <v>1202</v>
      </c>
      <c r="BI24" s="128" t="s">
        <v>1225</v>
      </c>
      <c r="BJ24" s="128" t="s">
        <v>1225</v>
      </c>
      <c r="BK24" s="128">
        <v>1</v>
      </c>
      <c r="BL24" s="131">
        <v>5.555555555555555</v>
      </c>
      <c r="BM24" s="128">
        <v>0</v>
      </c>
      <c r="BN24" s="131">
        <v>0</v>
      </c>
      <c r="BO24" s="128">
        <v>0</v>
      </c>
      <c r="BP24" s="131">
        <v>0</v>
      </c>
      <c r="BQ24" s="128">
        <v>17</v>
      </c>
      <c r="BR24" s="131">
        <v>94.44444444444444</v>
      </c>
      <c r="BS24" s="128">
        <v>18</v>
      </c>
      <c r="BT24" s="2"/>
      <c r="BU24" s="3"/>
      <c r="BV24" s="3"/>
      <c r="BW24" s="3"/>
      <c r="BX24" s="3"/>
    </row>
    <row r="25" spans="1:76" ht="15">
      <c r="A25" s="14" t="s">
        <v>224</v>
      </c>
      <c r="B25" s="15"/>
      <c r="C25" s="15" t="s">
        <v>64</v>
      </c>
      <c r="D25" s="93">
        <v>162.26850172947388</v>
      </c>
      <c r="E25" s="81"/>
      <c r="F25" s="112" t="s">
        <v>339</v>
      </c>
      <c r="G25" s="15"/>
      <c r="H25" s="16" t="s">
        <v>224</v>
      </c>
      <c r="I25" s="66"/>
      <c r="J25" s="66"/>
      <c r="K25" s="114" t="s">
        <v>858</v>
      </c>
      <c r="L25" s="94">
        <v>1</v>
      </c>
      <c r="M25" s="95">
        <v>2349.77587890625</v>
      </c>
      <c r="N25" s="95">
        <v>5685.7060546875</v>
      </c>
      <c r="O25" s="77"/>
      <c r="P25" s="96"/>
      <c r="Q25" s="96"/>
      <c r="R25" s="97"/>
      <c r="S25" s="51">
        <v>1</v>
      </c>
      <c r="T25" s="51">
        <v>1</v>
      </c>
      <c r="U25" s="52">
        <v>0</v>
      </c>
      <c r="V25" s="52">
        <v>0</v>
      </c>
      <c r="W25" s="52">
        <v>0</v>
      </c>
      <c r="X25" s="52">
        <v>0.999992</v>
      </c>
      <c r="Y25" s="52">
        <v>0</v>
      </c>
      <c r="Z25" s="52" t="s">
        <v>960</v>
      </c>
      <c r="AA25" s="82">
        <v>25</v>
      </c>
      <c r="AB25" s="82"/>
      <c r="AC25" s="98"/>
      <c r="AD25" s="85" t="s">
        <v>501</v>
      </c>
      <c r="AE25" s="85">
        <v>16</v>
      </c>
      <c r="AF25" s="85">
        <v>44</v>
      </c>
      <c r="AG25" s="85">
        <v>21795</v>
      </c>
      <c r="AH25" s="85">
        <v>7</v>
      </c>
      <c r="AI25" s="85"/>
      <c r="AJ25" s="85" t="s">
        <v>558</v>
      </c>
      <c r="AK25" s="85"/>
      <c r="AL25" s="85"/>
      <c r="AM25" s="85"/>
      <c r="AN25" s="87">
        <v>42327.572905092595</v>
      </c>
      <c r="AO25" s="85"/>
      <c r="AP25" s="85" t="b">
        <v>1</v>
      </c>
      <c r="AQ25" s="85" t="b">
        <v>0</v>
      </c>
      <c r="AR25" s="85" t="b">
        <v>0</v>
      </c>
      <c r="AS25" s="85"/>
      <c r="AT25" s="85">
        <v>7</v>
      </c>
      <c r="AU25" s="89" t="s">
        <v>727</v>
      </c>
      <c r="AV25" s="85" t="b">
        <v>0</v>
      </c>
      <c r="AW25" s="85" t="s">
        <v>775</v>
      </c>
      <c r="AX25" s="89" t="s">
        <v>798</v>
      </c>
      <c r="AY25" s="85" t="s">
        <v>66</v>
      </c>
      <c r="AZ25" s="85" t="str">
        <f>REPLACE(INDEX(GroupVertices[Group],MATCH(Vertices[[#This Row],[Vertex]],GroupVertices[Vertex],0)),1,1,"")</f>
        <v>1</v>
      </c>
      <c r="BA25" s="51"/>
      <c r="BB25" s="51"/>
      <c r="BC25" s="51"/>
      <c r="BD25" s="51"/>
      <c r="BE25" s="51"/>
      <c r="BF25" s="51"/>
      <c r="BG25" s="128" t="s">
        <v>1203</v>
      </c>
      <c r="BH25" s="128" t="s">
        <v>1203</v>
      </c>
      <c r="BI25" s="128" t="s">
        <v>1226</v>
      </c>
      <c r="BJ25" s="128" t="s">
        <v>1226</v>
      </c>
      <c r="BK25" s="128">
        <v>0</v>
      </c>
      <c r="BL25" s="131">
        <v>0</v>
      </c>
      <c r="BM25" s="128">
        <v>0</v>
      </c>
      <c r="BN25" s="131">
        <v>0</v>
      </c>
      <c r="BO25" s="128">
        <v>0</v>
      </c>
      <c r="BP25" s="131">
        <v>0</v>
      </c>
      <c r="BQ25" s="128">
        <v>12</v>
      </c>
      <c r="BR25" s="131">
        <v>100</v>
      </c>
      <c r="BS25" s="128">
        <v>12</v>
      </c>
      <c r="BT25" s="2"/>
      <c r="BU25" s="3"/>
      <c r="BV25" s="3"/>
      <c r="BW25" s="3"/>
      <c r="BX25" s="3"/>
    </row>
    <row r="26" spans="1:76" ht="15">
      <c r="A26" s="14" t="s">
        <v>252</v>
      </c>
      <c r="B26" s="15"/>
      <c r="C26" s="15" t="s">
        <v>64</v>
      </c>
      <c r="D26" s="93">
        <v>378.4184962679774</v>
      </c>
      <c r="E26" s="81"/>
      <c r="F26" s="112" t="s">
        <v>751</v>
      </c>
      <c r="G26" s="15"/>
      <c r="H26" s="16" t="s">
        <v>252</v>
      </c>
      <c r="I26" s="66"/>
      <c r="J26" s="66"/>
      <c r="K26" s="114" t="s">
        <v>859</v>
      </c>
      <c r="L26" s="94">
        <v>1</v>
      </c>
      <c r="M26" s="95">
        <v>5382.3994140625</v>
      </c>
      <c r="N26" s="95">
        <v>3340.84228515625</v>
      </c>
      <c r="O26" s="77"/>
      <c r="P26" s="96"/>
      <c r="Q26" s="96"/>
      <c r="R26" s="97"/>
      <c r="S26" s="51">
        <v>1</v>
      </c>
      <c r="T26" s="51">
        <v>0</v>
      </c>
      <c r="U26" s="52">
        <v>0</v>
      </c>
      <c r="V26" s="52">
        <v>0.015385</v>
      </c>
      <c r="W26" s="52">
        <v>0.012635</v>
      </c>
      <c r="X26" s="52">
        <v>0.453911</v>
      </c>
      <c r="Y26" s="52">
        <v>0</v>
      </c>
      <c r="Z26" s="52">
        <v>0</v>
      </c>
      <c r="AA26" s="82">
        <v>26</v>
      </c>
      <c r="AB26" s="82"/>
      <c r="AC26" s="98"/>
      <c r="AD26" s="85" t="s">
        <v>502</v>
      </c>
      <c r="AE26" s="85">
        <v>5582</v>
      </c>
      <c r="AF26" s="85">
        <v>35465</v>
      </c>
      <c r="AG26" s="85">
        <v>14543</v>
      </c>
      <c r="AH26" s="85">
        <v>8954</v>
      </c>
      <c r="AI26" s="85"/>
      <c r="AJ26" s="85" t="s">
        <v>559</v>
      </c>
      <c r="AK26" s="85" t="s">
        <v>605</v>
      </c>
      <c r="AL26" s="89" t="s">
        <v>646</v>
      </c>
      <c r="AM26" s="85"/>
      <c r="AN26" s="87">
        <v>39901.76201388889</v>
      </c>
      <c r="AO26" s="89" t="s">
        <v>693</v>
      </c>
      <c r="AP26" s="85" t="b">
        <v>0</v>
      </c>
      <c r="AQ26" s="85" t="b">
        <v>0</v>
      </c>
      <c r="AR26" s="85" t="b">
        <v>1</v>
      </c>
      <c r="AS26" s="85"/>
      <c r="AT26" s="85">
        <v>695</v>
      </c>
      <c r="AU26" s="89" t="s">
        <v>727</v>
      </c>
      <c r="AV26" s="85" t="b">
        <v>1</v>
      </c>
      <c r="AW26" s="85" t="s">
        <v>775</v>
      </c>
      <c r="AX26" s="89" t="s">
        <v>799</v>
      </c>
      <c r="AY26" s="85" t="s">
        <v>65</v>
      </c>
      <c r="AZ26" s="85" t="str">
        <f>REPLACE(INDEX(GroupVertices[Group],MATCH(Vertices[[#This Row],[Vertex]],GroupVertices[Vertex],0)),1,1,"")</f>
        <v>7</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226</v>
      </c>
      <c r="B27" s="15"/>
      <c r="C27" s="15" t="s">
        <v>64</v>
      </c>
      <c r="D27" s="93">
        <v>249.36680138357912</v>
      </c>
      <c r="E27" s="81"/>
      <c r="F27" s="112" t="s">
        <v>752</v>
      </c>
      <c r="G27" s="15"/>
      <c r="H27" s="16" t="s">
        <v>226</v>
      </c>
      <c r="I27" s="66"/>
      <c r="J27" s="66"/>
      <c r="K27" s="114" t="s">
        <v>860</v>
      </c>
      <c r="L27" s="94">
        <v>2627.593220338983</v>
      </c>
      <c r="M27" s="95">
        <v>4115.47705078125</v>
      </c>
      <c r="N27" s="95">
        <v>7567.3271484375</v>
      </c>
      <c r="O27" s="77"/>
      <c r="P27" s="96"/>
      <c r="Q27" s="96"/>
      <c r="R27" s="97"/>
      <c r="S27" s="51">
        <v>1</v>
      </c>
      <c r="T27" s="51">
        <v>5</v>
      </c>
      <c r="U27" s="52">
        <v>62</v>
      </c>
      <c r="V27" s="52">
        <v>0.021739</v>
      </c>
      <c r="W27" s="52">
        <v>0.160939</v>
      </c>
      <c r="X27" s="52">
        <v>1.835226</v>
      </c>
      <c r="Y27" s="52">
        <v>0.16666666666666666</v>
      </c>
      <c r="Z27" s="52">
        <v>0</v>
      </c>
      <c r="AA27" s="82">
        <v>27</v>
      </c>
      <c r="AB27" s="82"/>
      <c r="AC27" s="98"/>
      <c r="AD27" s="85" t="s">
        <v>503</v>
      </c>
      <c r="AE27" s="85">
        <v>11209</v>
      </c>
      <c r="AF27" s="85">
        <v>14317</v>
      </c>
      <c r="AG27" s="85">
        <v>59726</v>
      </c>
      <c r="AH27" s="85">
        <v>5165</v>
      </c>
      <c r="AI27" s="85"/>
      <c r="AJ27" s="85" t="s">
        <v>560</v>
      </c>
      <c r="AK27" s="85" t="s">
        <v>606</v>
      </c>
      <c r="AL27" s="89" t="s">
        <v>647</v>
      </c>
      <c r="AM27" s="85"/>
      <c r="AN27" s="87">
        <v>39295.24040509259</v>
      </c>
      <c r="AO27" s="89" t="s">
        <v>694</v>
      </c>
      <c r="AP27" s="85" t="b">
        <v>0</v>
      </c>
      <c r="AQ27" s="85" t="b">
        <v>0</v>
      </c>
      <c r="AR27" s="85" t="b">
        <v>1</v>
      </c>
      <c r="AS27" s="85"/>
      <c r="AT27" s="85">
        <v>1383</v>
      </c>
      <c r="AU27" s="89" t="s">
        <v>727</v>
      </c>
      <c r="AV27" s="85" t="b">
        <v>1</v>
      </c>
      <c r="AW27" s="85" t="s">
        <v>775</v>
      </c>
      <c r="AX27" s="89" t="s">
        <v>800</v>
      </c>
      <c r="AY27" s="85" t="s">
        <v>66</v>
      </c>
      <c r="AZ27" s="85" t="str">
        <f>REPLACE(INDEX(GroupVertices[Group],MATCH(Vertices[[#This Row],[Vertex]],GroupVertices[Vertex],0)),1,1,"")</f>
        <v>4</v>
      </c>
      <c r="BA27" s="51"/>
      <c r="BB27" s="51"/>
      <c r="BC27" s="51"/>
      <c r="BD27" s="51"/>
      <c r="BE27" s="51" t="s">
        <v>316</v>
      </c>
      <c r="BF27" s="51" t="s">
        <v>316</v>
      </c>
      <c r="BG27" s="128" t="s">
        <v>1204</v>
      </c>
      <c r="BH27" s="128" t="s">
        <v>1204</v>
      </c>
      <c r="BI27" s="128" t="s">
        <v>1227</v>
      </c>
      <c r="BJ27" s="128" t="s">
        <v>1227</v>
      </c>
      <c r="BK27" s="128">
        <v>3</v>
      </c>
      <c r="BL27" s="131">
        <v>10.714285714285714</v>
      </c>
      <c r="BM27" s="128">
        <v>0</v>
      </c>
      <c r="BN27" s="131">
        <v>0</v>
      </c>
      <c r="BO27" s="128">
        <v>0</v>
      </c>
      <c r="BP27" s="131">
        <v>0</v>
      </c>
      <c r="BQ27" s="128">
        <v>25</v>
      </c>
      <c r="BR27" s="131">
        <v>89.28571428571429</v>
      </c>
      <c r="BS27" s="128">
        <v>28</v>
      </c>
      <c r="BT27" s="2"/>
      <c r="BU27" s="3"/>
      <c r="BV27" s="3"/>
      <c r="BW27" s="3"/>
      <c r="BX27" s="3"/>
    </row>
    <row r="28" spans="1:76" ht="15">
      <c r="A28" s="14" t="s">
        <v>253</v>
      </c>
      <c r="B28" s="15"/>
      <c r="C28" s="15" t="s">
        <v>64</v>
      </c>
      <c r="D28" s="93">
        <v>990.7122810850173</v>
      </c>
      <c r="E28" s="81"/>
      <c r="F28" s="112" t="s">
        <v>753</v>
      </c>
      <c r="G28" s="15"/>
      <c r="H28" s="16" t="s">
        <v>253</v>
      </c>
      <c r="I28" s="66"/>
      <c r="J28" s="66"/>
      <c r="K28" s="114" t="s">
        <v>861</v>
      </c>
      <c r="L28" s="94">
        <v>1</v>
      </c>
      <c r="M28" s="95">
        <v>3078.31103515625</v>
      </c>
      <c r="N28" s="95">
        <v>5756.94775390625</v>
      </c>
      <c r="O28" s="77"/>
      <c r="P28" s="96"/>
      <c r="Q28" s="96"/>
      <c r="R28" s="97"/>
      <c r="S28" s="51">
        <v>2</v>
      </c>
      <c r="T28" s="51">
        <v>0</v>
      </c>
      <c r="U28" s="52">
        <v>0</v>
      </c>
      <c r="V28" s="52">
        <v>0.015873</v>
      </c>
      <c r="W28" s="52">
        <v>0.084926</v>
      </c>
      <c r="X28" s="52">
        <v>0.66998</v>
      </c>
      <c r="Y28" s="52">
        <v>0.5</v>
      </c>
      <c r="Z28" s="52">
        <v>0</v>
      </c>
      <c r="AA28" s="82">
        <v>28</v>
      </c>
      <c r="AB28" s="82"/>
      <c r="AC28" s="98"/>
      <c r="AD28" s="85" t="s">
        <v>504</v>
      </c>
      <c r="AE28" s="85">
        <v>1146</v>
      </c>
      <c r="AF28" s="85">
        <v>135803</v>
      </c>
      <c r="AG28" s="85">
        <v>6143</v>
      </c>
      <c r="AH28" s="85">
        <v>1331</v>
      </c>
      <c r="AI28" s="85"/>
      <c r="AJ28" s="85" t="s">
        <v>561</v>
      </c>
      <c r="AK28" s="85"/>
      <c r="AL28" s="89" t="s">
        <v>648</v>
      </c>
      <c r="AM28" s="85"/>
      <c r="AN28" s="87">
        <v>39778.87863425926</v>
      </c>
      <c r="AO28" s="89" t="s">
        <v>695</v>
      </c>
      <c r="AP28" s="85" t="b">
        <v>0</v>
      </c>
      <c r="AQ28" s="85" t="b">
        <v>0</v>
      </c>
      <c r="AR28" s="85" t="b">
        <v>1</v>
      </c>
      <c r="AS28" s="85"/>
      <c r="AT28" s="85">
        <v>1621</v>
      </c>
      <c r="AU28" s="89" t="s">
        <v>727</v>
      </c>
      <c r="AV28" s="85" t="b">
        <v>1</v>
      </c>
      <c r="AW28" s="85" t="s">
        <v>775</v>
      </c>
      <c r="AX28" s="89" t="s">
        <v>801</v>
      </c>
      <c r="AY28" s="85" t="s">
        <v>65</v>
      </c>
      <c r="AZ28" s="85" t="str">
        <f>REPLACE(INDEX(GroupVertices[Group],MATCH(Vertices[[#This Row],[Vertex]],GroupVertices[Vertex],0)),1,1,"")</f>
        <v>4</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227</v>
      </c>
      <c r="B29" s="15"/>
      <c r="C29" s="15" t="s">
        <v>64</v>
      </c>
      <c r="D29" s="93">
        <v>286.23086837793556</v>
      </c>
      <c r="E29" s="81"/>
      <c r="F29" s="112" t="s">
        <v>340</v>
      </c>
      <c r="G29" s="15"/>
      <c r="H29" s="16" t="s">
        <v>227</v>
      </c>
      <c r="I29" s="66"/>
      <c r="J29" s="66"/>
      <c r="K29" s="114" t="s">
        <v>862</v>
      </c>
      <c r="L29" s="94">
        <v>2627.593220338983</v>
      </c>
      <c r="M29" s="95">
        <v>3750.794677734375</v>
      </c>
      <c r="N29" s="95">
        <v>7101.2392578125</v>
      </c>
      <c r="O29" s="77"/>
      <c r="P29" s="96"/>
      <c r="Q29" s="96"/>
      <c r="R29" s="97"/>
      <c r="S29" s="51">
        <v>0</v>
      </c>
      <c r="T29" s="51">
        <v>6</v>
      </c>
      <c r="U29" s="52">
        <v>62</v>
      </c>
      <c r="V29" s="52">
        <v>0.021739</v>
      </c>
      <c r="W29" s="52">
        <v>0.160939</v>
      </c>
      <c r="X29" s="52">
        <v>1.835226</v>
      </c>
      <c r="Y29" s="52">
        <v>0.16666666666666666</v>
      </c>
      <c r="Z29" s="52">
        <v>0</v>
      </c>
      <c r="AA29" s="82">
        <v>29</v>
      </c>
      <c r="AB29" s="82"/>
      <c r="AC29" s="98"/>
      <c r="AD29" s="85" t="s">
        <v>505</v>
      </c>
      <c r="AE29" s="85">
        <v>12861</v>
      </c>
      <c r="AF29" s="85">
        <v>20358</v>
      </c>
      <c r="AG29" s="85">
        <v>62683</v>
      </c>
      <c r="AH29" s="85">
        <v>1</v>
      </c>
      <c r="AI29" s="85"/>
      <c r="AJ29" s="85" t="s">
        <v>562</v>
      </c>
      <c r="AK29" s="85" t="s">
        <v>607</v>
      </c>
      <c r="AL29" s="89" t="s">
        <v>649</v>
      </c>
      <c r="AM29" s="85"/>
      <c r="AN29" s="87">
        <v>40100.690833333334</v>
      </c>
      <c r="AO29" s="89" t="s">
        <v>696</v>
      </c>
      <c r="AP29" s="85" t="b">
        <v>1</v>
      </c>
      <c r="AQ29" s="85" t="b">
        <v>0</v>
      </c>
      <c r="AR29" s="85" t="b">
        <v>1</v>
      </c>
      <c r="AS29" s="85"/>
      <c r="AT29" s="85">
        <v>1000</v>
      </c>
      <c r="AU29" s="89" t="s">
        <v>727</v>
      </c>
      <c r="AV29" s="85" t="b">
        <v>0</v>
      </c>
      <c r="AW29" s="85" t="s">
        <v>775</v>
      </c>
      <c r="AX29" s="89" t="s">
        <v>802</v>
      </c>
      <c r="AY29" s="85" t="s">
        <v>66</v>
      </c>
      <c r="AZ29" s="85" t="str">
        <f>REPLACE(INDEX(GroupVertices[Group],MATCH(Vertices[[#This Row],[Vertex]],GroupVertices[Vertex],0)),1,1,"")</f>
        <v>4</v>
      </c>
      <c r="BA29" s="51"/>
      <c r="BB29" s="51"/>
      <c r="BC29" s="51"/>
      <c r="BD29" s="51"/>
      <c r="BE29" s="51"/>
      <c r="BF29" s="51"/>
      <c r="BG29" s="128" t="s">
        <v>1205</v>
      </c>
      <c r="BH29" s="128" t="s">
        <v>1205</v>
      </c>
      <c r="BI29" s="128" t="s">
        <v>1228</v>
      </c>
      <c r="BJ29" s="128" t="s">
        <v>1228</v>
      </c>
      <c r="BK29" s="128">
        <v>0</v>
      </c>
      <c r="BL29" s="131">
        <v>0</v>
      </c>
      <c r="BM29" s="128">
        <v>0</v>
      </c>
      <c r="BN29" s="131">
        <v>0</v>
      </c>
      <c r="BO29" s="128">
        <v>0</v>
      </c>
      <c r="BP29" s="131">
        <v>0</v>
      </c>
      <c r="BQ29" s="128">
        <v>7</v>
      </c>
      <c r="BR29" s="131">
        <v>100</v>
      </c>
      <c r="BS29" s="128">
        <v>7</v>
      </c>
      <c r="BT29" s="2"/>
      <c r="BU29" s="3"/>
      <c r="BV29" s="3"/>
      <c r="BW29" s="3"/>
      <c r="BX29" s="3"/>
    </row>
    <row r="30" spans="1:76" ht="15">
      <c r="A30" s="14" t="s">
        <v>254</v>
      </c>
      <c r="B30" s="15"/>
      <c r="C30" s="15" t="s">
        <v>64</v>
      </c>
      <c r="D30" s="93">
        <v>166.5706317130894</v>
      </c>
      <c r="E30" s="81"/>
      <c r="F30" s="112" t="s">
        <v>754</v>
      </c>
      <c r="G30" s="15"/>
      <c r="H30" s="16" t="s">
        <v>254</v>
      </c>
      <c r="I30" s="66"/>
      <c r="J30" s="66"/>
      <c r="K30" s="114" t="s">
        <v>863</v>
      </c>
      <c r="L30" s="94">
        <v>1</v>
      </c>
      <c r="M30" s="95">
        <v>2975.660888671875</v>
      </c>
      <c r="N30" s="95">
        <v>8577.3154296875</v>
      </c>
      <c r="O30" s="77"/>
      <c r="P30" s="96"/>
      <c r="Q30" s="96"/>
      <c r="R30" s="97"/>
      <c r="S30" s="51">
        <v>2</v>
      </c>
      <c r="T30" s="51">
        <v>0</v>
      </c>
      <c r="U30" s="52">
        <v>0</v>
      </c>
      <c r="V30" s="52">
        <v>0.015873</v>
      </c>
      <c r="W30" s="52">
        <v>0.084926</v>
      </c>
      <c r="X30" s="52">
        <v>0.66998</v>
      </c>
      <c r="Y30" s="52">
        <v>0.5</v>
      </c>
      <c r="Z30" s="52">
        <v>0</v>
      </c>
      <c r="AA30" s="82">
        <v>30</v>
      </c>
      <c r="AB30" s="82"/>
      <c r="AC30" s="98"/>
      <c r="AD30" s="85" t="s">
        <v>506</v>
      </c>
      <c r="AE30" s="85">
        <v>1344</v>
      </c>
      <c r="AF30" s="85">
        <v>749</v>
      </c>
      <c r="AG30" s="85">
        <v>1358</v>
      </c>
      <c r="AH30" s="85">
        <v>300</v>
      </c>
      <c r="AI30" s="85">
        <v>-14400</v>
      </c>
      <c r="AJ30" s="85" t="s">
        <v>563</v>
      </c>
      <c r="AK30" s="85" t="s">
        <v>608</v>
      </c>
      <c r="AL30" s="85"/>
      <c r="AM30" s="85" t="s">
        <v>673</v>
      </c>
      <c r="AN30" s="87">
        <v>40207.96299768519</v>
      </c>
      <c r="AO30" s="89" t="s">
        <v>697</v>
      </c>
      <c r="AP30" s="85" t="b">
        <v>0</v>
      </c>
      <c r="AQ30" s="85" t="b">
        <v>0</v>
      </c>
      <c r="AR30" s="85" t="b">
        <v>0</v>
      </c>
      <c r="AS30" s="85" t="s">
        <v>429</v>
      </c>
      <c r="AT30" s="85">
        <v>53</v>
      </c>
      <c r="AU30" s="89" t="s">
        <v>733</v>
      </c>
      <c r="AV30" s="85" t="b">
        <v>0</v>
      </c>
      <c r="AW30" s="85" t="s">
        <v>775</v>
      </c>
      <c r="AX30" s="89" t="s">
        <v>803</v>
      </c>
      <c r="AY30" s="85" t="s">
        <v>65</v>
      </c>
      <c r="AZ30" s="85" t="str">
        <f>REPLACE(INDEX(GroupVertices[Group],MATCH(Vertices[[#This Row],[Vertex]],GroupVertices[Vertex],0)),1,1,"")</f>
        <v>4</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255</v>
      </c>
      <c r="B31" s="15"/>
      <c r="C31" s="15" t="s">
        <v>64</v>
      </c>
      <c r="D31" s="93">
        <v>486.96032040779176</v>
      </c>
      <c r="E31" s="81"/>
      <c r="F31" s="112" t="s">
        <v>755</v>
      </c>
      <c r="G31" s="15"/>
      <c r="H31" s="16" t="s">
        <v>255</v>
      </c>
      <c r="I31" s="66"/>
      <c r="J31" s="66"/>
      <c r="K31" s="114" t="s">
        <v>864</v>
      </c>
      <c r="L31" s="94">
        <v>1</v>
      </c>
      <c r="M31" s="95">
        <v>4164.6845703125</v>
      </c>
      <c r="N31" s="95">
        <v>9479.6396484375</v>
      </c>
      <c r="O31" s="77"/>
      <c r="P31" s="96"/>
      <c r="Q31" s="96"/>
      <c r="R31" s="97"/>
      <c r="S31" s="51">
        <v>2</v>
      </c>
      <c r="T31" s="51">
        <v>0</v>
      </c>
      <c r="U31" s="52">
        <v>0</v>
      </c>
      <c r="V31" s="52">
        <v>0.015873</v>
      </c>
      <c r="W31" s="52">
        <v>0.084926</v>
      </c>
      <c r="X31" s="52">
        <v>0.66998</v>
      </c>
      <c r="Y31" s="52">
        <v>0.5</v>
      </c>
      <c r="Z31" s="52">
        <v>0</v>
      </c>
      <c r="AA31" s="82">
        <v>31</v>
      </c>
      <c r="AB31" s="82"/>
      <c r="AC31" s="98"/>
      <c r="AD31" s="85" t="s">
        <v>507</v>
      </c>
      <c r="AE31" s="85">
        <v>20514</v>
      </c>
      <c r="AF31" s="85">
        <v>53252</v>
      </c>
      <c r="AG31" s="85">
        <v>71720</v>
      </c>
      <c r="AH31" s="85">
        <v>3001</v>
      </c>
      <c r="AI31" s="85"/>
      <c r="AJ31" s="85" t="s">
        <v>564</v>
      </c>
      <c r="AK31" s="85" t="s">
        <v>609</v>
      </c>
      <c r="AL31" s="89" t="s">
        <v>650</v>
      </c>
      <c r="AM31" s="85"/>
      <c r="AN31" s="87">
        <v>39976.62603009259</v>
      </c>
      <c r="AO31" s="89" t="s">
        <v>698</v>
      </c>
      <c r="AP31" s="85" t="b">
        <v>0</v>
      </c>
      <c r="AQ31" s="85" t="b">
        <v>0</v>
      </c>
      <c r="AR31" s="85" t="b">
        <v>1</v>
      </c>
      <c r="AS31" s="85"/>
      <c r="AT31" s="85">
        <v>3105</v>
      </c>
      <c r="AU31" s="89" t="s">
        <v>727</v>
      </c>
      <c r="AV31" s="85" t="b">
        <v>1</v>
      </c>
      <c r="AW31" s="85" t="s">
        <v>775</v>
      </c>
      <c r="AX31" s="89" t="s">
        <v>804</v>
      </c>
      <c r="AY31" s="85" t="s">
        <v>65</v>
      </c>
      <c r="AZ31" s="85" t="str">
        <f>REPLACE(INDEX(GroupVertices[Group],MATCH(Vertices[[#This Row],[Vertex]],GroupVertices[Vertex],0)),1,1,"")</f>
        <v>4</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256</v>
      </c>
      <c r="B32" s="15"/>
      <c r="C32" s="15" t="s">
        <v>64</v>
      </c>
      <c r="D32" s="93">
        <v>1000</v>
      </c>
      <c r="E32" s="81"/>
      <c r="F32" s="112" t="s">
        <v>756</v>
      </c>
      <c r="G32" s="15"/>
      <c r="H32" s="16" t="s">
        <v>256</v>
      </c>
      <c r="I32" s="66"/>
      <c r="J32" s="66"/>
      <c r="K32" s="114" t="s">
        <v>865</v>
      </c>
      <c r="L32" s="94">
        <v>1</v>
      </c>
      <c r="M32" s="95">
        <v>4377.52392578125</v>
      </c>
      <c r="N32" s="95">
        <v>5175.953125</v>
      </c>
      <c r="O32" s="77"/>
      <c r="P32" s="96"/>
      <c r="Q32" s="96"/>
      <c r="R32" s="97"/>
      <c r="S32" s="51">
        <v>2</v>
      </c>
      <c r="T32" s="51">
        <v>0</v>
      </c>
      <c r="U32" s="52">
        <v>0</v>
      </c>
      <c r="V32" s="52">
        <v>0.015873</v>
      </c>
      <c r="W32" s="52">
        <v>0.084926</v>
      </c>
      <c r="X32" s="52">
        <v>0.66998</v>
      </c>
      <c r="Y32" s="52">
        <v>0.5</v>
      </c>
      <c r="Z32" s="52">
        <v>0</v>
      </c>
      <c r="AA32" s="82">
        <v>32</v>
      </c>
      <c r="AB32" s="82"/>
      <c r="AC32" s="98"/>
      <c r="AD32" s="85" t="s">
        <v>508</v>
      </c>
      <c r="AE32" s="85">
        <v>91085</v>
      </c>
      <c r="AF32" s="85">
        <v>188268</v>
      </c>
      <c r="AG32" s="85">
        <v>46485</v>
      </c>
      <c r="AH32" s="85">
        <v>3182</v>
      </c>
      <c r="AI32" s="85"/>
      <c r="AJ32" s="85" t="s">
        <v>565</v>
      </c>
      <c r="AK32" s="85"/>
      <c r="AL32" s="89" t="s">
        <v>651</v>
      </c>
      <c r="AM32" s="85"/>
      <c r="AN32" s="87">
        <v>39387.787511574075</v>
      </c>
      <c r="AO32" s="89" t="s">
        <v>699</v>
      </c>
      <c r="AP32" s="85" t="b">
        <v>0</v>
      </c>
      <c r="AQ32" s="85" t="b">
        <v>0</v>
      </c>
      <c r="AR32" s="85" t="b">
        <v>0</v>
      </c>
      <c r="AS32" s="85"/>
      <c r="AT32" s="85">
        <v>6198</v>
      </c>
      <c r="AU32" s="89" t="s">
        <v>727</v>
      </c>
      <c r="AV32" s="85" t="b">
        <v>1</v>
      </c>
      <c r="AW32" s="85" t="s">
        <v>775</v>
      </c>
      <c r="AX32" s="89" t="s">
        <v>805</v>
      </c>
      <c r="AY32" s="85" t="s">
        <v>65</v>
      </c>
      <c r="AZ32" s="85" t="str">
        <f>REPLACE(INDEX(GroupVertices[Group],MATCH(Vertices[[#This Row],[Vertex]],GroupVertices[Vertex],0)),1,1,"")</f>
        <v>4</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228</v>
      </c>
      <c r="B33" s="15"/>
      <c r="C33" s="15" t="s">
        <v>64</v>
      </c>
      <c r="D33" s="93">
        <v>489.2425851083197</v>
      </c>
      <c r="E33" s="81"/>
      <c r="F33" s="112" t="s">
        <v>341</v>
      </c>
      <c r="G33" s="15"/>
      <c r="H33" s="16" t="s">
        <v>228</v>
      </c>
      <c r="I33" s="66"/>
      <c r="J33" s="66"/>
      <c r="K33" s="114" t="s">
        <v>866</v>
      </c>
      <c r="L33" s="94">
        <v>1</v>
      </c>
      <c r="M33" s="95">
        <v>1487.8304443359375</v>
      </c>
      <c r="N33" s="95">
        <v>5685.7060546875</v>
      </c>
      <c r="O33" s="77"/>
      <c r="P33" s="96"/>
      <c r="Q33" s="96"/>
      <c r="R33" s="97"/>
      <c r="S33" s="51">
        <v>1</v>
      </c>
      <c r="T33" s="51">
        <v>1</v>
      </c>
      <c r="U33" s="52">
        <v>0</v>
      </c>
      <c r="V33" s="52">
        <v>0</v>
      </c>
      <c r="W33" s="52">
        <v>0</v>
      </c>
      <c r="X33" s="52">
        <v>0.999992</v>
      </c>
      <c r="Y33" s="52">
        <v>0</v>
      </c>
      <c r="Z33" s="52" t="s">
        <v>960</v>
      </c>
      <c r="AA33" s="82">
        <v>33</v>
      </c>
      <c r="AB33" s="82"/>
      <c r="AC33" s="98"/>
      <c r="AD33" s="85" t="s">
        <v>509</v>
      </c>
      <c r="AE33" s="85">
        <v>44240</v>
      </c>
      <c r="AF33" s="85">
        <v>53626</v>
      </c>
      <c r="AG33" s="85">
        <v>42325</v>
      </c>
      <c r="AH33" s="85">
        <v>9721</v>
      </c>
      <c r="AI33" s="85"/>
      <c r="AJ33" s="85" t="s">
        <v>566</v>
      </c>
      <c r="AK33" s="85" t="s">
        <v>610</v>
      </c>
      <c r="AL33" s="89" t="s">
        <v>652</v>
      </c>
      <c r="AM33" s="85"/>
      <c r="AN33" s="87">
        <v>39836.259675925925</v>
      </c>
      <c r="AO33" s="89" t="s">
        <v>700</v>
      </c>
      <c r="AP33" s="85" t="b">
        <v>0</v>
      </c>
      <c r="AQ33" s="85" t="b">
        <v>0</v>
      </c>
      <c r="AR33" s="85" t="b">
        <v>1</v>
      </c>
      <c r="AS33" s="85"/>
      <c r="AT33" s="85">
        <v>2099</v>
      </c>
      <c r="AU33" s="89" t="s">
        <v>734</v>
      </c>
      <c r="AV33" s="85" t="b">
        <v>0</v>
      </c>
      <c r="AW33" s="85" t="s">
        <v>775</v>
      </c>
      <c r="AX33" s="89" t="s">
        <v>806</v>
      </c>
      <c r="AY33" s="85" t="s">
        <v>66</v>
      </c>
      <c r="AZ33" s="85" t="str">
        <f>REPLACE(INDEX(GroupVertices[Group],MATCH(Vertices[[#This Row],[Vertex]],GroupVertices[Vertex],0)),1,1,"")</f>
        <v>1</v>
      </c>
      <c r="BA33" s="51" t="s">
        <v>304</v>
      </c>
      <c r="BB33" s="51" t="s">
        <v>304</v>
      </c>
      <c r="BC33" s="51" t="s">
        <v>314</v>
      </c>
      <c r="BD33" s="51" t="s">
        <v>314</v>
      </c>
      <c r="BE33" s="51" t="s">
        <v>317</v>
      </c>
      <c r="BF33" s="51" t="s">
        <v>317</v>
      </c>
      <c r="BG33" s="128" t="s">
        <v>1206</v>
      </c>
      <c r="BH33" s="128" t="s">
        <v>1206</v>
      </c>
      <c r="BI33" s="128" t="s">
        <v>1229</v>
      </c>
      <c r="BJ33" s="128" t="s">
        <v>1229</v>
      </c>
      <c r="BK33" s="128">
        <v>0</v>
      </c>
      <c r="BL33" s="131">
        <v>0</v>
      </c>
      <c r="BM33" s="128">
        <v>0</v>
      </c>
      <c r="BN33" s="131">
        <v>0</v>
      </c>
      <c r="BO33" s="128">
        <v>0</v>
      </c>
      <c r="BP33" s="131">
        <v>0</v>
      </c>
      <c r="BQ33" s="128">
        <v>23</v>
      </c>
      <c r="BR33" s="131">
        <v>100</v>
      </c>
      <c r="BS33" s="128">
        <v>23</v>
      </c>
      <c r="BT33" s="2"/>
      <c r="BU33" s="3"/>
      <c r="BV33" s="3"/>
      <c r="BW33" s="3"/>
      <c r="BX33" s="3"/>
    </row>
    <row r="34" spans="1:76" ht="15">
      <c r="A34" s="14" t="s">
        <v>229</v>
      </c>
      <c r="B34" s="15"/>
      <c r="C34" s="15" t="s">
        <v>64</v>
      </c>
      <c r="D34" s="93">
        <v>252.8329146186055</v>
      </c>
      <c r="E34" s="81"/>
      <c r="F34" s="112" t="s">
        <v>757</v>
      </c>
      <c r="G34" s="15"/>
      <c r="H34" s="16" t="s">
        <v>229</v>
      </c>
      <c r="I34" s="66"/>
      <c r="J34" s="66"/>
      <c r="K34" s="114" t="s">
        <v>867</v>
      </c>
      <c r="L34" s="94">
        <v>1</v>
      </c>
      <c r="M34" s="95">
        <v>1487.8304443359375</v>
      </c>
      <c r="N34" s="95">
        <v>7269.861328125</v>
      </c>
      <c r="O34" s="77"/>
      <c r="P34" s="96"/>
      <c r="Q34" s="96"/>
      <c r="R34" s="97"/>
      <c r="S34" s="51">
        <v>1</v>
      </c>
      <c r="T34" s="51">
        <v>1</v>
      </c>
      <c r="U34" s="52">
        <v>0</v>
      </c>
      <c r="V34" s="52">
        <v>0</v>
      </c>
      <c r="W34" s="52">
        <v>0</v>
      </c>
      <c r="X34" s="52">
        <v>0.999992</v>
      </c>
      <c r="Y34" s="52">
        <v>0</v>
      </c>
      <c r="Z34" s="52" t="s">
        <v>960</v>
      </c>
      <c r="AA34" s="82">
        <v>34</v>
      </c>
      <c r="AB34" s="82"/>
      <c r="AC34" s="98"/>
      <c r="AD34" s="85" t="s">
        <v>510</v>
      </c>
      <c r="AE34" s="85">
        <v>3286</v>
      </c>
      <c r="AF34" s="85">
        <v>14885</v>
      </c>
      <c r="AG34" s="85">
        <v>39744</v>
      </c>
      <c r="AH34" s="85">
        <v>36897</v>
      </c>
      <c r="AI34" s="85"/>
      <c r="AJ34" s="85" t="s">
        <v>567</v>
      </c>
      <c r="AK34" s="85" t="s">
        <v>611</v>
      </c>
      <c r="AL34" s="89" t="s">
        <v>653</v>
      </c>
      <c r="AM34" s="85"/>
      <c r="AN34" s="87">
        <v>39917.10429398148</v>
      </c>
      <c r="AO34" s="89" t="s">
        <v>701</v>
      </c>
      <c r="AP34" s="85" t="b">
        <v>0</v>
      </c>
      <c r="AQ34" s="85" t="b">
        <v>0</v>
      </c>
      <c r="AR34" s="85" t="b">
        <v>1</v>
      </c>
      <c r="AS34" s="85"/>
      <c r="AT34" s="85">
        <v>356</v>
      </c>
      <c r="AU34" s="89" t="s">
        <v>727</v>
      </c>
      <c r="AV34" s="85" t="b">
        <v>0</v>
      </c>
      <c r="AW34" s="85" t="s">
        <v>775</v>
      </c>
      <c r="AX34" s="89" t="s">
        <v>807</v>
      </c>
      <c r="AY34" s="85" t="s">
        <v>66</v>
      </c>
      <c r="AZ34" s="85" t="str">
        <f>REPLACE(INDEX(GroupVertices[Group],MATCH(Vertices[[#This Row],[Vertex]],GroupVertices[Vertex],0)),1,1,"")</f>
        <v>1</v>
      </c>
      <c r="BA34" s="51"/>
      <c r="BB34" s="51"/>
      <c r="BC34" s="51"/>
      <c r="BD34" s="51"/>
      <c r="BE34" s="51" t="s">
        <v>318</v>
      </c>
      <c r="BF34" s="51" t="s">
        <v>318</v>
      </c>
      <c r="BG34" s="128" t="s">
        <v>1207</v>
      </c>
      <c r="BH34" s="128" t="s">
        <v>1207</v>
      </c>
      <c r="BI34" s="128" t="s">
        <v>1230</v>
      </c>
      <c r="BJ34" s="128" t="s">
        <v>1230</v>
      </c>
      <c r="BK34" s="128">
        <v>0</v>
      </c>
      <c r="BL34" s="131">
        <v>0</v>
      </c>
      <c r="BM34" s="128">
        <v>0</v>
      </c>
      <c r="BN34" s="131">
        <v>0</v>
      </c>
      <c r="BO34" s="128">
        <v>0</v>
      </c>
      <c r="BP34" s="131">
        <v>0</v>
      </c>
      <c r="BQ34" s="128">
        <v>10</v>
      </c>
      <c r="BR34" s="131">
        <v>100</v>
      </c>
      <c r="BS34" s="128">
        <v>10</v>
      </c>
      <c r="BT34" s="2"/>
      <c r="BU34" s="3"/>
      <c r="BV34" s="3"/>
      <c r="BW34" s="3"/>
      <c r="BX34" s="3"/>
    </row>
    <row r="35" spans="1:76" ht="15">
      <c r="A35" s="14" t="s">
        <v>230</v>
      </c>
      <c r="B35" s="15"/>
      <c r="C35" s="15" t="s">
        <v>64</v>
      </c>
      <c r="D35" s="93">
        <v>349.7315273985072</v>
      </c>
      <c r="E35" s="81"/>
      <c r="F35" s="112" t="s">
        <v>758</v>
      </c>
      <c r="G35" s="15"/>
      <c r="H35" s="16" t="s">
        <v>230</v>
      </c>
      <c r="I35" s="66"/>
      <c r="J35" s="66"/>
      <c r="K35" s="114" t="s">
        <v>868</v>
      </c>
      <c r="L35" s="94">
        <v>1271.9322033898304</v>
      </c>
      <c r="M35" s="95">
        <v>4021.690673828125</v>
      </c>
      <c r="N35" s="95">
        <v>2587.97802734375</v>
      </c>
      <c r="O35" s="77"/>
      <c r="P35" s="96"/>
      <c r="Q35" s="96"/>
      <c r="R35" s="97"/>
      <c r="S35" s="51">
        <v>4</v>
      </c>
      <c r="T35" s="51">
        <v>2</v>
      </c>
      <c r="U35" s="52">
        <v>30</v>
      </c>
      <c r="V35" s="52">
        <v>0.166667</v>
      </c>
      <c r="W35" s="52">
        <v>0</v>
      </c>
      <c r="X35" s="52">
        <v>3.29727</v>
      </c>
      <c r="Y35" s="52">
        <v>0</v>
      </c>
      <c r="Z35" s="52">
        <v>0</v>
      </c>
      <c r="AA35" s="82">
        <v>35</v>
      </c>
      <c r="AB35" s="82"/>
      <c r="AC35" s="98"/>
      <c r="AD35" s="85" t="s">
        <v>511</v>
      </c>
      <c r="AE35" s="85">
        <v>4835</v>
      </c>
      <c r="AF35" s="85">
        <v>30764</v>
      </c>
      <c r="AG35" s="85">
        <v>16779</v>
      </c>
      <c r="AH35" s="85">
        <v>3545</v>
      </c>
      <c r="AI35" s="85"/>
      <c r="AJ35" s="85" t="s">
        <v>568</v>
      </c>
      <c r="AK35" s="85" t="s">
        <v>612</v>
      </c>
      <c r="AL35" s="89" t="s">
        <v>654</v>
      </c>
      <c r="AM35" s="85"/>
      <c r="AN35" s="87">
        <v>39835.55341435185</v>
      </c>
      <c r="AO35" s="89" t="s">
        <v>702</v>
      </c>
      <c r="AP35" s="85" t="b">
        <v>0</v>
      </c>
      <c r="AQ35" s="85" t="b">
        <v>0</v>
      </c>
      <c r="AR35" s="85" t="b">
        <v>1</v>
      </c>
      <c r="AS35" s="85"/>
      <c r="AT35" s="85">
        <v>602</v>
      </c>
      <c r="AU35" s="89" t="s">
        <v>727</v>
      </c>
      <c r="AV35" s="85" t="b">
        <v>1</v>
      </c>
      <c r="AW35" s="85" t="s">
        <v>775</v>
      </c>
      <c r="AX35" s="89" t="s">
        <v>808</v>
      </c>
      <c r="AY35" s="85" t="s">
        <v>66</v>
      </c>
      <c r="AZ35" s="85" t="str">
        <f>REPLACE(INDEX(GroupVertices[Group],MATCH(Vertices[[#This Row],[Vertex]],GroupVertices[Vertex],0)),1,1,"")</f>
        <v>3</v>
      </c>
      <c r="BA35" s="51" t="s">
        <v>305</v>
      </c>
      <c r="BB35" s="51" t="s">
        <v>305</v>
      </c>
      <c r="BC35" s="51" t="s">
        <v>309</v>
      </c>
      <c r="BD35" s="51" t="s">
        <v>309</v>
      </c>
      <c r="BE35" s="51" t="s">
        <v>319</v>
      </c>
      <c r="BF35" s="51" t="s">
        <v>319</v>
      </c>
      <c r="BG35" s="128" t="s">
        <v>1078</v>
      </c>
      <c r="BH35" s="128" t="s">
        <v>1078</v>
      </c>
      <c r="BI35" s="128" t="s">
        <v>1131</v>
      </c>
      <c r="BJ35" s="128" t="s">
        <v>1131</v>
      </c>
      <c r="BK35" s="128">
        <v>2</v>
      </c>
      <c r="BL35" s="131">
        <v>5.555555555555555</v>
      </c>
      <c r="BM35" s="128">
        <v>0</v>
      </c>
      <c r="BN35" s="131">
        <v>0</v>
      </c>
      <c r="BO35" s="128">
        <v>0</v>
      </c>
      <c r="BP35" s="131">
        <v>0</v>
      </c>
      <c r="BQ35" s="128">
        <v>34</v>
      </c>
      <c r="BR35" s="131">
        <v>94.44444444444444</v>
      </c>
      <c r="BS35" s="128">
        <v>36</v>
      </c>
      <c r="BT35" s="2"/>
      <c r="BU35" s="3"/>
      <c r="BV35" s="3"/>
      <c r="BW35" s="3"/>
      <c r="BX35" s="3"/>
    </row>
    <row r="36" spans="1:76" ht="15">
      <c r="A36" s="14" t="s">
        <v>257</v>
      </c>
      <c r="B36" s="15"/>
      <c r="C36" s="15" t="s">
        <v>64</v>
      </c>
      <c r="D36" s="93">
        <v>175.11386855998543</v>
      </c>
      <c r="E36" s="81"/>
      <c r="F36" s="112" t="s">
        <v>759</v>
      </c>
      <c r="G36" s="15"/>
      <c r="H36" s="16" t="s">
        <v>257</v>
      </c>
      <c r="I36" s="66"/>
      <c r="J36" s="66"/>
      <c r="K36" s="114" t="s">
        <v>869</v>
      </c>
      <c r="L36" s="94">
        <v>1</v>
      </c>
      <c r="M36" s="95">
        <v>3265.848876953125</v>
      </c>
      <c r="N36" s="95">
        <v>930.5135498046875</v>
      </c>
      <c r="O36" s="77"/>
      <c r="P36" s="96"/>
      <c r="Q36" s="96"/>
      <c r="R36" s="97"/>
      <c r="S36" s="51">
        <v>1</v>
      </c>
      <c r="T36" s="51">
        <v>0</v>
      </c>
      <c r="U36" s="52">
        <v>0</v>
      </c>
      <c r="V36" s="52">
        <v>0.090909</v>
      </c>
      <c r="W36" s="52">
        <v>0</v>
      </c>
      <c r="X36" s="52">
        <v>0.617112</v>
      </c>
      <c r="Y36" s="52">
        <v>0</v>
      </c>
      <c r="Z36" s="52">
        <v>0</v>
      </c>
      <c r="AA36" s="82">
        <v>36</v>
      </c>
      <c r="AB36" s="82"/>
      <c r="AC36" s="98"/>
      <c r="AD36" s="85" t="s">
        <v>512</v>
      </c>
      <c r="AE36" s="85">
        <v>657</v>
      </c>
      <c r="AF36" s="85">
        <v>2149</v>
      </c>
      <c r="AG36" s="85">
        <v>16001</v>
      </c>
      <c r="AH36" s="85">
        <v>29148</v>
      </c>
      <c r="AI36" s="85"/>
      <c r="AJ36" s="85" t="s">
        <v>569</v>
      </c>
      <c r="AK36" s="85" t="s">
        <v>613</v>
      </c>
      <c r="AL36" s="89" t="s">
        <v>655</v>
      </c>
      <c r="AM36" s="85"/>
      <c r="AN36" s="87">
        <v>39871.966770833336</v>
      </c>
      <c r="AO36" s="89" t="s">
        <v>703</v>
      </c>
      <c r="AP36" s="85" t="b">
        <v>0</v>
      </c>
      <c r="AQ36" s="85" t="b">
        <v>0</v>
      </c>
      <c r="AR36" s="85" t="b">
        <v>1</v>
      </c>
      <c r="AS36" s="85" t="s">
        <v>429</v>
      </c>
      <c r="AT36" s="85">
        <v>71</v>
      </c>
      <c r="AU36" s="89" t="s">
        <v>727</v>
      </c>
      <c r="AV36" s="85" t="b">
        <v>0</v>
      </c>
      <c r="AW36" s="85" t="s">
        <v>775</v>
      </c>
      <c r="AX36" s="89" t="s">
        <v>809</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258</v>
      </c>
      <c r="B37" s="15"/>
      <c r="C37" s="15" t="s">
        <v>64</v>
      </c>
      <c r="D37" s="93">
        <v>165.47831785909338</v>
      </c>
      <c r="E37" s="81"/>
      <c r="F37" s="112" t="s">
        <v>760</v>
      </c>
      <c r="G37" s="15"/>
      <c r="H37" s="16" t="s">
        <v>258</v>
      </c>
      <c r="I37" s="66"/>
      <c r="J37" s="66"/>
      <c r="K37" s="114" t="s">
        <v>870</v>
      </c>
      <c r="L37" s="94">
        <v>1</v>
      </c>
      <c r="M37" s="95">
        <v>4311.876953125</v>
      </c>
      <c r="N37" s="95">
        <v>375.962646484375</v>
      </c>
      <c r="O37" s="77"/>
      <c r="P37" s="96"/>
      <c r="Q37" s="96"/>
      <c r="R37" s="97"/>
      <c r="S37" s="51">
        <v>1</v>
      </c>
      <c r="T37" s="51">
        <v>0</v>
      </c>
      <c r="U37" s="52">
        <v>0</v>
      </c>
      <c r="V37" s="52">
        <v>0.090909</v>
      </c>
      <c r="W37" s="52">
        <v>0</v>
      </c>
      <c r="X37" s="52">
        <v>0.617112</v>
      </c>
      <c r="Y37" s="52">
        <v>0</v>
      </c>
      <c r="Z37" s="52">
        <v>0</v>
      </c>
      <c r="AA37" s="82">
        <v>37</v>
      </c>
      <c r="AB37" s="82"/>
      <c r="AC37" s="98"/>
      <c r="AD37" s="85" t="s">
        <v>513</v>
      </c>
      <c r="AE37" s="85">
        <v>1286</v>
      </c>
      <c r="AF37" s="85">
        <v>570</v>
      </c>
      <c r="AG37" s="85">
        <v>2045</v>
      </c>
      <c r="AH37" s="85">
        <v>95</v>
      </c>
      <c r="AI37" s="85"/>
      <c r="AJ37" s="85" t="s">
        <v>570</v>
      </c>
      <c r="AK37" s="85" t="s">
        <v>614</v>
      </c>
      <c r="AL37" s="89" t="s">
        <v>656</v>
      </c>
      <c r="AM37" s="85"/>
      <c r="AN37" s="87">
        <v>40003.27943287037</v>
      </c>
      <c r="AO37" s="89" t="s">
        <v>704</v>
      </c>
      <c r="AP37" s="85" t="b">
        <v>1</v>
      </c>
      <c r="AQ37" s="85" t="b">
        <v>0</v>
      </c>
      <c r="AR37" s="85" t="b">
        <v>1</v>
      </c>
      <c r="AS37" s="85" t="s">
        <v>429</v>
      </c>
      <c r="AT37" s="85">
        <v>37</v>
      </c>
      <c r="AU37" s="89" t="s">
        <v>727</v>
      </c>
      <c r="AV37" s="85" t="b">
        <v>0</v>
      </c>
      <c r="AW37" s="85" t="s">
        <v>775</v>
      </c>
      <c r="AX37" s="89" t="s">
        <v>810</v>
      </c>
      <c r="AY37" s="85" t="s">
        <v>65</v>
      </c>
      <c r="AZ37" s="85" t="str">
        <f>REPLACE(INDEX(GroupVertices[Group],MATCH(Vertices[[#This Row],[Vertex]],GroupVertices[Vertex],0)),1,1,"")</f>
        <v>3</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231</v>
      </c>
      <c r="B38" s="15"/>
      <c r="C38" s="15" t="s">
        <v>64</v>
      </c>
      <c r="D38" s="93">
        <v>162.40275259421082</v>
      </c>
      <c r="E38" s="81"/>
      <c r="F38" s="112" t="s">
        <v>342</v>
      </c>
      <c r="G38" s="15"/>
      <c r="H38" s="16" t="s">
        <v>231</v>
      </c>
      <c r="I38" s="66"/>
      <c r="J38" s="66"/>
      <c r="K38" s="114" t="s">
        <v>871</v>
      </c>
      <c r="L38" s="94">
        <v>1</v>
      </c>
      <c r="M38" s="95">
        <v>3731.504638671875</v>
      </c>
      <c r="N38" s="95">
        <v>4823.046875</v>
      </c>
      <c r="O38" s="77"/>
      <c r="P38" s="96"/>
      <c r="Q38" s="96"/>
      <c r="R38" s="97"/>
      <c r="S38" s="51">
        <v>0</v>
      </c>
      <c r="T38" s="51">
        <v>1</v>
      </c>
      <c r="U38" s="52">
        <v>0</v>
      </c>
      <c r="V38" s="52">
        <v>0.090909</v>
      </c>
      <c r="W38" s="52">
        <v>0</v>
      </c>
      <c r="X38" s="52">
        <v>0.617112</v>
      </c>
      <c r="Y38" s="52">
        <v>0</v>
      </c>
      <c r="Z38" s="52">
        <v>0</v>
      </c>
      <c r="AA38" s="82">
        <v>38</v>
      </c>
      <c r="AB38" s="82"/>
      <c r="AC38" s="98"/>
      <c r="AD38" s="85" t="s">
        <v>514</v>
      </c>
      <c r="AE38" s="85">
        <v>131</v>
      </c>
      <c r="AF38" s="85">
        <v>66</v>
      </c>
      <c r="AG38" s="85">
        <v>1831</v>
      </c>
      <c r="AH38" s="85">
        <v>836</v>
      </c>
      <c r="AI38" s="85"/>
      <c r="AJ38" s="85"/>
      <c r="AK38" s="85" t="s">
        <v>615</v>
      </c>
      <c r="AL38" s="85"/>
      <c r="AM38" s="85"/>
      <c r="AN38" s="87">
        <v>40961.14388888889</v>
      </c>
      <c r="AO38" s="85"/>
      <c r="AP38" s="85" t="b">
        <v>1</v>
      </c>
      <c r="AQ38" s="85" t="b">
        <v>0</v>
      </c>
      <c r="AR38" s="85" t="b">
        <v>1</v>
      </c>
      <c r="AS38" s="85"/>
      <c r="AT38" s="85">
        <v>2</v>
      </c>
      <c r="AU38" s="89" t="s">
        <v>727</v>
      </c>
      <c r="AV38" s="85" t="b">
        <v>0</v>
      </c>
      <c r="AW38" s="85" t="s">
        <v>775</v>
      </c>
      <c r="AX38" s="89" t="s">
        <v>811</v>
      </c>
      <c r="AY38" s="85" t="s">
        <v>66</v>
      </c>
      <c r="AZ38" s="85" t="str">
        <f>REPLACE(INDEX(GroupVertices[Group],MATCH(Vertices[[#This Row],[Vertex]],GroupVertices[Vertex],0)),1,1,"")</f>
        <v>3</v>
      </c>
      <c r="BA38" s="51"/>
      <c r="BB38" s="51"/>
      <c r="BC38" s="51"/>
      <c r="BD38" s="51"/>
      <c r="BE38" s="51"/>
      <c r="BF38" s="51"/>
      <c r="BG38" s="128" t="s">
        <v>1208</v>
      </c>
      <c r="BH38" s="128" t="s">
        <v>1208</v>
      </c>
      <c r="BI38" s="128" t="s">
        <v>1231</v>
      </c>
      <c r="BJ38" s="128" t="s">
        <v>1231</v>
      </c>
      <c r="BK38" s="128">
        <v>1</v>
      </c>
      <c r="BL38" s="131">
        <v>3.8461538461538463</v>
      </c>
      <c r="BM38" s="128">
        <v>0</v>
      </c>
      <c r="BN38" s="131">
        <v>0</v>
      </c>
      <c r="BO38" s="128">
        <v>0</v>
      </c>
      <c r="BP38" s="131">
        <v>0</v>
      </c>
      <c r="BQ38" s="128">
        <v>25</v>
      </c>
      <c r="BR38" s="131">
        <v>96.15384615384616</v>
      </c>
      <c r="BS38" s="128">
        <v>26</v>
      </c>
      <c r="BT38" s="2"/>
      <c r="BU38" s="3"/>
      <c r="BV38" s="3"/>
      <c r="BW38" s="3"/>
      <c r="BX38" s="3"/>
    </row>
    <row r="39" spans="1:76" ht="15">
      <c r="A39" s="14" t="s">
        <v>232</v>
      </c>
      <c r="B39" s="15"/>
      <c r="C39" s="15" t="s">
        <v>64</v>
      </c>
      <c r="D39" s="93">
        <v>170.23812124522118</v>
      </c>
      <c r="E39" s="81"/>
      <c r="F39" s="112" t="s">
        <v>343</v>
      </c>
      <c r="G39" s="15"/>
      <c r="H39" s="16" t="s">
        <v>232</v>
      </c>
      <c r="I39" s="66"/>
      <c r="J39" s="66"/>
      <c r="K39" s="114" t="s">
        <v>872</v>
      </c>
      <c r="L39" s="94">
        <v>1</v>
      </c>
      <c r="M39" s="95">
        <v>4777.53369140625</v>
      </c>
      <c r="N39" s="95">
        <v>4245.44091796875</v>
      </c>
      <c r="O39" s="77"/>
      <c r="P39" s="96"/>
      <c r="Q39" s="96"/>
      <c r="R39" s="97"/>
      <c r="S39" s="51">
        <v>0</v>
      </c>
      <c r="T39" s="51">
        <v>1</v>
      </c>
      <c r="U39" s="52">
        <v>0</v>
      </c>
      <c r="V39" s="52">
        <v>0.090909</v>
      </c>
      <c r="W39" s="52">
        <v>0</v>
      </c>
      <c r="X39" s="52">
        <v>0.617112</v>
      </c>
      <c r="Y39" s="52">
        <v>0</v>
      </c>
      <c r="Z39" s="52">
        <v>0</v>
      </c>
      <c r="AA39" s="82">
        <v>39</v>
      </c>
      <c r="AB39" s="82"/>
      <c r="AC39" s="98"/>
      <c r="AD39" s="85" t="s">
        <v>515</v>
      </c>
      <c r="AE39" s="85">
        <v>727</v>
      </c>
      <c r="AF39" s="85">
        <v>1350</v>
      </c>
      <c r="AG39" s="85">
        <v>3522</v>
      </c>
      <c r="AH39" s="85">
        <v>888</v>
      </c>
      <c r="AI39" s="85"/>
      <c r="AJ39" s="85" t="s">
        <v>571</v>
      </c>
      <c r="AK39" s="85" t="s">
        <v>616</v>
      </c>
      <c r="AL39" s="89" t="s">
        <v>657</v>
      </c>
      <c r="AM39" s="85"/>
      <c r="AN39" s="87">
        <v>41029.053877314815</v>
      </c>
      <c r="AO39" s="89" t="s">
        <v>705</v>
      </c>
      <c r="AP39" s="85" t="b">
        <v>0</v>
      </c>
      <c r="AQ39" s="85" t="b">
        <v>0</v>
      </c>
      <c r="AR39" s="85" t="b">
        <v>1</v>
      </c>
      <c r="AS39" s="85"/>
      <c r="AT39" s="85">
        <v>35</v>
      </c>
      <c r="AU39" s="89" t="s">
        <v>727</v>
      </c>
      <c r="AV39" s="85" t="b">
        <v>0</v>
      </c>
      <c r="AW39" s="85" t="s">
        <v>775</v>
      </c>
      <c r="AX39" s="89" t="s">
        <v>812</v>
      </c>
      <c r="AY39" s="85" t="s">
        <v>66</v>
      </c>
      <c r="AZ39" s="85" t="str">
        <f>REPLACE(INDEX(GroupVertices[Group],MATCH(Vertices[[#This Row],[Vertex]],GroupVertices[Vertex],0)),1,1,"")</f>
        <v>3</v>
      </c>
      <c r="BA39" s="51"/>
      <c r="BB39" s="51"/>
      <c r="BC39" s="51"/>
      <c r="BD39" s="51"/>
      <c r="BE39" s="51"/>
      <c r="BF39" s="51"/>
      <c r="BG39" s="128" t="s">
        <v>1208</v>
      </c>
      <c r="BH39" s="128" t="s">
        <v>1208</v>
      </c>
      <c r="BI39" s="128" t="s">
        <v>1231</v>
      </c>
      <c r="BJ39" s="128" t="s">
        <v>1231</v>
      </c>
      <c r="BK39" s="128">
        <v>1</v>
      </c>
      <c r="BL39" s="131">
        <v>3.8461538461538463</v>
      </c>
      <c r="BM39" s="128">
        <v>0</v>
      </c>
      <c r="BN39" s="131">
        <v>0</v>
      </c>
      <c r="BO39" s="128">
        <v>0</v>
      </c>
      <c r="BP39" s="131">
        <v>0</v>
      </c>
      <c r="BQ39" s="128">
        <v>25</v>
      </c>
      <c r="BR39" s="131">
        <v>96.15384615384616</v>
      </c>
      <c r="BS39" s="128">
        <v>26</v>
      </c>
      <c r="BT39" s="2"/>
      <c r="BU39" s="3"/>
      <c r="BV39" s="3"/>
      <c r="BW39" s="3"/>
      <c r="BX39" s="3"/>
    </row>
    <row r="40" spans="1:76" ht="15">
      <c r="A40" s="14" t="s">
        <v>233</v>
      </c>
      <c r="B40" s="15"/>
      <c r="C40" s="15" t="s">
        <v>64</v>
      </c>
      <c r="D40" s="93">
        <v>212.3745858365192</v>
      </c>
      <c r="E40" s="81"/>
      <c r="F40" s="112" t="s">
        <v>344</v>
      </c>
      <c r="G40" s="15"/>
      <c r="H40" s="16" t="s">
        <v>233</v>
      </c>
      <c r="I40" s="66"/>
      <c r="J40" s="66"/>
      <c r="K40" s="114" t="s">
        <v>873</v>
      </c>
      <c r="L40" s="94">
        <v>509.3728813559322</v>
      </c>
      <c r="M40" s="95">
        <v>6235.4384765625</v>
      </c>
      <c r="N40" s="95">
        <v>1968.9329833984375</v>
      </c>
      <c r="O40" s="77"/>
      <c r="P40" s="96"/>
      <c r="Q40" s="96"/>
      <c r="R40" s="97"/>
      <c r="S40" s="51">
        <v>0</v>
      </c>
      <c r="T40" s="51">
        <v>4</v>
      </c>
      <c r="U40" s="52">
        <v>12</v>
      </c>
      <c r="V40" s="52">
        <v>0.25</v>
      </c>
      <c r="W40" s="52">
        <v>0</v>
      </c>
      <c r="X40" s="52">
        <v>2.378359</v>
      </c>
      <c r="Y40" s="52">
        <v>0</v>
      </c>
      <c r="Z40" s="52">
        <v>0</v>
      </c>
      <c r="AA40" s="82">
        <v>40</v>
      </c>
      <c r="AB40" s="82"/>
      <c r="AC40" s="98"/>
      <c r="AD40" s="85" t="s">
        <v>516</v>
      </c>
      <c r="AE40" s="85">
        <v>9075</v>
      </c>
      <c r="AF40" s="85">
        <v>8255</v>
      </c>
      <c r="AG40" s="85">
        <v>24433</v>
      </c>
      <c r="AH40" s="85">
        <v>10324</v>
      </c>
      <c r="AI40" s="85"/>
      <c r="AJ40" s="85" t="s">
        <v>572</v>
      </c>
      <c r="AK40" s="85" t="s">
        <v>617</v>
      </c>
      <c r="AL40" s="89" t="s">
        <v>658</v>
      </c>
      <c r="AM40" s="85"/>
      <c r="AN40" s="87">
        <v>39428.60989583333</v>
      </c>
      <c r="AO40" s="89" t="s">
        <v>706</v>
      </c>
      <c r="AP40" s="85" t="b">
        <v>0</v>
      </c>
      <c r="AQ40" s="85" t="b">
        <v>0</v>
      </c>
      <c r="AR40" s="85" t="b">
        <v>1</v>
      </c>
      <c r="AS40" s="85"/>
      <c r="AT40" s="85">
        <v>946</v>
      </c>
      <c r="AU40" s="89" t="s">
        <v>727</v>
      </c>
      <c r="AV40" s="85" t="b">
        <v>0</v>
      </c>
      <c r="AW40" s="85" t="s">
        <v>775</v>
      </c>
      <c r="AX40" s="89" t="s">
        <v>813</v>
      </c>
      <c r="AY40" s="85" t="s">
        <v>66</v>
      </c>
      <c r="AZ40" s="85" t="str">
        <f>REPLACE(INDEX(GroupVertices[Group],MATCH(Vertices[[#This Row],[Vertex]],GroupVertices[Vertex],0)),1,1,"")</f>
        <v>6</v>
      </c>
      <c r="BA40" s="51"/>
      <c r="BB40" s="51"/>
      <c r="BC40" s="51"/>
      <c r="BD40" s="51"/>
      <c r="BE40" s="51"/>
      <c r="BF40" s="51"/>
      <c r="BG40" s="128" t="s">
        <v>1209</v>
      </c>
      <c r="BH40" s="128" t="s">
        <v>1209</v>
      </c>
      <c r="BI40" s="128" t="s">
        <v>1232</v>
      </c>
      <c r="BJ40" s="128" t="s">
        <v>1232</v>
      </c>
      <c r="BK40" s="128">
        <v>2</v>
      </c>
      <c r="BL40" s="131">
        <v>4.761904761904762</v>
      </c>
      <c r="BM40" s="128">
        <v>0</v>
      </c>
      <c r="BN40" s="131">
        <v>0</v>
      </c>
      <c r="BO40" s="128">
        <v>0</v>
      </c>
      <c r="BP40" s="131">
        <v>0</v>
      </c>
      <c r="BQ40" s="128">
        <v>40</v>
      </c>
      <c r="BR40" s="131">
        <v>95.23809523809524</v>
      </c>
      <c r="BS40" s="128">
        <v>42</v>
      </c>
      <c r="BT40" s="2"/>
      <c r="BU40" s="3"/>
      <c r="BV40" s="3"/>
      <c r="BW40" s="3"/>
      <c r="BX40" s="3"/>
    </row>
    <row r="41" spans="1:76" ht="15">
      <c r="A41" s="14" t="s">
        <v>259</v>
      </c>
      <c r="B41" s="15"/>
      <c r="C41" s="15" t="s">
        <v>64</v>
      </c>
      <c r="D41" s="93">
        <v>281.007289277262</v>
      </c>
      <c r="E41" s="81"/>
      <c r="F41" s="112" t="s">
        <v>761</v>
      </c>
      <c r="G41" s="15"/>
      <c r="H41" s="16" t="s">
        <v>259</v>
      </c>
      <c r="I41" s="66"/>
      <c r="J41" s="66"/>
      <c r="K41" s="114" t="s">
        <v>874</v>
      </c>
      <c r="L41" s="94">
        <v>1</v>
      </c>
      <c r="M41" s="95">
        <v>5931.29443359375</v>
      </c>
      <c r="N41" s="95">
        <v>1186.462890625</v>
      </c>
      <c r="O41" s="77"/>
      <c r="P41" s="96"/>
      <c r="Q41" s="96"/>
      <c r="R41" s="97"/>
      <c r="S41" s="51">
        <v>1</v>
      </c>
      <c r="T41" s="51">
        <v>0</v>
      </c>
      <c r="U41" s="52">
        <v>0</v>
      </c>
      <c r="V41" s="52">
        <v>0.142857</v>
      </c>
      <c r="W41" s="52">
        <v>0</v>
      </c>
      <c r="X41" s="52">
        <v>0.6554</v>
      </c>
      <c r="Y41" s="52">
        <v>0</v>
      </c>
      <c r="Z41" s="52">
        <v>0</v>
      </c>
      <c r="AA41" s="82">
        <v>41</v>
      </c>
      <c r="AB41" s="82"/>
      <c r="AC41" s="98"/>
      <c r="AD41" s="85" t="s">
        <v>517</v>
      </c>
      <c r="AE41" s="85">
        <v>4578</v>
      </c>
      <c r="AF41" s="85">
        <v>19502</v>
      </c>
      <c r="AG41" s="85">
        <v>52298</v>
      </c>
      <c r="AH41" s="85">
        <v>5493</v>
      </c>
      <c r="AI41" s="85"/>
      <c r="AJ41" s="85" t="s">
        <v>573</v>
      </c>
      <c r="AK41" s="85" t="s">
        <v>618</v>
      </c>
      <c r="AL41" s="89" t="s">
        <v>659</v>
      </c>
      <c r="AM41" s="85"/>
      <c r="AN41" s="87">
        <v>39622.65577546296</v>
      </c>
      <c r="AO41" s="89" t="s">
        <v>707</v>
      </c>
      <c r="AP41" s="85" t="b">
        <v>0</v>
      </c>
      <c r="AQ41" s="85" t="b">
        <v>0</v>
      </c>
      <c r="AR41" s="85" t="b">
        <v>1</v>
      </c>
      <c r="AS41" s="85" t="s">
        <v>429</v>
      </c>
      <c r="AT41" s="85">
        <v>1900</v>
      </c>
      <c r="AU41" s="89" t="s">
        <v>735</v>
      </c>
      <c r="AV41" s="85" t="b">
        <v>0</v>
      </c>
      <c r="AW41" s="85" t="s">
        <v>775</v>
      </c>
      <c r="AX41" s="89" t="s">
        <v>814</v>
      </c>
      <c r="AY41" s="85" t="s">
        <v>65</v>
      </c>
      <c r="AZ41" s="85" t="str">
        <f>REPLACE(INDEX(GroupVertices[Group],MATCH(Vertices[[#This Row],[Vertex]],GroupVertices[Vertex],0)),1,1,"")</f>
        <v>6</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260</v>
      </c>
      <c r="B42" s="15"/>
      <c r="C42" s="15" t="s">
        <v>64</v>
      </c>
      <c r="D42" s="93">
        <v>1000</v>
      </c>
      <c r="E42" s="81"/>
      <c r="F42" s="112" t="s">
        <v>762</v>
      </c>
      <c r="G42" s="15"/>
      <c r="H42" s="16" t="s">
        <v>260</v>
      </c>
      <c r="I42" s="66"/>
      <c r="J42" s="66"/>
      <c r="K42" s="114" t="s">
        <v>875</v>
      </c>
      <c r="L42" s="94">
        <v>1</v>
      </c>
      <c r="M42" s="95">
        <v>7699.03515625</v>
      </c>
      <c r="N42" s="95">
        <v>2231.667236328125</v>
      </c>
      <c r="O42" s="77"/>
      <c r="P42" s="96"/>
      <c r="Q42" s="96"/>
      <c r="R42" s="97"/>
      <c r="S42" s="51">
        <v>1</v>
      </c>
      <c r="T42" s="51">
        <v>0</v>
      </c>
      <c r="U42" s="52">
        <v>0</v>
      </c>
      <c r="V42" s="52">
        <v>0.142857</v>
      </c>
      <c r="W42" s="52">
        <v>0</v>
      </c>
      <c r="X42" s="52">
        <v>0.6554</v>
      </c>
      <c r="Y42" s="52">
        <v>0</v>
      </c>
      <c r="Z42" s="52">
        <v>0</v>
      </c>
      <c r="AA42" s="82">
        <v>42</v>
      </c>
      <c r="AB42" s="82"/>
      <c r="AC42" s="98"/>
      <c r="AD42" s="85" t="s">
        <v>518</v>
      </c>
      <c r="AE42" s="85">
        <v>451</v>
      </c>
      <c r="AF42" s="85">
        <v>341102</v>
      </c>
      <c r="AG42" s="85">
        <v>178473</v>
      </c>
      <c r="AH42" s="85">
        <v>5315</v>
      </c>
      <c r="AI42" s="85"/>
      <c r="AJ42" s="85" t="s">
        <v>574</v>
      </c>
      <c r="AK42" s="85" t="s">
        <v>619</v>
      </c>
      <c r="AL42" s="89" t="s">
        <v>660</v>
      </c>
      <c r="AM42" s="85"/>
      <c r="AN42" s="87">
        <v>39014.14753472222</v>
      </c>
      <c r="AO42" s="89" t="s">
        <v>708</v>
      </c>
      <c r="AP42" s="85" t="b">
        <v>0</v>
      </c>
      <c r="AQ42" s="85" t="b">
        <v>0</v>
      </c>
      <c r="AR42" s="85" t="b">
        <v>1</v>
      </c>
      <c r="AS42" s="85"/>
      <c r="AT42" s="85">
        <v>25418</v>
      </c>
      <c r="AU42" s="89" t="s">
        <v>735</v>
      </c>
      <c r="AV42" s="85" t="b">
        <v>1</v>
      </c>
      <c r="AW42" s="85" t="s">
        <v>775</v>
      </c>
      <c r="AX42" s="89" t="s">
        <v>815</v>
      </c>
      <c r="AY42" s="85" t="s">
        <v>65</v>
      </c>
      <c r="AZ42" s="85" t="str">
        <f>REPLACE(INDEX(GroupVertices[Group],MATCH(Vertices[[#This Row],[Vertex]],GroupVertices[Vertex],0)),1,1,"")</f>
        <v>6</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261</v>
      </c>
      <c r="B43" s="15"/>
      <c r="C43" s="15" t="s">
        <v>64</v>
      </c>
      <c r="D43" s="93">
        <v>296.89770981248864</v>
      </c>
      <c r="E43" s="81"/>
      <c r="F43" s="112" t="s">
        <v>763</v>
      </c>
      <c r="G43" s="15"/>
      <c r="H43" s="16" t="s">
        <v>261</v>
      </c>
      <c r="I43" s="66"/>
      <c r="J43" s="66"/>
      <c r="K43" s="114" t="s">
        <v>876</v>
      </c>
      <c r="L43" s="94">
        <v>1</v>
      </c>
      <c r="M43" s="95">
        <v>5262.63134765625</v>
      </c>
      <c r="N43" s="95">
        <v>2987.9365234375</v>
      </c>
      <c r="O43" s="77"/>
      <c r="P43" s="96"/>
      <c r="Q43" s="96"/>
      <c r="R43" s="97"/>
      <c r="S43" s="51">
        <v>1</v>
      </c>
      <c r="T43" s="51">
        <v>0</v>
      </c>
      <c r="U43" s="52">
        <v>0</v>
      </c>
      <c r="V43" s="52">
        <v>0.142857</v>
      </c>
      <c r="W43" s="52">
        <v>0</v>
      </c>
      <c r="X43" s="52">
        <v>0.6554</v>
      </c>
      <c r="Y43" s="52">
        <v>0</v>
      </c>
      <c r="Z43" s="52">
        <v>0</v>
      </c>
      <c r="AA43" s="82">
        <v>43</v>
      </c>
      <c r="AB43" s="82"/>
      <c r="AC43" s="98"/>
      <c r="AD43" s="85" t="s">
        <v>519</v>
      </c>
      <c r="AE43" s="85">
        <v>1825</v>
      </c>
      <c r="AF43" s="85">
        <v>22106</v>
      </c>
      <c r="AG43" s="85">
        <v>7934</v>
      </c>
      <c r="AH43" s="85">
        <v>22956</v>
      </c>
      <c r="AI43" s="85"/>
      <c r="AJ43" s="85" t="s">
        <v>575</v>
      </c>
      <c r="AK43" s="85" t="s">
        <v>619</v>
      </c>
      <c r="AL43" s="89" t="s">
        <v>661</v>
      </c>
      <c r="AM43" s="85"/>
      <c r="AN43" s="87">
        <v>39687.95056712963</v>
      </c>
      <c r="AO43" s="89" t="s">
        <v>709</v>
      </c>
      <c r="AP43" s="85" t="b">
        <v>0</v>
      </c>
      <c r="AQ43" s="85" t="b">
        <v>0</v>
      </c>
      <c r="AR43" s="85" t="b">
        <v>1</v>
      </c>
      <c r="AS43" s="85" t="s">
        <v>429</v>
      </c>
      <c r="AT43" s="85">
        <v>530</v>
      </c>
      <c r="AU43" s="89" t="s">
        <v>727</v>
      </c>
      <c r="AV43" s="85" t="b">
        <v>1</v>
      </c>
      <c r="AW43" s="85" t="s">
        <v>775</v>
      </c>
      <c r="AX43" s="89" t="s">
        <v>816</v>
      </c>
      <c r="AY43" s="85" t="s">
        <v>65</v>
      </c>
      <c r="AZ43" s="85" t="str">
        <f>REPLACE(INDEX(GroupVertices[Group],MATCH(Vertices[[#This Row],[Vertex]],GroupVertices[Vertex],0)),1,1,"")</f>
        <v>6</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262</v>
      </c>
      <c r="B44" s="15"/>
      <c r="C44" s="15" t="s">
        <v>64</v>
      </c>
      <c r="D44" s="93">
        <v>570.0371964318224</v>
      </c>
      <c r="E44" s="81"/>
      <c r="F44" s="112" t="s">
        <v>764</v>
      </c>
      <c r="G44" s="15"/>
      <c r="H44" s="16" t="s">
        <v>262</v>
      </c>
      <c r="I44" s="66"/>
      <c r="J44" s="66"/>
      <c r="K44" s="114" t="s">
        <v>877</v>
      </c>
      <c r="L44" s="94">
        <v>1</v>
      </c>
      <c r="M44" s="95">
        <v>5610.37060546875</v>
      </c>
      <c r="N44" s="95">
        <v>547.41552734375</v>
      </c>
      <c r="O44" s="77"/>
      <c r="P44" s="96"/>
      <c r="Q44" s="96"/>
      <c r="R44" s="97"/>
      <c r="S44" s="51">
        <v>1</v>
      </c>
      <c r="T44" s="51">
        <v>0</v>
      </c>
      <c r="U44" s="52">
        <v>0</v>
      </c>
      <c r="V44" s="52">
        <v>0.142857</v>
      </c>
      <c r="W44" s="52">
        <v>0</v>
      </c>
      <c r="X44" s="52">
        <v>0.6554</v>
      </c>
      <c r="Y44" s="52">
        <v>0</v>
      </c>
      <c r="Z44" s="52">
        <v>0</v>
      </c>
      <c r="AA44" s="82">
        <v>44</v>
      </c>
      <c r="AB44" s="82"/>
      <c r="AC44" s="98"/>
      <c r="AD44" s="85" t="s">
        <v>520</v>
      </c>
      <c r="AE44" s="85">
        <v>3626</v>
      </c>
      <c r="AF44" s="85">
        <v>66866</v>
      </c>
      <c r="AG44" s="85">
        <v>107974</v>
      </c>
      <c r="AH44" s="85">
        <v>6865</v>
      </c>
      <c r="AI44" s="85"/>
      <c r="AJ44" s="85" t="s">
        <v>576</v>
      </c>
      <c r="AK44" s="85" t="s">
        <v>620</v>
      </c>
      <c r="AL44" s="89" t="s">
        <v>662</v>
      </c>
      <c r="AM44" s="85"/>
      <c r="AN44" s="87">
        <v>39334.76619212963</v>
      </c>
      <c r="AO44" s="89" t="s">
        <v>710</v>
      </c>
      <c r="AP44" s="85" t="b">
        <v>0</v>
      </c>
      <c r="AQ44" s="85" t="b">
        <v>0</v>
      </c>
      <c r="AR44" s="85" t="b">
        <v>0</v>
      </c>
      <c r="AS44" s="85"/>
      <c r="AT44" s="85">
        <v>6345</v>
      </c>
      <c r="AU44" s="89" t="s">
        <v>736</v>
      </c>
      <c r="AV44" s="85" t="b">
        <v>1</v>
      </c>
      <c r="AW44" s="85" t="s">
        <v>775</v>
      </c>
      <c r="AX44" s="89" t="s">
        <v>817</v>
      </c>
      <c r="AY44" s="85" t="s">
        <v>65</v>
      </c>
      <c r="AZ44" s="85" t="str">
        <f>REPLACE(INDEX(GroupVertices[Group],MATCH(Vertices[[#This Row],[Vertex]],GroupVertices[Vertex],0)),1,1,"")</f>
        <v>6</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234</v>
      </c>
      <c r="B45" s="15"/>
      <c r="C45" s="15" t="s">
        <v>64</v>
      </c>
      <c r="D45" s="93">
        <v>168.6637247405789</v>
      </c>
      <c r="E45" s="81"/>
      <c r="F45" s="112" t="s">
        <v>765</v>
      </c>
      <c r="G45" s="15"/>
      <c r="H45" s="16" t="s">
        <v>234</v>
      </c>
      <c r="I45" s="66"/>
      <c r="J45" s="66"/>
      <c r="K45" s="114" t="s">
        <v>878</v>
      </c>
      <c r="L45" s="94">
        <v>1</v>
      </c>
      <c r="M45" s="95">
        <v>1487.8304443359375</v>
      </c>
      <c r="N45" s="95">
        <v>8854.0166015625</v>
      </c>
      <c r="O45" s="77"/>
      <c r="P45" s="96"/>
      <c r="Q45" s="96"/>
      <c r="R45" s="97"/>
      <c r="S45" s="51">
        <v>1</v>
      </c>
      <c r="T45" s="51">
        <v>1</v>
      </c>
      <c r="U45" s="52">
        <v>0</v>
      </c>
      <c r="V45" s="52">
        <v>0</v>
      </c>
      <c r="W45" s="52">
        <v>0</v>
      </c>
      <c r="X45" s="52">
        <v>0.999992</v>
      </c>
      <c r="Y45" s="52">
        <v>0</v>
      </c>
      <c r="Z45" s="52" t="s">
        <v>960</v>
      </c>
      <c r="AA45" s="82">
        <v>45</v>
      </c>
      <c r="AB45" s="82"/>
      <c r="AC45" s="98"/>
      <c r="AD45" s="85" t="s">
        <v>521</v>
      </c>
      <c r="AE45" s="85">
        <v>164</v>
      </c>
      <c r="AF45" s="85">
        <v>1092</v>
      </c>
      <c r="AG45" s="85">
        <v>5379</v>
      </c>
      <c r="AH45" s="85">
        <v>43</v>
      </c>
      <c r="AI45" s="85"/>
      <c r="AJ45" s="85" t="s">
        <v>577</v>
      </c>
      <c r="AK45" s="85" t="s">
        <v>621</v>
      </c>
      <c r="AL45" s="89" t="s">
        <v>663</v>
      </c>
      <c r="AM45" s="85"/>
      <c r="AN45" s="87">
        <v>41593.60105324074</v>
      </c>
      <c r="AO45" s="89" t="s">
        <v>711</v>
      </c>
      <c r="AP45" s="85" t="b">
        <v>0</v>
      </c>
      <c r="AQ45" s="85" t="b">
        <v>0</v>
      </c>
      <c r="AR45" s="85" t="b">
        <v>1</v>
      </c>
      <c r="AS45" s="85"/>
      <c r="AT45" s="85">
        <v>29</v>
      </c>
      <c r="AU45" s="89" t="s">
        <v>735</v>
      </c>
      <c r="AV45" s="85" t="b">
        <v>1</v>
      </c>
      <c r="AW45" s="85" t="s">
        <v>775</v>
      </c>
      <c r="AX45" s="89" t="s">
        <v>818</v>
      </c>
      <c r="AY45" s="85" t="s">
        <v>66</v>
      </c>
      <c r="AZ45" s="85" t="str">
        <f>REPLACE(INDEX(GroupVertices[Group],MATCH(Vertices[[#This Row],[Vertex]],GroupVertices[Vertex],0)),1,1,"")</f>
        <v>1</v>
      </c>
      <c r="BA45" s="51" t="s">
        <v>306</v>
      </c>
      <c r="BB45" s="51" t="s">
        <v>306</v>
      </c>
      <c r="BC45" s="51" t="s">
        <v>309</v>
      </c>
      <c r="BD45" s="51" t="s">
        <v>309</v>
      </c>
      <c r="BE45" s="51"/>
      <c r="BF45" s="51"/>
      <c r="BG45" s="128" t="s">
        <v>1210</v>
      </c>
      <c r="BH45" s="128" t="s">
        <v>1210</v>
      </c>
      <c r="BI45" s="128" t="s">
        <v>1233</v>
      </c>
      <c r="BJ45" s="128" t="s">
        <v>1233</v>
      </c>
      <c r="BK45" s="128">
        <v>2</v>
      </c>
      <c r="BL45" s="131">
        <v>18.181818181818183</v>
      </c>
      <c r="BM45" s="128">
        <v>0</v>
      </c>
      <c r="BN45" s="131">
        <v>0</v>
      </c>
      <c r="BO45" s="128">
        <v>0</v>
      </c>
      <c r="BP45" s="131">
        <v>0</v>
      </c>
      <c r="BQ45" s="128">
        <v>9</v>
      </c>
      <c r="BR45" s="131">
        <v>81.81818181818181</v>
      </c>
      <c r="BS45" s="128">
        <v>11</v>
      </c>
      <c r="BT45" s="2"/>
      <c r="BU45" s="3"/>
      <c r="BV45" s="3"/>
      <c r="BW45" s="3"/>
      <c r="BX45" s="3"/>
    </row>
    <row r="46" spans="1:76" ht="15">
      <c r="A46" s="14" t="s">
        <v>235</v>
      </c>
      <c r="B46" s="15"/>
      <c r="C46" s="15" t="s">
        <v>64</v>
      </c>
      <c r="D46" s="93">
        <v>162.57971964318224</v>
      </c>
      <c r="E46" s="81"/>
      <c r="F46" s="112" t="s">
        <v>345</v>
      </c>
      <c r="G46" s="15"/>
      <c r="H46" s="16" t="s">
        <v>235</v>
      </c>
      <c r="I46" s="66"/>
      <c r="J46" s="66"/>
      <c r="K46" s="114" t="s">
        <v>879</v>
      </c>
      <c r="L46" s="94">
        <v>848.2881355932203</v>
      </c>
      <c r="M46" s="95">
        <v>6518.6083984375</v>
      </c>
      <c r="N46" s="95">
        <v>8075.041015625</v>
      </c>
      <c r="O46" s="77"/>
      <c r="P46" s="96"/>
      <c r="Q46" s="96"/>
      <c r="R46" s="97"/>
      <c r="S46" s="51">
        <v>0</v>
      </c>
      <c r="T46" s="51">
        <v>5</v>
      </c>
      <c r="U46" s="52">
        <v>20</v>
      </c>
      <c r="V46" s="52">
        <v>0.2</v>
      </c>
      <c r="W46" s="52">
        <v>0</v>
      </c>
      <c r="X46" s="52">
        <v>2.837814</v>
      </c>
      <c r="Y46" s="52">
        <v>0</v>
      </c>
      <c r="Z46" s="52">
        <v>0</v>
      </c>
      <c r="AA46" s="82">
        <v>46</v>
      </c>
      <c r="AB46" s="82"/>
      <c r="AC46" s="98"/>
      <c r="AD46" s="85" t="s">
        <v>522</v>
      </c>
      <c r="AE46" s="85">
        <v>186</v>
      </c>
      <c r="AF46" s="85">
        <v>95</v>
      </c>
      <c r="AG46" s="85">
        <v>81</v>
      </c>
      <c r="AH46" s="85">
        <v>1129</v>
      </c>
      <c r="AI46" s="85"/>
      <c r="AJ46" s="85" t="s">
        <v>578</v>
      </c>
      <c r="AK46" s="85" t="s">
        <v>600</v>
      </c>
      <c r="AL46" s="85"/>
      <c r="AM46" s="85"/>
      <c r="AN46" s="87">
        <v>40018.8790625</v>
      </c>
      <c r="AO46" s="89" t="s">
        <v>712</v>
      </c>
      <c r="AP46" s="85" t="b">
        <v>0</v>
      </c>
      <c r="AQ46" s="85" t="b">
        <v>0</v>
      </c>
      <c r="AR46" s="85" t="b">
        <v>1</v>
      </c>
      <c r="AS46" s="85"/>
      <c r="AT46" s="85">
        <v>5</v>
      </c>
      <c r="AU46" s="89" t="s">
        <v>737</v>
      </c>
      <c r="AV46" s="85" t="b">
        <v>0</v>
      </c>
      <c r="AW46" s="85" t="s">
        <v>775</v>
      </c>
      <c r="AX46" s="89" t="s">
        <v>819</v>
      </c>
      <c r="AY46" s="85" t="s">
        <v>66</v>
      </c>
      <c r="AZ46" s="85" t="str">
        <f>REPLACE(INDEX(GroupVertices[Group],MATCH(Vertices[[#This Row],[Vertex]],GroupVertices[Vertex],0)),1,1,"")</f>
        <v>5</v>
      </c>
      <c r="BA46" s="51"/>
      <c r="BB46" s="51"/>
      <c r="BC46" s="51"/>
      <c r="BD46" s="51"/>
      <c r="BE46" s="51"/>
      <c r="BF46" s="51"/>
      <c r="BG46" s="128" t="s">
        <v>1211</v>
      </c>
      <c r="BH46" s="128" t="s">
        <v>1211</v>
      </c>
      <c r="BI46" s="128" t="s">
        <v>1234</v>
      </c>
      <c r="BJ46" s="128" t="s">
        <v>1234</v>
      </c>
      <c r="BK46" s="128">
        <v>1</v>
      </c>
      <c r="BL46" s="131">
        <v>4.545454545454546</v>
      </c>
      <c r="BM46" s="128">
        <v>1</v>
      </c>
      <c r="BN46" s="131">
        <v>4.545454545454546</v>
      </c>
      <c r="BO46" s="128">
        <v>0</v>
      </c>
      <c r="BP46" s="131">
        <v>0</v>
      </c>
      <c r="BQ46" s="128">
        <v>20</v>
      </c>
      <c r="BR46" s="131">
        <v>90.9090909090909</v>
      </c>
      <c r="BS46" s="128">
        <v>22</v>
      </c>
      <c r="BT46" s="2"/>
      <c r="BU46" s="3"/>
      <c r="BV46" s="3"/>
      <c r="BW46" s="3"/>
      <c r="BX46" s="3"/>
    </row>
    <row r="47" spans="1:76" ht="15">
      <c r="A47" s="14" t="s">
        <v>263</v>
      </c>
      <c r="B47" s="15"/>
      <c r="C47" s="15" t="s">
        <v>64</v>
      </c>
      <c r="D47" s="93">
        <v>1000</v>
      </c>
      <c r="E47" s="81"/>
      <c r="F47" s="112" t="s">
        <v>766</v>
      </c>
      <c r="G47" s="15"/>
      <c r="H47" s="16" t="s">
        <v>263</v>
      </c>
      <c r="I47" s="66"/>
      <c r="J47" s="66"/>
      <c r="K47" s="114" t="s">
        <v>880</v>
      </c>
      <c r="L47" s="94">
        <v>1</v>
      </c>
      <c r="M47" s="95">
        <v>5948.71337890625</v>
      </c>
      <c r="N47" s="95">
        <v>9330.0078125</v>
      </c>
      <c r="O47" s="77"/>
      <c r="P47" s="96"/>
      <c r="Q47" s="96"/>
      <c r="R47" s="97"/>
      <c r="S47" s="51">
        <v>1</v>
      </c>
      <c r="T47" s="51">
        <v>0</v>
      </c>
      <c r="U47" s="52">
        <v>0</v>
      </c>
      <c r="V47" s="52">
        <v>0.111111</v>
      </c>
      <c r="W47" s="52">
        <v>0</v>
      </c>
      <c r="X47" s="52">
        <v>0.632427</v>
      </c>
      <c r="Y47" s="52">
        <v>0</v>
      </c>
      <c r="Z47" s="52">
        <v>0</v>
      </c>
      <c r="AA47" s="82">
        <v>47</v>
      </c>
      <c r="AB47" s="82"/>
      <c r="AC47" s="98"/>
      <c r="AD47" s="85" t="s">
        <v>523</v>
      </c>
      <c r="AE47" s="85">
        <v>592</v>
      </c>
      <c r="AF47" s="85">
        <v>325606</v>
      </c>
      <c r="AG47" s="85">
        <v>24111</v>
      </c>
      <c r="AH47" s="85">
        <v>3848</v>
      </c>
      <c r="AI47" s="85"/>
      <c r="AJ47" s="85" t="s">
        <v>579</v>
      </c>
      <c r="AK47" s="85" t="s">
        <v>622</v>
      </c>
      <c r="AL47" s="89" t="s">
        <v>664</v>
      </c>
      <c r="AM47" s="85"/>
      <c r="AN47" s="87">
        <v>40581.79096064815</v>
      </c>
      <c r="AO47" s="89" t="s">
        <v>713</v>
      </c>
      <c r="AP47" s="85" t="b">
        <v>0</v>
      </c>
      <c r="AQ47" s="85" t="b">
        <v>0</v>
      </c>
      <c r="AR47" s="85" t="b">
        <v>1</v>
      </c>
      <c r="AS47" s="85"/>
      <c r="AT47" s="85">
        <v>2438</v>
      </c>
      <c r="AU47" s="89" t="s">
        <v>727</v>
      </c>
      <c r="AV47" s="85" t="b">
        <v>1</v>
      </c>
      <c r="AW47" s="85" t="s">
        <v>775</v>
      </c>
      <c r="AX47" s="89" t="s">
        <v>820</v>
      </c>
      <c r="AY47" s="85" t="s">
        <v>65</v>
      </c>
      <c r="AZ47" s="85" t="str">
        <f>REPLACE(INDEX(GroupVertices[Group],MATCH(Vertices[[#This Row],[Vertex]],GroupVertices[Vertex],0)),1,1,"")</f>
        <v>5</v>
      </c>
      <c r="BA47" s="51"/>
      <c r="BB47" s="51"/>
      <c r="BC47" s="51"/>
      <c r="BD47" s="51"/>
      <c r="BE47" s="51"/>
      <c r="BF47" s="51"/>
      <c r="BG47" s="51"/>
      <c r="BH47" s="51"/>
      <c r="BI47" s="51"/>
      <c r="BJ47" s="51"/>
      <c r="BK47" s="51"/>
      <c r="BL47" s="52"/>
      <c r="BM47" s="51"/>
      <c r="BN47" s="52"/>
      <c r="BO47" s="51"/>
      <c r="BP47" s="52"/>
      <c r="BQ47" s="51"/>
      <c r="BR47" s="52"/>
      <c r="BS47" s="51"/>
      <c r="BT47" s="2"/>
      <c r="BU47" s="3"/>
      <c r="BV47" s="3"/>
      <c r="BW47" s="3"/>
      <c r="BX47" s="3"/>
    </row>
    <row r="48" spans="1:76" ht="15">
      <c r="A48" s="14" t="s">
        <v>264</v>
      </c>
      <c r="B48" s="15"/>
      <c r="C48" s="15" t="s">
        <v>64</v>
      </c>
      <c r="D48" s="93">
        <v>236.60076460950302</v>
      </c>
      <c r="E48" s="81"/>
      <c r="F48" s="112" t="s">
        <v>767</v>
      </c>
      <c r="G48" s="15"/>
      <c r="H48" s="16" t="s">
        <v>264</v>
      </c>
      <c r="I48" s="66"/>
      <c r="J48" s="66"/>
      <c r="K48" s="114" t="s">
        <v>881</v>
      </c>
      <c r="L48" s="94">
        <v>1</v>
      </c>
      <c r="M48" s="95">
        <v>7647.05859375</v>
      </c>
      <c r="N48" s="95">
        <v>7267.5205078125</v>
      </c>
      <c r="O48" s="77"/>
      <c r="P48" s="96"/>
      <c r="Q48" s="96"/>
      <c r="R48" s="97"/>
      <c r="S48" s="51">
        <v>1</v>
      </c>
      <c r="T48" s="51">
        <v>0</v>
      </c>
      <c r="U48" s="52">
        <v>0</v>
      </c>
      <c r="V48" s="52">
        <v>0.111111</v>
      </c>
      <c r="W48" s="52">
        <v>0</v>
      </c>
      <c r="X48" s="52">
        <v>0.632427</v>
      </c>
      <c r="Y48" s="52">
        <v>0</v>
      </c>
      <c r="Z48" s="52">
        <v>0</v>
      </c>
      <c r="AA48" s="82">
        <v>48</v>
      </c>
      <c r="AB48" s="82"/>
      <c r="AC48" s="98"/>
      <c r="AD48" s="85" t="s">
        <v>524</v>
      </c>
      <c r="AE48" s="85">
        <v>466</v>
      </c>
      <c r="AF48" s="85">
        <v>12225</v>
      </c>
      <c r="AG48" s="85">
        <v>1742</v>
      </c>
      <c r="AH48" s="85">
        <v>1410</v>
      </c>
      <c r="AI48" s="85"/>
      <c r="AJ48" s="85" t="s">
        <v>580</v>
      </c>
      <c r="AK48" s="85" t="s">
        <v>623</v>
      </c>
      <c r="AL48" s="89" t="s">
        <v>665</v>
      </c>
      <c r="AM48" s="85"/>
      <c r="AN48" s="87">
        <v>42786.33611111111</v>
      </c>
      <c r="AO48" s="89" t="s">
        <v>714</v>
      </c>
      <c r="AP48" s="85" t="b">
        <v>0</v>
      </c>
      <c r="AQ48" s="85" t="b">
        <v>0</v>
      </c>
      <c r="AR48" s="85" t="b">
        <v>0</v>
      </c>
      <c r="AS48" s="85"/>
      <c r="AT48" s="85">
        <v>309</v>
      </c>
      <c r="AU48" s="89" t="s">
        <v>727</v>
      </c>
      <c r="AV48" s="85" t="b">
        <v>0</v>
      </c>
      <c r="AW48" s="85" t="s">
        <v>775</v>
      </c>
      <c r="AX48" s="89" t="s">
        <v>821</v>
      </c>
      <c r="AY48" s="85" t="s">
        <v>65</v>
      </c>
      <c r="AZ48" s="85" t="str">
        <f>REPLACE(INDEX(GroupVertices[Group],MATCH(Vertices[[#This Row],[Vertex]],GroupVertices[Vertex],0)),1,1,"")</f>
        <v>5</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14" t="s">
        <v>265</v>
      </c>
      <c r="B49" s="15"/>
      <c r="C49" s="15" t="s">
        <v>64</v>
      </c>
      <c r="D49" s="93">
        <v>189.2529255415984</v>
      </c>
      <c r="E49" s="81"/>
      <c r="F49" s="112" t="s">
        <v>768</v>
      </c>
      <c r="G49" s="15"/>
      <c r="H49" s="16" t="s">
        <v>265</v>
      </c>
      <c r="I49" s="66"/>
      <c r="J49" s="66"/>
      <c r="K49" s="114" t="s">
        <v>882</v>
      </c>
      <c r="L49" s="94">
        <v>1</v>
      </c>
      <c r="M49" s="95">
        <v>7422.37060546875</v>
      </c>
      <c r="N49" s="95">
        <v>9310.4619140625</v>
      </c>
      <c r="O49" s="77"/>
      <c r="P49" s="96"/>
      <c r="Q49" s="96"/>
      <c r="R49" s="97"/>
      <c r="S49" s="51">
        <v>1</v>
      </c>
      <c r="T49" s="51">
        <v>0</v>
      </c>
      <c r="U49" s="52">
        <v>0</v>
      </c>
      <c r="V49" s="52">
        <v>0.111111</v>
      </c>
      <c r="W49" s="52">
        <v>0</v>
      </c>
      <c r="X49" s="52">
        <v>0.632427</v>
      </c>
      <c r="Y49" s="52">
        <v>0</v>
      </c>
      <c r="Z49" s="52">
        <v>0</v>
      </c>
      <c r="AA49" s="82">
        <v>49</v>
      </c>
      <c r="AB49" s="82"/>
      <c r="AC49" s="98"/>
      <c r="AD49" s="85" t="s">
        <v>525</v>
      </c>
      <c r="AE49" s="85">
        <v>2959</v>
      </c>
      <c r="AF49" s="85">
        <v>4466</v>
      </c>
      <c r="AG49" s="85">
        <v>9841</v>
      </c>
      <c r="AH49" s="85">
        <v>12819</v>
      </c>
      <c r="AI49" s="85"/>
      <c r="AJ49" s="85" t="s">
        <v>581</v>
      </c>
      <c r="AK49" s="85" t="s">
        <v>624</v>
      </c>
      <c r="AL49" s="89" t="s">
        <v>666</v>
      </c>
      <c r="AM49" s="85"/>
      <c r="AN49" s="87">
        <v>41290.83076388889</v>
      </c>
      <c r="AO49" s="89" t="s">
        <v>715</v>
      </c>
      <c r="AP49" s="85" t="b">
        <v>0</v>
      </c>
      <c r="AQ49" s="85" t="b">
        <v>0</v>
      </c>
      <c r="AR49" s="85" t="b">
        <v>0</v>
      </c>
      <c r="AS49" s="85"/>
      <c r="AT49" s="85">
        <v>148</v>
      </c>
      <c r="AU49" s="89" t="s">
        <v>738</v>
      </c>
      <c r="AV49" s="85" t="b">
        <v>0</v>
      </c>
      <c r="AW49" s="85" t="s">
        <v>775</v>
      </c>
      <c r="AX49" s="89" t="s">
        <v>822</v>
      </c>
      <c r="AY49" s="85" t="s">
        <v>65</v>
      </c>
      <c r="AZ49" s="85" t="str">
        <f>REPLACE(INDEX(GroupVertices[Group],MATCH(Vertices[[#This Row],[Vertex]],GroupVertices[Vertex],0)),1,1,"")</f>
        <v>5</v>
      </c>
      <c r="BA49" s="51"/>
      <c r="BB49" s="51"/>
      <c r="BC49" s="51"/>
      <c r="BD49" s="51"/>
      <c r="BE49" s="51"/>
      <c r="BF49" s="51"/>
      <c r="BG49" s="51"/>
      <c r="BH49" s="51"/>
      <c r="BI49" s="51"/>
      <c r="BJ49" s="51"/>
      <c r="BK49" s="51"/>
      <c r="BL49" s="52"/>
      <c r="BM49" s="51"/>
      <c r="BN49" s="52"/>
      <c r="BO49" s="51"/>
      <c r="BP49" s="52"/>
      <c r="BQ49" s="51"/>
      <c r="BR49" s="52"/>
      <c r="BS49" s="51"/>
      <c r="BT49" s="2"/>
      <c r="BU49" s="3"/>
      <c r="BV49" s="3"/>
      <c r="BW49" s="3"/>
      <c r="BX49" s="3"/>
    </row>
    <row r="50" spans="1:76" ht="15">
      <c r="A50" s="14" t="s">
        <v>266</v>
      </c>
      <c r="B50" s="15"/>
      <c r="C50" s="15" t="s">
        <v>64</v>
      </c>
      <c r="D50" s="93">
        <v>165.20371381758602</v>
      </c>
      <c r="E50" s="81"/>
      <c r="F50" s="112" t="s">
        <v>769</v>
      </c>
      <c r="G50" s="15"/>
      <c r="H50" s="16" t="s">
        <v>266</v>
      </c>
      <c r="I50" s="66"/>
      <c r="J50" s="66"/>
      <c r="K50" s="114" t="s">
        <v>883</v>
      </c>
      <c r="L50" s="94">
        <v>1</v>
      </c>
      <c r="M50" s="95">
        <v>5262.63134765625</v>
      </c>
      <c r="N50" s="95">
        <v>7810.5810546875</v>
      </c>
      <c r="O50" s="77"/>
      <c r="P50" s="96"/>
      <c r="Q50" s="96"/>
      <c r="R50" s="97"/>
      <c r="S50" s="51">
        <v>1</v>
      </c>
      <c r="T50" s="51">
        <v>0</v>
      </c>
      <c r="U50" s="52">
        <v>0</v>
      </c>
      <c r="V50" s="52">
        <v>0.111111</v>
      </c>
      <c r="W50" s="52">
        <v>0</v>
      </c>
      <c r="X50" s="52">
        <v>0.632427</v>
      </c>
      <c r="Y50" s="52">
        <v>0</v>
      </c>
      <c r="Z50" s="52">
        <v>0</v>
      </c>
      <c r="AA50" s="82">
        <v>50</v>
      </c>
      <c r="AB50" s="82"/>
      <c r="AC50" s="98"/>
      <c r="AD50" s="85" t="s">
        <v>526</v>
      </c>
      <c r="AE50" s="85">
        <v>344</v>
      </c>
      <c r="AF50" s="85">
        <v>525</v>
      </c>
      <c r="AG50" s="85">
        <v>335</v>
      </c>
      <c r="AH50" s="85">
        <v>352</v>
      </c>
      <c r="AI50" s="85"/>
      <c r="AJ50" s="85" t="s">
        <v>582</v>
      </c>
      <c r="AK50" s="85" t="s">
        <v>625</v>
      </c>
      <c r="AL50" s="89" t="s">
        <v>667</v>
      </c>
      <c r="AM50" s="85"/>
      <c r="AN50" s="87">
        <v>43381.56082175926</v>
      </c>
      <c r="AO50" s="89" t="s">
        <v>716</v>
      </c>
      <c r="AP50" s="85" t="b">
        <v>1</v>
      </c>
      <c r="AQ50" s="85" t="b">
        <v>0</v>
      </c>
      <c r="AR50" s="85" t="b">
        <v>0</v>
      </c>
      <c r="AS50" s="85"/>
      <c r="AT50" s="85">
        <v>3</v>
      </c>
      <c r="AU50" s="85"/>
      <c r="AV50" s="85" t="b">
        <v>0</v>
      </c>
      <c r="AW50" s="85" t="s">
        <v>775</v>
      </c>
      <c r="AX50" s="89" t="s">
        <v>823</v>
      </c>
      <c r="AY50" s="85" t="s">
        <v>65</v>
      </c>
      <c r="AZ50" s="85" t="str">
        <f>REPLACE(INDEX(GroupVertices[Group],MATCH(Vertices[[#This Row],[Vertex]],GroupVertices[Vertex],0)),1,1,"")</f>
        <v>5</v>
      </c>
      <c r="BA50" s="51"/>
      <c r="BB50" s="51"/>
      <c r="BC50" s="51"/>
      <c r="BD50" s="51"/>
      <c r="BE50" s="51"/>
      <c r="BF50" s="51"/>
      <c r="BG50" s="51"/>
      <c r="BH50" s="51"/>
      <c r="BI50" s="51"/>
      <c r="BJ50" s="51"/>
      <c r="BK50" s="51"/>
      <c r="BL50" s="52"/>
      <c r="BM50" s="51"/>
      <c r="BN50" s="52"/>
      <c r="BO50" s="51"/>
      <c r="BP50" s="52"/>
      <c r="BQ50" s="51"/>
      <c r="BR50" s="52"/>
      <c r="BS50" s="51"/>
      <c r="BT50" s="2"/>
      <c r="BU50" s="3"/>
      <c r="BV50" s="3"/>
      <c r="BW50" s="3"/>
      <c r="BX50" s="3"/>
    </row>
    <row r="51" spans="1:76" ht="15">
      <c r="A51" s="14" t="s">
        <v>267</v>
      </c>
      <c r="B51" s="15"/>
      <c r="C51" s="15" t="s">
        <v>64</v>
      </c>
      <c r="D51" s="93">
        <v>166.79641725832877</v>
      </c>
      <c r="E51" s="81"/>
      <c r="F51" s="112" t="s">
        <v>770</v>
      </c>
      <c r="G51" s="15"/>
      <c r="H51" s="16" t="s">
        <v>267</v>
      </c>
      <c r="I51" s="66"/>
      <c r="J51" s="66"/>
      <c r="K51" s="114" t="s">
        <v>884</v>
      </c>
      <c r="L51" s="94">
        <v>1</v>
      </c>
      <c r="M51" s="95">
        <v>6312.26708984375</v>
      </c>
      <c r="N51" s="95">
        <v>6340.54248046875</v>
      </c>
      <c r="O51" s="77"/>
      <c r="P51" s="96"/>
      <c r="Q51" s="96"/>
      <c r="R51" s="97"/>
      <c r="S51" s="51">
        <v>1</v>
      </c>
      <c r="T51" s="51">
        <v>0</v>
      </c>
      <c r="U51" s="52">
        <v>0</v>
      </c>
      <c r="V51" s="52">
        <v>0.111111</v>
      </c>
      <c r="W51" s="52">
        <v>0</v>
      </c>
      <c r="X51" s="52">
        <v>0.632427</v>
      </c>
      <c r="Y51" s="52">
        <v>0</v>
      </c>
      <c r="Z51" s="52">
        <v>0</v>
      </c>
      <c r="AA51" s="82">
        <v>51</v>
      </c>
      <c r="AB51" s="82"/>
      <c r="AC51" s="98"/>
      <c r="AD51" s="85" t="s">
        <v>527</v>
      </c>
      <c r="AE51" s="85">
        <v>488</v>
      </c>
      <c r="AF51" s="85">
        <v>786</v>
      </c>
      <c r="AG51" s="85">
        <v>2763</v>
      </c>
      <c r="AH51" s="85">
        <v>5129</v>
      </c>
      <c r="AI51" s="85"/>
      <c r="AJ51" s="85" t="s">
        <v>583</v>
      </c>
      <c r="AK51" s="85" t="s">
        <v>626</v>
      </c>
      <c r="AL51" s="89" t="s">
        <v>668</v>
      </c>
      <c r="AM51" s="85"/>
      <c r="AN51" s="87">
        <v>41901.014085648145</v>
      </c>
      <c r="AO51" s="89" t="s">
        <v>717</v>
      </c>
      <c r="AP51" s="85" t="b">
        <v>0</v>
      </c>
      <c r="AQ51" s="85" t="b">
        <v>0</v>
      </c>
      <c r="AR51" s="85" t="b">
        <v>1</v>
      </c>
      <c r="AS51" s="85"/>
      <c r="AT51" s="85">
        <v>12</v>
      </c>
      <c r="AU51" s="89" t="s">
        <v>727</v>
      </c>
      <c r="AV51" s="85" t="b">
        <v>0</v>
      </c>
      <c r="AW51" s="85" t="s">
        <v>775</v>
      </c>
      <c r="AX51" s="89" t="s">
        <v>824</v>
      </c>
      <c r="AY51" s="85" t="s">
        <v>65</v>
      </c>
      <c r="AZ51" s="85" t="str">
        <f>REPLACE(INDEX(GroupVertices[Group],MATCH(Vertices[[#This Row],[Vertex]],GroupVertices[Vertex],0)),1,1,"")</f>
        <v>5</v>
      </c>
      <c r="BA51" s="51"/>
      <c r="BB51" s="51"/>
      <c r="BC51" s="51"/>
      <c r="BD51" s="51"/>
      <c r="BE51" s="51"/>
      <c r="BF51" s="51"/>
      <c r="BG51" s="51"/>
      <c r="BH51" s="51"/>
      <c r="BI51" s="51"/>
      <c r="BJ51" s="51"/>
      <c r="BK51" s="51"/>
      <c r="BL51" s="52"/>
      <c r="BM51" s="51"/>
      <c r="BN51" s="52"/>
      <c r="BO51" s="51"/>
      <c r="BP51" s="52"/>
      <c r="BQ51" s="51"/>
      <c r="BR51" s="52"/>
      <c r="BS51" s="51"/>
      <c r="BT51" s="2"/>
      <c r="BU51" s="3"/>
      <c r="BV51" s="3"/>
      <c r="BW51" s="3"/>
      <c r="BX51" s="3"/>
    </row>
    <row r="52" spans="1:76" ht="15">
      <c r="A52" s="14" t="s">
        <v>236</v>
      </c>
      <c r="B52" s="15"/>
      <c r="C52" s="15" t="s">
        <v>64</v>
      </c>
      <c r="D52" s="93">
        <v>162.32342253777534</v>
      </c>
      <c r="E52" s="81"/>
      <c r="F52" s="112" t="s">
        <v>346</v>
      </c>
      <c r="G52" s="15"/>
      <c r="H52" s="16" t="s">
        <v>236</v>
      </c>
      <c r="I52" s="66"/>
      <c r="J52" s="66"/>
      <c r="K52" s="114" t="s">
        <v>885</v>
      </c>
      <c r="L52" s="94">
        <v>1</v>
      </c>
      <c r="M52" s="95">
        <v>5067.71923828125</v>
      </c>
      <c r="N52" s="95">
        <v>2010.3695068359375</v>
      </c>
      <c r="O52" s="77"/>
      <c r="P52" s="96"/>
      <c r="Q52" s="96"/>
      <c r="R52" s="97"/>
      <c r="S52" s="51">
        <v>0</v>
      </c>
      <c r="T52" s="51">
        <v>1</v>
      </c>
      <c r="U52" s="52">
        <v>0</v>
      </c>
      <c r="V52" s="52">
        <v>0.090909</v>
      </c>
      <c r="W52" s="52">
        <v>0</v>
      </c>
      <c r="X52" s="52">
        <v>0.617112</v>
      </c>
      <c r="Y52" s="52">
        <v>0</v>
      </c>
      <c r="Z52" s="52">
        <v>0</v>
      </c>
      <c r="AA52" s="82">
        <v>52</v>
      </c>
      <c r="AB52" s="82"/>
      <c r="AC52" s="98"/>
      <c r="AD52" s="85" t="s">
        <v>528</v>
      </c>
      <c r="AE52" s="85">
        <v>143</v>
      </c>
      <c r="AF52" s="85">
        <v>53</v>
      </c>
      <c r="AG52" s="85">
        <v>104</v>
      </c>
      <c r="AH52" s="85">
        <v>74</v>
      </c>
      <c r="AI52" s="85"/>
      <c r="AJ52" s="85"/>
      <c r="AK52" s="85" t="s">
        <v>627</v>
      </c>
      <c r="AL52" s="89" t="s">
        <v>669</v>
      </c>
      <c r="AM52" s="85"/>
      <c r="AN52" s="87">
        <v>42440.67634259259</v>
      </c>
      <c r="AO52" s="89" t="s">
        <v>718</v>
      </c>
      <c r="AP52" s="85" t="b">
        <v>0</v>
      </c>
      <c r="AQ52" s="85" t="b">
        <v>0</v>
      </c>
      <c r="AR52" s="85" t="b">
        <v>0</v>
      </c>
      <c r="AS52" s="85"/>
      <c r="AT52" s="85">
        <v>1</v>
      </c>
      <c r="AU52" s="89" t="s">
        <v>727</v>
      </c>
      <c r="AV52" s="85" t="b">
        <v>0</v>
      </c>
      <c r="AW52" s="85" t="s">
        <v>775</v>
      </c>
      <c r="AX52" s="89" t="s">
        <v>825</v>
      </c>
      <c r="AY52" s="85" t="s">
        <v>66</v>
      </c>
      <c r="AZ52" s="85" t="str">
        <f>REPLACE(INDEX(GroupVertices[Group],MATCH(Vertices[[#This Row],[Vertex]],GroupVertices[Vertex],0)),1,1,"")</f>
        <v>3</v>
      </c>
      <c r="BA52" s="51"/>
      <c r="BB52" s="51"/>
      <c r="BC52" s="51"/>
      <c r="BD52" s="51"/>
      <c r="BE52" s="51"/>
      <c r="BF52" s="51"/>
      <c r="BG52" s="128" t="s">
        <v>1208</v>
      </c>
      <c r="BH52" s="128" t="s">
        <v>1208</v>
      </c>
      <c r="BI52" s="128" t="s">
        <v>1231</v>
      </c>
      <c r="BJ52" s="128" t="s">
        <v>1231</v>
      </c>
      <c r="BK52" s="128">
        <v>1</v>
      </c>
      <c r="BL52" s="131">
        <v>3.8461538461538463</v>
      </c>
      <c r="BM52" s="128">
        <v>0</v>
      </c>
      <c r="BN52" s="131">
        <v>0</v>
      </c>
      <c r="BO52" s="128">
        <v>0</v>
      </c>
      <c r="BP52" s="131">
        <v>0</v>
      </c>
      <c r="BQ52" s="128">
        <v>25</v>
      </c>
      <c r="BR52" s="131">
        <v>96.15384615384616</v>
      </c>
      <c r="BS52" s="128">
        <v>26</v>
      </c>
      <c r="BT52" s="2"/>
      <c r="BU52" s="3"/>
      <c r="BV52" s="3"/>
      <c r="BW52" s="3"/>
      <c r="BX52" s="3"/>
    </row>
    <row r="53" spans="1:76" ht="15">
      <c r="A53" s="14" t="s">
        <v>237</v>
      </c>
      <c r="B53" s="15"/>
      <c r="C53" s="15" t="s">
        <v>64</v>
      </c>
      <c r="D53" s="93">
        <v>162.48818496267978</v>
      </c>
      <c r="E53" s="81"/>
      <c r="F53" s="112" t="s">
        <v>347</v>
      </c>
      <c r="G53" s="15"/>
      <c r="H53" s="16" t="s">
        <v>237</v>
      </c>
      <c r="I53" s="66"/>
      <c r="J53" s="66"/>
      <c r="K53" s="114" t="s">
        <v>886</v>
      </c>
      <c r="L53" s="94">
        <v>1</v>
      </c>
      <c r="M53" s="95">
        <v>2975.660888671875</v>
      </c>
      <c r="N53" s="95">
        <v>3165.58349609375</v>
      </c>
      <c r="O53" s="77"/>
      <c r="P53" s="96"/>
      <c r="Q53" s="96"/>
      <c r="R53" s="97"/>
      <c r="S53" s="51">
        <v>0</v>
      </c>
      <c r="T53" s="51">
        <v>1</v>
      </c>
      <c r="U53" s="52">
        <v>0</v>
      </c>
      <c r="V53" s="52">
        <v>0.090909</v>
      </c>
      <c r="W53" s="52">
        <v>0</v>
      </c>
      <c r="X53" s="52">
        <v>0.617112</v>
      </c>
      <c r="Y53" s="52">
        <v>0</v>
      </c>
      <c r="Z53" s="52">
        <v>0</v>
      </c>
      <c r="AA53" s="82">
        <v>53</v>
      </c>
      <c r="AB53" s="82"/>
      <c r="AC53" s="98"/>
      <c r="AD53" s="85" t="s">
        <v>529</v>
      </c>
      <c r="AE53" s="85">
        <v>364</v>
      </c>
      <c r="AF53" s="85">
        <v>80</v>
      </c>
      <c r="AG53" s="85">
        <v>389</v>
      </c>
      <c r="AH53" s="85">
        <v>654</v>
      </c>
      <c r="AI53" s="85"/>
      <c r="AJ53" s="85"/>
      <c r="AK53" s="85"/>
      <c r="AL53" s="85"/>
      <c r="AM53" s="85"/>
      <c r="AN53" s="87">
        <v>41071.829189814816</v>
      </c>
      <c r="AO53" s="85"/>
      <c r="AP53" s="85" t="b">
        <v>1</v>
      </c>
      <c r="AQ53" s="85" t="b">
        <v>0</v>
      </c>
      <c r="AR53" s="85" t="b">
        <v>0</v>
      </c>
      <c r="AS53" s="85"/>
      <c r="AT53" s="85">
        <v>2</v>
      </c>
      <c r="AU53" s="89" t="s">
        <v>727</v>
      </c>
      <c r="AV53" s="85" t="b">
        <v>0</v>
      </c>
      <c r="AW53" s="85" t="s">
        <v>775</v>
      </c>
      <c r="AX53" s="89" t="s">
        <v>826</v>
      </c>
      <c r="AY53" s="85" t="s">
        <v>66</v>
      </c>
      <c r="AZ53" s="85" t="str">
        <f>REPLACE(INDEX(GroupVertices[Group],MATCH(Vertices[[#This Row],[Vertex]],GroupVertices[Vertex],0)),1,1,"")</f>
        <v>3</v>
      </c>
      <c r="BA53" s="51"/>
      <c r="BB53" s="51"/>
      <c r="BC53" s="51"/>
      <c r="BD53" s="51"/>
      <c r="BE53" s="51"/>
      <c r="BF53" s="51"/>
      <c r="BG53" s="128" t="s">
        <v>1208</v>
      </c>
      <c r="BH53" s="128" t="s">
        <v>1208</v>
      </c>
      <c r="BI53" s="128" t="s">
        <v>1231</v>
      </c>
      <c r="BJ53" s="128" t="s">
        <v>1231</v>
      </c>
      <c r="BK53" s="128">
        <v>1</v>
      </c>
      <c r="BL53" s="131">
        <v>3.8461538461538463</v>
      </c>
      <c r="BM53" s="128">
        <v>0</v>
      </c>
      <c r="BN53" s="131">
        <v>0</v>
      </c>
      <c r="BO53" s="128">
        <v>0</v>
      </c>
      <c r="BP53" s="131">
        <v>0</v>
      </c>
      <c r="BQ53" s="128">
        <v>25</v>
      </c>
      <c r="BR53" s="131">
        <v>96.15384615384616</v>
      </c>
      <c r="BS53" s="128">
        <v>26</v>
      </c>
      <c r="BT53" s="2"/>
      <c r="BU53" s="3"/>
      <c r="BV53" s="3"/>
      <c r="BW53" s="3"/>
      <c r="BX53" s="3"/>
    </row>
    <row r="54" spans="1:76" ht="15">
      <c r="A54" s="14" t="s">
        <v>238</v>
      </c>
      <c r="B54" s="15"/>
      <c r="C54" s="15" t="s">
        <v>64</v>
      </c>
      <c r="D54" s="93">
        <v>171.745392317495</v>
      </c>
      <c r="E54" s="81"/>
      <c r="F54" s="112" t="s">
        <v>348</v>
      </c>
      <c r="G54" s="15"/>
      <c r="H54" s="16" t="s">
        <v>238</v>
      </c>
      <c r="I54" s="66"/>
      <c r="J54" s="66"/>
      <c r="K54" s="114" t="s">
        <v>887</v>
      </c>
      <c r="L54" s="94">
        <v>1</v>
      </c>
      <c r="M54" s="95">
        <v>625.885009765625</v>
      </c>
      <c r="N54" s="95">
        <v>8854.0166015625</v>
      </c>
      <c r="O54" s="77"/>
      <c r="P54" s="96"/>
      <c r="Q54" s="96"/>
      <c r="R54" s="97"/>
      <c r="S54" s="51">
        <v>1</v>
      </c>
      <c r="T54" s="51">
        <v>1</v>
      </c>
      <c r="U54" s="52">
        <v>0</v>
      </c>
      <c r="V54" s="52">
        <v>0</v>
      </c>
      <c r="W54" s="52">
        <v>0</v>
      </c>
      <c r="X54" s="52">
        <v>0.999992</v>
      </c>
      <c r="Y54" s="52">
        <v>0</v>
      </c>
      <c r="Z54" s="52" t="s">
        <v>960</v>
      </c>
      <c r="AA54" s="82">
        <v>54</v>
      </c>
      <c r="AB54" s="82"/>
      <c r="AC54" s="98"/>
      <c r="AD54" s="85" t="s">
        <v>530</v>
      </c>
      <c r="AE54" s="85">
        <v>1545</v>
      </c>
      <c r="AF54" s="85">
        <v>1597</v>
      </c>
      <c r="AG54" s="85">
        <v>10015</v>
      </c>
      <c r="AH54" s="85">
        <v>2658</v>
      </c>
      <c r="AI54" s="85"/>
      <c r="AJ54" s="85" t="s">
        <v>584</v>
      </c>
      <c r="AK54" s="85" t="s">
        <v>628</v>
      </c>
      <c r="AL54" s="89" t="s">
        <v>670</v>
      </c>
      <c r="AM54" s="85"/>
      <c r="AN54" s="87">
        <v>40691.661261574074</v>
      </c>
      <c r="AO54" s="89" t="s">
        <v>719</v>
      </c>
      <c r="AP54" s="85" t="b">
        <v>0</v>
      </c>
      <c r="AQ54" s="85" t="b">
        <v>0</v>
      </c>
      <c r="AR54" s="85" t="b">
        <v>1</v>
      </c>
      <c r="AS54" s="85"/>
      <c r="AT54" s="85">
        <v>250</v>
      </c>
      <c r="AU54" s="89" t="s">
        <v>727</v>
      </c>
      <c r="AV54" s="85" t="b">
        <v>0</v>
      </c>
      <c r="AW54" s="85" t="s">
        <v>775</v>
      </c>
      <c r="AX54" s="89" t="s">
        <v>827</v>
      </c>
      <c r="AY54" s="85" t="s">
        <v>66</v>
      </c>
      <c r="AZ54" s="85" t="str">
        <f>REPLACE(INDEX(GroupVertices[Group],MATCH(Vertices[[#This Row],[Vertex]],GroupVertices[Vertex],0)),1,1,"")</f>
        <v>1</v>
      </c>
      <c r="BA54" s="51" t="s">
        <v>307</v>
      </c>
      <c r="BB54" s="51" t="s">
        <v>307</v>
      </c>
      <c r="BC54" s="51" t="s">
        <v>315</v>
      </c>
      <c r="BD54" s="51" t="s">
        <v>315</v>
      </c>
      <c r="BE54" s="51"/>
      <c r="BF54" s="51"/>
      <c r="BG54" s="128" t="s">
        <v>1212</v>
      </c>
      <c r="BH54" s="128" t="s">
        <v>1212</v>
      </c>
      <c r="BI54" s="128" t="s">
        <v>1235</v>
      </c>
      <c r="BJ54" s="128" t="s">
        <v>1235</v>
      </c>
      <c r="BK54" s="128">
        <v>0</v>
      </c>
      <c r="BL54" s="131">
        <v>0</v>
      </c>
      <c r="BM54" s="128">
        <v>0</v>
      </c>
      <c r="BN54" s="131">
        <v>0</v>
      </c>
      <c r="BO54" s="128">
        <v>0</v>
      </c>
      <c r="BP54" s="131">
        <v>0</v>
      </c>
      <c r="BQ54" s="128">
        <v>11</v>
      </c>
      <c r="BR54" s="131">
        <v>100</v>
      </c>
      <c r="BS54" s="128">
        <v>11</v>
      </c>
      <c r="BT54" s="2"/>
      <c r="BU54" s="3"/>
      <c r="BV54" s="3"/>
      <c r="BW54" s="3"/>
      <c r="BX54" s="3"/>
    </row>
    <row r="55" spans="1:76" ht="15">
      <c r="A55" s="14" t="s">
        <v>239</v>
      </c>
      <c r="B55" s="15"/>
      <c r="C55" s="15" t="s">
        <v>64</v>
      </c>
      <c r="D55" s="93">
        <v>162.0183069361005</v>
      </c>
      <c r="E55" s="81"/>
      <c r="F55" s="112" t="s">
        <v>349</v>
      </c>
      <c r="G55" s="15"/>
      <c r="H55" s="16" t="s">
        <v>239</v>
      </c>
      <c r="I55" s="66"/>
      <c r="J55" s="66"/>
      <c r="K55" s="114" t="s">
        <v>888</v>
      </c>
      <c r="L55" s="94">
        <v>1</v>
      </c>
      <c r="M55" s="95">
        <v>625.885009765625</v>
      </c>
      <c r="N55" s="95">
        <v>7269.861328125</v>
      </c>
      <c r="O55" s="77"/>
      <c r="P55" s="96"/>
      <c r="Q55" s="96"/>
      <c r="R55" s="97"/>
      <c r="S55" s="51">
        <v>1</v>
      </c>
      <c r="T55" s="51">
        <v>1</v>
      </c>
      <c r="U55" s="52">
        <v>0</v>
      </c>
      <c r="V55" s="52">
        <v>0</v>
      </c>
      <c r="W55" s="52">
        <v>0</v>
      </c>
      <c r="X55" s="52">
        <v>0.999992</v>
      </c>
      <c r="Y55" s="52">
        <v>0</v>
      </c>
      <c r="Z55" s="52" t="s">
        <v>960</v>
      </c>
      <c r="AA55" s="82">
        <v>55</v>
      </c>
      <c r="AB55" s="82"/>
      <c r="AC55" s="98"/>
      <c r="AD55" s="85" t="s">
        <v>531</v>
      </c>
      <c r="AE55" s="85">
        <v>1</v>
      </c>
      <c r="AF55" s="85">
        <v>3</v>
      </c>
      <c r="AG55" s="85">
        <v>3</v>
      </c>
      <c r="AH55" s="85">
        <v>0</v>
      </c>
      <c r="AI55" s="85"/>
      <c r="AJ55" s="85" t="s">
        <v>585</v>
      </c>
      <c r="AK55" s="85"/>
      <c r="AL55" s="85"/>
      <c r="AM55" s="85"/>
      <c r="AN55" s="87">
        <v>43668.46622685185</v>
      </c>
      <c r="AO55" s="85"/>
      <c r="AP55" s="85" t="b">
        <v>1</v>
      </c>
      <c r="AQ55" s="85" t="b">
        <v>0</v>
      </c>
      <c r="AR55" s="85" t="b">
        <v>0</v>
      </c>
      <c r="AS55" s="85"/>
      <c r="AT55" s="85">
        <v>0</v>
      </c>
      <c r="AU55" s="85"/>
      <c r="AV55" s="85" t="b">
        <v>0</v>
      </c>
      <c r="AW55" s="85" t="s">
        <v>775</v>
      </c>
      <c r="AX55" s="89" t="s">
        <v>828</v>
      </c>
      <c r="AY55" s="85" t="s">
        <v>66</v>
      </c>
      <c r="AZ55" s="85" t="str">
        <f>REPLACE(INDEX(GroupVertices[Group],MATCH(Vertices[[#This Row],[Vertex]],GroupVertices[Vertex],0)),1,1,"")</f>
        <v>1</v>
      </c>
      <c r="BA55" s="51"/>
      <c r="BB55" s="51"/>
      <c r="BC55" s="51"/>
      <c r="BD55" s="51"/>
      <c r="BE55" s="51"/>
      <c r="BF55" s="51"/>
      <c r="BG55" s="128" t="s">
        <v>1213</v>
      </c>
      <c r="BH55" s="128" t="s">
        <v>1213</v>
      </c>
      <c r="BI55" s="128" t="s">
        <v>1236</v>
      </c>
      <c r="BJ55" s="128" t="s">
        <v>1236</v>
      </c>
      <c r="BK55" s="128">
        <v>0</v>
      </c>
      <c r="BL55" s="131">
        <v>0</v>
      </c>
      <c r="BM55" s="128">
        <v>0</v>
      </c>
      <c r="BN55" s="131">
        <v>0</v>
      </c>
      <c r="BO55" s="128">
        <v>0</v>
      </c>
      <c r="BP55" s="131">
        <v>0</v>
      </c>
      <c r="BQ55" s="128">
        <v>37</v>
      </c>
      <c r="BR55" s="131">
        <v>100</v>
      </c>
      <c r="BS55" s="128">
        <v>37</v>
      </c>
      <c r="BT55" s="2"/>
      <c r="BU55" s="3"/>
      <c r="BV55" s="3"/>
      <c r="BW55" s="3"/>
      <c r="BX55" s="3"/>
    </row>
    <row r="56" spans="1:76" ht="15">
      <c r="A56" s="14" t="s">
        <v>240</v>
      </c>
      <c r="B56" s="15"/>
      <c r="C56" s="15" t="s">
        <v>64</v>
      </c>
      <c r="D56" s="93">
        <v>164.74604041507374</v>
      </c>
      <c r="E56" s="81"/>
      <c r="F56" s="112" t="s">
        <v>350</v>
      </c>
      <c r="G56" s="15"/>
      <c r="H56" s="16" t="s">
        <v>240</v>
      </c>
      <c r="I56" s="66"/>
      <c r="J56" s="66"/>
      <c r="K56" s="114" t="s">
        <v>889</v>
      </c>
      <c r="L56" s="94">
        <v>255.1864406779661</v>
      </c>
      <c r="M56" s="95">
        <v>9326.552734375</v>
      </c>
      <c r="N56" s="95">
        <v>4002.540771484375</v>
      </c>
      <c r="O56" s="77"/>
      <c r="P56" s="96"/>
      <c r="Q56" s="96"/>
      <c r="R56" s="97"/>
      <c r="S56" s="51">
        <v>0</v>
      </c>
      <c r="T56" s="51">
        <v>3</v>
      </c>
      <c r="U56" s="52">
        <v>6</v>
      </c>
      <c r="V56" s="52">
        <v>0.333333</v>
      </c>
      <c r="W56" s="52">
        <v>0</v>
      </c>
      <c r="X56" s="52">
        <v>1.918903</v>
      </c>
      <c r="Y56" s="52">
        <v>0</v>
      </c>
      <c r="Z56" s="52">
        <v>0</v>
      </c>
      <c r="AA56" s="82">
        <v>56</v>
      </c>
      <c r="AB56" s="82"/>
      <c r="AC56" s="98"/>
      <c r="AD56" s="85" t="s">
        <v>532</v>
      </c>
      <c r="AE56" s="85">
        <v>327</v>
      </c>
      <c r="AF56" s="85">
        <v>450</v>
      </c>
      <c r="AG56" s="85">
        <v>748</v>
      </c>
      <c r="AH56" s="85">
        <v>322</v>
      </c>
      <c r="AI56" s="85"/>
      <c r="AJ56" s="85" t="s">
        <v>586</v>
      </c>
      <c r="AK56" s="85" t="s">
        <v>446</v>
      </c>
      <c r="AL56" s="89" t="s">
        <v>671</v>
      </c>
      <c r="AM56" s="85"/>
      <c r="AN56" s="87">
        <v>40073.31974537037</v>
      </c>
      <c r="AO56" s="89" t="s">
        <v>720</v>
      </c>
      <c r="AP56" s="85" t="b">
        <v>0</v>
      </c>
      <c r="AQ56" s="85" t="b">
        <v>0</v>
      </c>
      <c r="AR56" s="85" t="b">
        <v>1</v>
      </c>
      <c r="AS56" s="85"/>
      <c r="AT56" s="85">
        <v>51</v>
      </c>
      <c r="AU56" s="89" t="s">
        <v>727</v>
      </c>
      <c r="AV56" s="85" t="b">
        <v>0</v>
      </c>
      <c r="AW56" s="85" t="s">
        <v>775</v>
      </c>
      <c r="AX56" s="89" t="s">
        <v>829</v>
      </c>
      <c r="AY56" s="85" t="s">
        <v>66</v>
      </c>
      <c r="AZ56" s="85" t="str">
        <f>REPLACE(INDEX(GroupVertices[Group],MATCH(Vertices[[#This Row],[Vertex]],GroupVertices[Vertex],0)),1,1,"")</f>
        <v>9</v>
      </c>
      <c r="BA56" s="51"/>
      <c r="BB56" s="51"/>
      <c r="BC56" s="51"/>
      <c r="BD56" s="51"/>
      <c r="BE56" s="51"/>
      <c r="BF56" s="51"/>
      <c r="BG56" s="128" t="s">
        <v>1214</v>
      </c>
      <c r="BH56" s="128" t="s">
        <v>1214</v>
      </c>
      <c r="BI56" s="128" t="s">
        <v>1237</v>
      </c>
      <c r="BJ56" s="128" t="s">
        <v>1237</v>
      </c>
      <c r="BK56" s="128">
        <v>1</v>
      </c>
      <c r="BL56" s="131">
        <v>8.333333333333334</v>
      </c>
      <c r="BM56" s="128">
        <v>0</v>
      </c>
      <c r="BN56" s="131">
        <v>0</v>
      </c>
      <c r="BO56" s="128">
        <v>0</v>
      </c>
      <c r="BP56" s="131">
        <v>0</v>
      </c>
      <c r="BQ56" s="128">
        <v>11</v>
      </c>
      <c r="BR56" s="131">
        <v>91.66666666666667</v>
      </c>
      <c r="BS56" s="128">
        <v>12</v>
      </c>
      <c r="BT56" s="2"/>
      <c r="BU56" s="3"/>
      <c r="BV56" s="3"/>
      <c r="BW56" s="3"/>
      <c r="BX56" s="3"/>
    </row>
    <row r="57" spans="1:76" ht="15">
      <c r="A57" s="14" t="s">
        <v>268</v>
      </c>
      <c r="B57" s="15"/>
      <c r="C57" s="15" t="s">
        <v>64</v>
      </c>
      <c r="D57" s="93">
        <v>1000</v>
      </c>
      <c r="E57" s="81"/>
      <c r="F57" s="112" t="s">
        <v>771</v>
      </c>
      <c r="G57" s="15"/>
      <c r="H57" s="16" t="s">
        <v>268</v>
      </c>
      <c r="I57" s="66"/>
      <c r="J57" s="66"/>
      <c r="K57" s="114" t="s">
        <v>890</v>
      </c>
      <c r="L57" s="94">
        <v>1</v>
      </c>
      <c r="M57" s="95">
        <v>9326.552734375</v>
      </c>
      <c r="N57" s="95">
        <v>5325.9375</v>
      </c>
      <c r="O57" s="77"/>
      <c r="P57" s="96"/>
      <c r="Q57" s="96"/>
      <c r="R57" s="97"/>
      <c r="S57" s="51">
        <v>1</v>
      </c>
      <c r="T57" s="51">
        <v>0</v>
      </c>
      <c r="U57" s="52">
        <v>0</v>
      </c>
      <c r="V57" s="52">
        <v>0.2</v>
      </c>
      <c r="W57" s="52">
        <v>0</v>
      </c>
      <c r="X57" s="52">
        <v>0.693688</v>
      </c>
      <c r="Y57" s="52">
        <v>0</v>
      </c>
      <c r="Z57" s="52">
        <v>0</v>
      </c>
      <c r="AA57" s="82">
        <v>57</v>
      </c>
      <c r="AB57" s="82"/>
      <c r="AC57" s="98"/>
      <c r="AD57" s="85" t="s">
        <v>533</v>
      </c>
      <c r="AE57" s="85">
        <v>3100</v>
      </c>
      <c r="AF57" s="85">
        <v>509472</v>
      </c>
      <c r="AG57" s="85">
        <v>199621</v>
      </c>
      <c r="AH57" s="85">
        <v>9932</v>
      </c>
      <c r="AI57" s="85"/>
      <c r="AJ57" s="85"/>
      <c r="AK57" s="85" t="s">
        <v>599</v>
      </c>
      <c r="AL57" s="85"/>
      <c r="AM57" s="85"/>
      <c r="AN57" s="87">
        <v>39858.06371527778</v>
      </c>
      <c r="AO57" s="89" t="s">
        <v>721</v>
      </c>
      <c r="AP57" s="85" t="b">
        <v>0</v>
      </c>
      <c r="AQ57" s="85" t="b">
        <v>0</v>
      </c>
      <c r="AR57" s="85" t="b">
        <v>1</v>
      </c>
      <c r="AS57" s="85"/>
      <c r="AT57" s="85">
        <v>4286</v>
      </c>
      <c r="AU57" s="89" t="s">
        <v>727</v>
      </c>
      <c r="AV57" s="85" t="b">
        <v>1</v>
      </c>
      <c r="AW57" s="85" t="s">
        <v>775</v>
      </c>
      <c r="AX57" s="89" t="s">
        <v>830</v>
      </c>
      <c r="AY57" s="85" t="s">
        <v>65</v>
      </c>
      <c r="AZ57" s="85" t="str">
        <f>REPLACE(INDEX(GroupVertices[Group],MATCH(Vertices[[#This Row],[Vertex]],GroupVertices[Vertex],0)),1,1,"")</f>
        <v>9</v>
      </c>
      <c r="BA57" s="51"/>
      <c r="BB57" s="51"/>
      <c r="BC57" s="51"/>
      <c r="BD57" s="51"/>
      <c r="BE57" s="51"/>
      <c r="BF57" s="51"/>
      <c r="BG57" s="51"/>
      <c r="BH57" s="51"/>
      <c r="BI57" s="51"/>
      <c r="BJ57" s="51"/>
      <c r="BK57" s="51"/>
      <c r="BL57" s="52"/>
      <c r="BM57" s="51"/>
      <c r="BN57" s="52"/>
      <c r="BO57" s="51"/>
      <c r="BP57" s="52"/>
      <c r="BQ57" s="51"/>
      <c r="BR57" s="52"/>
      <c r="BS57" s="51"/>
      <c r="BT57" s="2"/>
      <c r="BU57" s="3"/>
      <c r="BV57" s="3"/>
      <c r="BW57" s="3"/>
      <c r="BX57" s="3"/>
    </row>
    <row r="58" spans="1:76" ht="15">
      <c r="A58" s="14" t="s">
        <v>269</v>
      </c>
      <c r="B58" s="15"/>
      <c r="C58" s="15" t="s">
        <v>64</v>
      </c>
      <c r="D58" s="93">
        <v>163.87951210631712</v>
      </c>
      <c r="E58" s="81"/>
      <c r="F58" s="112" t="s">
        <v>772</v>
      </c>
      <c r="G58" s="15"/>
      <c r="H58" s="16" t="s">
        <v>269</v>
      </c>
      <c r="I58" s="66"/>
      <c r="J58" s="66"/>
      <c r="K58" s="114" t="s">
        <v>891</v>
      </c>
      <c r="L58" s="94">
        <v>1</v>
      </c>
      <c r="M58" s="95">
        <v>8371.482421875</v>
      </c>
      <c r="N58" s="95">
        <v>5325.9375</v>
      </c>
      <c r="O58" s="77"/>
      <c r="P58" s="96"/>
      <c r="Q58" s="96"/>
      <c r="R58" s="97"/>
      <c r="S58" s="51">
        <v>1</v>
      </c>
      <c r="T58" s="51">
        <v>0</v>
      </c>
      <c r="U58" s="52">
        <v>0</v>
      </c>
      <c r="V58" s="52">
        <v>0.2</v>
      </c>
      <c r="W58" s="52">
        <v>0</v>
      </c>
      <c r="X58" s="52">
        <v>0.693688</v>
      </c>
      <c r="Y58" s="52">
        <v>0</v>
      </c>
      <c r="Z58" s="52">
        <v>0</v>
      </c>
      <c r="AA58" s="82">
        <v>58</v>
      </c>
      <c r="AB58" s="82"/>
      <c r="AC58" s="98"/>
      <c r="AD58" s="85" t="s">
        <v>534</v>
      </c>
      <c r="AE58" s="85">
        <v>2353</v>
      </c>
      <c r="AF58" s="85">
        <v>308</v>
      </c>
      <c r="AG58" s="85">
        <v>1051</v>
      </c>
      <c r="AH58" s="85">
        <v>6796</v>
      </c>
      <c r="AI58" s="85"/>
      <c r="AJ58" s="85" t="s">
        <v>587</v>
      </c>
      <c r="AK58" s="85" t="s">
        <v>629</v>
      </c>
      <c r="AL58" s="85"/>
      <c r="AM58" s="85"/>
      <c r="AN58" s="87">
        <v>40716.093252314815</v>
      </c>
      <c r="AO58" s="89" t="s">
        <v>722</v>
      </c>
      <c r="AP58" s="85" t="b">
        <v>0</v>
      </c>
      <c r="AQ58" s="85" t="b">
        <v>0</v>
      </c>
      <c r="AR58" s="85" t="b">
        <v>1</v>
      </c>
      <c r="AS58" s="85"/>
      <c r="AT58" s="85">
        <v>23</v>
      </c>
      <c r="AU58" s="89" t="s">
        <v>739</v>
      </c>
      <c r="AV58" s="85" t="b">
        <v>0</v>
      </c>
      <c r="AW58" s="85" t="s">
        <v>775</v>
      </c>
      <c r="AX58" s="89" t="s">
        <v>831</v>
      </c>
      <c r="AY58" s="85" t="s">
        <v>65</v>
      </c>
      <c r="AZ58" s="85" t="str">
        <f>REPLACE(INDEX(GroupVertices[Group],MATCH(Vertices[[#This Row],[Vertex]],GroupVertices[Vertex],0)),1,1,"")</f>
        <v>9</v>
      </c>
      <c r="BA58" s="51"/>
      <c r="BB58" s="51"/>
      <c r="BC58" s="51"/>
      <c r="BD58" s="51"/>
      <c r="BE58" s="51"/>
      <c r="BF58" s="51"/>
      <c r="BG58" s="51"/>
      <c r="BH58" s="51"/>
      <c r="BI58" s="51"/>
      <c r="BJ58" s="51"/>
      <c r="BK58" s="51"/>
      <c r="BL58" s="52"/>
      <c r="BM58" s="51"/>
      <c r="BN58" s="52"/>
      <c r="BO58" s="51"/>
      <c r="BP58" s="52"/>
      <c r="BQ58" s="51"/>
      <c r="BR58" s="52"/>
      <c r="BS58" s="51"/>
      <c r="BT58" s="2"/>
      <c r="BU58" s="3"/>
      <c r="BV58" s="3"/>
      <c r="BW58" s="3"/>
      <c r="BX58" s="3"/>
    </row>
    <row r="59" spans="1:76" ht="15">
      <c r="A59" s="14" t="s">
        <v>270</v>
      </c>
      <c r="B59" s="15"/>
      <c r="C59" s="15" t="s">
        <v>64</v>
      </c>
      <c r="D59" s="93">
        <v>173.2282541416348</v>
      </c>
      <c r="E59" s="81"/>
      <c r="F59" s="112" t="s">
        <v>773</v>
      </c>
      <c r="G59" s="15"/>
      <c r="H59" s="16" t="s">
        <v>270</v>
      </c>
      <c r="I59" s="66"/>
      <c r="J59" s="66"/>
      <c r="K59" s="114" t="s">
        <v>892</v>
      </c>
      <c r="L59" s="94">
        <v>1</v>
      </c>
      <c r="M59" s="95">
        <v>8371.482421875</v>
      </c>
      <c r="N59" s="95">
        <v>4002.540771484375</v>
      </c>
      <c r="O59" s="77"/>
      <c r="P59" s="96"/>
      <c r="Q59" s="96"/>
      <c r="R59" s="97"/>
      <c r="S59" s="51">
        <v>1</v>
      </c>
      <c r="T59" s="51">
        <v>0</v>
      </c>
      <c r="U59" s="52">
        <v>0</v>
      </c>
      <c r="V59" s="52">
        <v>0.2</v>
      </c>
      <c r="W59" s="52">
        <v>0</v>
      </c>
      <c r="X59" s="52">
        <v>0.693688</v>
      </c>
      <c r="Y59" s="52">
        <v>0</v>
      </c>
      <c r="Z59" s="52">
        <v>0</v>
      </c>
      <c r="AA59" s="82">
        <v>59</v>
      </c>
      <c r="AB59" s="82"/>
      <c r="AC59" s="98"/>
      <c r="AD59" s="85" t="s">
        <v>535</v>
      </c>
      <c r="AE59" s="85">
        <v>690</v>
      </c>
      <c r="AF59" s="85">
        <v>1840</v>
      </c>
      <c r="AG59" s="85">
        <v>2018</v>
      </c>
      <c r="AH59" s="85">
        <v>4108</v>
      </c>
      <c r="AI59" s="85"/>
      <c r="AJ59" s="85" t="s">
        <v>588</v>
      </c>
      <c r="AK59" s="85" t="s">
        <v>599</v>
      </c>
      <c r="AL59" s="89" t="s">
        <v>672</v>
      </c>
      <c r="AM59" s="85"/>
      <c r="AN59" s="87">
        <v>42789.92972222222</v>
      </c>
      <c r="AO59" s="89" t="s">
        <v>723</v>
      </c>
      <c r="AP59" s="85" t="b">
        <v>0</v>
      </c>
      <c r="AQ59" s="85" t="b">
        <v>0</v>
      </c>
      <c r="AR59" s="85" t="b">
        <v>0</v>
      </c>
      <c r="AS59" s="85"/>
      <c r="AT59" s="85">
        <v>16</v>
      </c>
      <c r="AU59" s="89" t="s">
        <v>727</v>
      </c>
      <c r="AV59" s="85" t="b">
        <v>0</v>
      </c>
      <c r="AW59" s="85" t="s">
        <v>775</v>
      </c>
      <c r="AX59" s="89" t="s">
        <v>832</v>
      </c>
      <c r="AY59" s="85" t="s">
        <v>65</v>
      </c>
      <c r="AZ59" s="85" t="str">
        <f>REPLACE(INDEX(GroupVertices[Group],MATCH(Vertices[[#This Row],[Vertex]],GroupVertices[Vertex],0)),1,1,"")</f>
        <v>9</v>
      </c>
      <c r="BA59" s="51"/>
      <c r="BB59" s="51"/>
      <c r="BC59" s="51"/>
      <c r="BD59" s="51"/>
      <c r="BE59" s="51"/>
      <c r="BF59" s="51"/>
      <c r="BG59" s="51"/>
      <c r="BH59" s="51"/>
      <c r="BI59" s="51"/>
      <c r="BJ59" s="51"/>
      <c r="BK59" s="51"/>
      <c r="BL59" s="52"/>
      <c r="BM59" s="51"/>
      <c r="BN59" s="52"/>
      <c r="BO59" s="51"/>
      <c r="BP59" s="52"/>
      <c r="BQ59" s="51"/>
      <c r="BR59" s="52"/>
      <c r="BS59" s="51"/>
      <c r="BT59" s="2"/>
      <c r="BU59" s="3"/>
      <c r="BV59" s="3"/>
      <c r="BW59" s="3"/>
      <c r="BX59" s="3"/>
    </row>
    <row r="60" spans="1:76" ht="15">
      <c r="A60" s="14" t="s">
        <v>241</v>
      </c>
      <c r="B60" s="15"/>
      <c r="C60" s="15" t="s">
        <v>64</v>
      </c>
      <c r="D60" s="93">
        <v>180.77681412707082</v>
      </c>
      <c r="E60" s="81"/>
      <c r="F60" s="112" t="s">
        <v>351</v>
      </c>
      <c r="G60" s="15"/>
      <c r="H60" s="16" t="s">
        <v>241</v>
      </c>
      <c r="I60" s="66"/>
      <c r="J60" s="66"/>
      <c r="K60" s="114" t="s">
        <v>893</v>
      </c>
      <c r="L60" s="94">
        <v>1</v>
      </c>
      <c r="M60" s="95">
        <v>9375.2802734375</v>
      </c>
      <c r="N60" s="95">
        <v>1011.6635131835938</v>
      </c>
      <c r="O60" s="77"/>
      <c r="P60" s="96"/>
      <c r="Q60" s="96"/>
      <c r="R60" s="97"/>
      <c r="S60" s="51">
        <v>0</v>
      </c>
      <c r="T60" s="51">
        <v>1</v>
      </c>
      <c r="U60" s="52">
        <v>0</v>
      </c>
      <c r="V60" s="52">
        <v>1</v>
      </c>
      <c r="W60" s="52">
        <v>0</v>
      </c>
      <c r="X60" s="52">
        <v>0.999992</v>
      </c>
      <c r="Y60" s="52">
        <v>0</v>
      </c>
      <c r="Z60" s="52">
        <v>0</v>
      </c>
      <c r="AA60" s="82">
        <v>60</v>
      </c>
      <c r="AB60" s="82"/>
      <c r="AC60" s="98"/>
      <c r="AD60" s="85" t="s">
        <v>536</v>
      </c>
      <c r="AE60" s="85">
        <v>1874</v>
      </c>
      <c r="AF60" s="85">
        <v>3077</v>
      </c>
      <c r="AG60" s="85">
        <v>17862</v>
      </c>
      <c r="AH60" s="85">
        <v>7340</v>
      </c>
      <c r="AI60" s="85"/>
      <c r="AJ60" s="85" t="s">
        <v>589</v>
      </c>
      <c r="AK60" s="85" t="s">
        <v>594</v>
      </c>
      <c r="AL60" s="85"/>
      <c r="AM60" s="85"/>
      <c r="AN60" s="87">
        <v>40046.77825231481</v>
      </c>
      <c r="AO60" s="89" t="s">
        <v>724</v>
      </c>
      <c r="AP60" s="85" t="b">
        <v>0</v>
      </c>
      <c r="AQ60" s="85" t="b">
        <v>0</v>
      </c>
      <c r="AR60" s="85" t="b">
        <v>1</v>
      </c>
      <c r="AS60" s="85"/>
      <c r="AT60" s="85">
        <v>363</v>
      </c>
      <c r="AU60" s="89" t="s">
        <v>731</v>
      </c>
      <c r="AV60" s="85" t="b">
        <v>0</v>
      </c>
      <c r="AW60" s="85" t="s">
        <v>775</v>
      </c>
      <c r="AX60" s="89" t="s">
        <v>833</v>
      </c>
      <c r="AY60" s="85" t="s">
        <v>66</v>
      </c>
      <c r="AZ60" s="85" t="str">
        <f>REPLACE(INDEX(GroupVertices[Group],MATCH(Vertices[[#This Row],[Vertex]],GroupVertices[Vertex],0)),1,1,"")</f>
        <v>10</v>
      </c>
      <c r="BA60" s="51"/>
      <c r="BB60" s="51"/>
      <c r="BC60" s="51"/>
      <c r="BD60" s="51"/>
      <c r="BE60" s="51"/>
      <c r="BF60" s="51"/>
      <c r="BG60" s="128" t="s">
        <v>1215</v>
      </c>
      <c r="BH60" s="128" t="s">
        <v>1215</v>
      </c>
      <c r="BI60" s="128" t="s">
        <v>1238</v>
      </c>
      <c r="BJ60" s="128" t="s">
        <v>1238</v>
      </c>
      <c r="BK60" s="128">
        <v>4</v>
      </c>
      <c r="BL60" s="131">
        <v>9.75609756097561</v>
      </c>
      <c r="BM60" s="128">
        <v>0</v>
      </c>
      <c r="BN60" s="131">
        <v>0</v>
      </c>
      <c r="BO60" s="128">
        <v>0</v>
      </c>
      <c r="BP60" s="131">
        <v>0</v>
      </c>
      <c r="BQ60" s="128">
        <v>37</v>
      </c>
      <c r="BR60" s="131">
        <v>90.2439024390244</v>
      </c>
      <c r="BS60" s="128">
        <v>41</v>
      </c>
      <c r="BT60" s="2"/>
      <c r="BU60" s="3"/>
      <c r="BV60" s="3"/>
      <c r="BW60" s="3"/>
      <c r="BX60" s="3"/>
    </row>
    <row r="61" spans="1:76" ht="15">
      <c r="A61" s="14" t="s">
        <v>271</v>
      </c>
      <c r="B61" s="15"/>
      <c r="C61" s="15" t="s">
        <v>64</v>
      </c>
      <c r="D61" s="93">
        <v>162.36613872200982</v>
      </c>
      <c r="E61" s="81"/>
      <c r="F61" s="112" t="s">
        <v>774</v>
      </c>
      <c r="G61" s="15"/>
      <c r="H61" s="16" t="s">
        <v>271</v>
      </c>
      <c r="I61" s="66"/>
      <c r="J61" s="66"/>
      <c r="K61" s="114" t="s">
        <v>894</v>
      </c>
      <c r="L61" s="94">
        <v>1</v>
      </c>
      <c r="M61" s="95">
        <v>9375.2802734375</v>
      </c>
      <c r="N61" s="95">
        <v>2329.1787109375</v>
      </c>
      <c r="O61" s="77"/>
      <c r="P61" s="96"/>
      <c r="Q61" s="96"/>
      <c r="R61" s="97"/>
      <c r="S61" s="51">
        <v>1</v>
      </c>
      <c r="T61" s="51">
        <v>0</v>
      </c>
      <c r="U61" s="52">
        <v>0</v>
      </c>
      <c r="V61" s="52">
        <v>1</v>
      </c>
      <c r="W61" s="52">
        <v>0</v>
      </c>
      <c r="X61" s="52">
        <v>0.999992</v>
      </c>
      <c r="Y61" s="52">
        <v>0</v>
      </c>
      <c r="Z61" s="52">
        <v>0</v>
      </c>
      <c r="AA61" s="82">
        <v>61</v>
      </c>
      <c r="AB61" s="82"/>
      <c r="AC61" s="98"/>
      <c r="AD61" s="85" t="s">
        <v>537</v>
      </c>
      <c r="AE61" s="85">
        <v>99</v>
      </c>
      <c r="AF61" s="85">
        <v>60</v>
      </c>
      <c r="AG61" s="85">
        <v>192</v>
      </c>
      <c r="AH61" s="85">
        <v>16</v>
      </c>
      <c r="AI61" s="85"/>
      <c r="AJ61" s="85" t="s">
        <v>590</v>
      </c>
      <c r="AK61" s="85" t="s">
        <v>630</v>
      </c>
      <c r="AL61" s="85"/>
      <c r="AM61" s="85"/>
      <c r="AN61" s="87">
        <v>41505.68084490741</v>
      </c>
      <c r="AO61" s="89" t="s">
        <v>725</v>
      </c>
      <c r="AP61" s="85" t="b">
        <v>0</v>
      </c>
      <c r="AQ61" s="85" t="b">
        <v>0</v>
      </c>
      <c r="AR61" s="85" t="b">
        <v>0</v>
      </c>
      <c r="AS61" s="85" t="s">
        <v>429</v>
      </c>
      <c r="AT61" s="85">
        <v>1</v>
      </c>
      <c r="AU61" s="89" t="s">
        <v>738</v>
      </c>
      <c r="AV61" s="85" t="b">
        <v>0</v>
      </c>
      <c r="AW61" s="85" t="s">
        <v>775</v>
      </c>
      <c r="AX61" s="89" t="s">
        <v>834</v>
      </c>
      <c r="AY61" s="85" t="s">
        <v>65</v>
      </c>
      <c r="AZ61" s="85" t="str">
        <f>REPLACE(INDEX(GroupVertices[Group],MATCH(Vertices[[#This Row],[Vertex]],GroupVertices[Vertex],0)),1,1,"")</f>
        <v>10</v>
      </c>
      <c r="BA61" s="51"/>
      <c r="BB61" s="51"/>
      <c r="BC61" s="51"/>
      <c r="BD61" s="51"/>
      <c r="BE61" s="51"/>
      <c r="BF61" s="51"/>
      <c r="BG61" s="51"/>
      <c r="BH61" s="51"/>
      <c r="BI61" s="51"/>
      <c r="BJ61" s="51"/>
      <c r="BK61" s="51"/>
      <c r="BL61" s="52"/>
      <c r="BM61" s="51"/>
      <c r="BN61" s="52"/>
      <c r="BO61" s="51"/>
      <c r="BP61" s="52"/>
      <c r="BQ61" s="51"/>
      <c r="BR61" s="52"/>
      <c r="BS61" s="51"/>
      <c r="BT61" s="2"/>
      <c r="BU61" s="3"/>
      <c r="BV61" s="3"/>
      <c r="BW61" s="3"/>
      <c r="BX61" s="3"/>
    </row>
    <row r="62" spans="1:76" ht="15">
      <c r="A62" s="99" t="s">
        <v>242</v>
      </c>
      <c r="B62" s="100"/>
      <c r="C62" s="100" t="s">
        <v>64</v>
      </c>
      <c r="D62" s="101">
        <v>162.0061023120335</v>
      </c>
      <c r="E62" s="102"/>
      <c r="F62" s="113" t="s">
        <v>335</v>
      </c>
      <c r="G62" s="100"/>
      <c r="H62" s="103" t="s">
        <v>242</v>
      </c>
      <c r="I62" s="104"/>
      <c r="J62" s="104"/>
      <c r="K62" s="115" t="s">
        <v>895</v>
      </c>
      <c r="L62" s="105">
        <v>1</v>
      </c>
      <c r="M62" s="106">
        <v>2349.77587890625</v>
      </c>
      <c r="N62" s="106">
        <v>8854.0166015625</v>
      </c>
      <c r="O62" s="107"/>
      <c r="P62" s="108"/>
      <c r="Q62" s="108"/>
      <c r="R62" s="109"/>
      <c r="S62" s="51">
        <v>1</v>
      </c>
      <c r="T62" s="51">
        <v>1</v>
      </c>
      <c r="U62" s="52">
        <v>0</v>
      </c>
      <c r="V62" s="52">
        <v>0</v>
      </c>
      <c r="W62" s="52">
        <v>0</v>
      </c>
      <c r="X62" s="52">
        <v>0.999992</v>
      </c>
      <c r="Y62" s="52">
        <v>0</v>
      </c>
      <c r="Z62" s="52" t="s">
        <v>960</v>
      </c>
      <c r="AA62" s="110">
        <v>62</v>
      </c>
      <c r="AB62" s="110"/>
      <c r="AC62" s="111"/>
      <c r="AD62" s="85" t="s">
        <v>538</v>
      </c>
      <c r="AE62" s="85">
        <v>1</v>
      </c>
      <c r="AF62" s="85">
        <v>1</v>
      </c>
      <c r="AG62" s="85">
        <v>51</v>
      </c>
      <c r="AH62" s="85">
        <v>2</v>
      </c>
      <c r="AI62" s="85"/>
      <c r="AJ62" s="85"/>
      <c r="AK62" s="85"/>
      <c r="AL62" s="85"/>
      <c r="AM62" s="85"/>
      <c r="AN62" s="87">
        <v>43416.104317129626</v>
      </c>
      <c r="AO62" s="85"/>
      <c r="AP62" s="85" t="b">
        <v>1</v>
      </c>
      <c r="AQ62" s="85" t="b">
        <v>1</v>
      </c>
      <c r="AR62" s="85" t="b">
        <v>0</v>
      </c>
      <c r="AS62" s="85"/>
      <c r="AT62" s="85">
        <v>0</v>
      </c>
      <c r="AU62" s="85"/>
      <c r="AV62" s="85" t="b">
        <v>0</v>
      </c>
      <c r="AW62" s="85" t="s">
        <v>775</v>
      </c>
      <c r="AX62" s="89" t="s">
        <v>835</v>
      </c>
      <c r="AY62" s="85" t="s">
        <v>66</v>
      </c>
      <c r="AZ62" s="85" t="str">
        <f>REPLACE(INDEX(GroupVertices[Group],MATCH(Vertices[[#This Row],[Vertex]],GroupVertices[Vertex],0)),1,1,"")</f>
        <v>1</v>
      </c>
      <c r="BA62" s="51" t="s">
        <v>308</v>
      </c>
      <c r="BB62" s="51" t="s">
        <v>308</v>
      </c>
      <c r="BC62" s="51" t="s">
        <v>309</v>
      </c>
      <c r="BD62" s="51" t="s">
        <v>309</v>
      </c>
      <c r="BE62" s="51"/>
      <c r="BF62" s="51"/>
      <c r="BG62" s="128" t="s">
        <v>1216</v>
      </c>
      <c r="BH62" s="128" t="s">
        <v>1216</v>
      </c>
      <c r="BI62" s="128" t="s">
        <v>1239</v>
      </c>
      <c r="BJ62" s="128" t="s">
        <v>1239</v>
      </c>
      <c r="BK62" s="128">
        <v>0</v>
      </c>
      <c r="BL62" s="131">
        <v>0</v>
      </c>
      <c r="BM62" s="128">
        <v>0</v>
      </c>
      <c r="BN62" s="131">
        <v>0</v>
      </c>
      <c r="BO62" s="128">
        <v>0</v>
      </c>
      <c r="BP62" s="131">
        <v>0</v>
      </c>
      <c r="BQ62" s="128">
        <v>6</v>
      </c>
      <c r="BR62" s="131">
        <v>100</v>
      </c>
      <c r="BS62" s="128">
        <v>6</v>
      </c>
      <c r="BT62" s="2"/>
      <c r="BU62" s="3"/>
      <c r="BV62" s="3"/>
      <c r="BW62" s="3"/>
      <c r="BX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L3" r:id="rId1" display="https://t.co/k3mI21wqa3"/>
    <hyperlink ref="AL4" r:id="rId2" display="https://t.co/HUa2RhSmq3"/>
    <hyperlink ref="AL5" r:id="rId3" display="http://t.co/YwSlyMGUSK"/>
    <hyperlink ref="AL9" r:id="rId4" display="https://t.co/gnUygV8i1K"/>
    <hyperlink ref="AL10" r:id="rId5" display="https://t.co/KtqYSPJk9N"/>
    <hyperlink ref="AL11" r:id="rId6" display="http://techmeme.com/"/>
    <hyperlink ref="AL12" r:id="rId7" display="https://t.co/ZCWxSnjCCc"/>
    <hyperlink ref="AL15" r:id="rId8" display="https://t.co/98NVd6ea2x"/>
    <hyperlink ref="AL16" r:id="rId9" display="https://t.co/e2NdVU3FcF"/>
    <hyperlink ref="AL17" r:id="rId10" display="https://t.co/ZZsK4aMi8v"/>
    <hyperlink ref="AL18" r:id="rId11" display="http://t.co/bJUJGIEyNY"/>
    <hyperlink ref="AL19" r:id="rId12" display="https://t.co/V3GYKBTjgc"/>
    <hyperlink ref="AL20" r:id="rId13" display="http://twitter.com/marketingcloud"/>
    <hyperlink ref="AL22" r:id="rId14" display="http://t.co/YE1A0mGbnV"/>
    <hyperlink ref="AL23" r:id="rId15" display="https://t.co/W6X0XJ7S6v"/>
    <hyperlink ref="AL26" r:id="rId16" display="http://www.hopper.com/"/>
    <hyperlink ref="AL27" r:id="rId17" display="http://t.co/tXCGfymixA"/>
    <hyperlink ref="AL28" r:id="rId18" display="https://t.co/ToZL8kKPkT"/>
    <hyperlink ref="AL29" r:id="rId19" display="https://www.aroundtheworldl.com/about/"/>
    <hyperlink ref="AL31" r:id="rId20" display="https://t.co/DNuJ2pFBtm"/>
    <hyperlink ref="AL32" r:id="rId21" display="http://t.co/ePl3U57KsJ"/>
    <hyperlink ref="AL33" r:id="rId22" display="https://t.co/6pZBioTdly"/>
    <hyperlink ref="AL34" r:id="rId23" display="https://meccabey.com/"/>
    <hyperlink ref="AL35" r:id="rId24" display="http://t.co/iWBTkGYXAK"/>
    <hyperlink ref="AL36" r:id="rId25" display="https://t.co/apwIwHaXQp"/>
    <hyperlink ref="AL37" r:id="rId26" display="http://www.shellysmee.com/"/>
    <hyperlink ref="AL39" r:id="rId27" display="http://t.co/rPvqn8BmSS"/>
    <hyperlink ref="AL40" r:id="rId28" display="http://www.charlieriley.co/"/>
    <hyperlink ref="AL41" r:id="rId29" display="https://t.co/mErk2rmRXb"/>
    <hyperlink ref="AL42" r:id="rId30" display="http://chrisbrogan.com/about"/>
    <hyperlink ref="AL43" r:id="rId31" display="http://inbound.com/"/>
    <hyperlink ref="AL44" r:id="rId32" display="https://t.co/EEnez4i6mg"/>
    <hyperlink ref="AL45" r:id="rId33" display="http://t.co/rRcoVlRbH1"/>
    <hyperlink ref="AL47" r:id="rId34" display="https://t.co/1iBezzd2wd"/>
    <hyperlink ref="AL48" r:id="rId35" display="http://ai-4-all.org/"/>
    <hyperlink ref="AL49" r:id="rId36" display="https://www.desmonduptonpatton.com/?fbclid=IwAR3AU6FoJVpWLmrZvYhk7_7xBnkL_fOL0wigIWJoB_XHlh1gHSytoeu"/>
    <hyperlink ref="AL50" r:id="rId37" display="https://safelab.socialwork.columbia.edu/"/>
    <hyperlink ref="AL51" r:id="rId38" display="https://t.co/lBsf3TE8Vv"/>
    <hyperlink ref="AL52" r:id="rId39" display="https://t.co/7eCDn5SAzS"/>
    <hyperlink ref="AL54" r:id="rId40" display="https://t.co/ImBQFv5jZu"/>
    <hyperlink ref="AL56" r:id="rId41" display="https://t.co/YRxjcGcKID"/>
    <hyperlink ref="AL59" r:id="rId42" display="https://t.co/A1EVoVOZLa"/>
    <hyperlink ref="AO3" r:id="rId43" display="https://pbs.twimg.com/profile_banners/87080698/1549553794"/>
    <hyperlink ref="AO5" r:id="rId44" display="https://pbs.twimg.com/profile_banners/14792516/1531952279"/>
    <hyperlink ref="AO6" r:id="rId45" display="https://pbs.twimg.com/profile_banners/33612317/1565045455"/>
    <hyperlink ref="AO7" r:id="rId46" display="https://pbs.twimg.com/profile_banners/29500709/1433298404"/>
    <hyperlink ref="AO8" r:id="rId47" display="https://pbs.twimg.com/profile_banners/81487184/1537385456"/>
    <hyperlink ref="AO9" r:id="rId48" display="https://pbs.twimg.com/profile_banners/827617633801351168/1486154775"/>
    <hyperlink ref="AO10" r:id="rId49" display="https://pbs.twimg.com/profile_banners/31662127/1449272912"/>
    <hyperlink ref="AO11" r:id="rId50" display="https://pbs.twimg.com/profile_banners/771810098025037824/1472849617"/>
    <hyperlink ref="AO12" r:id="rId51" display="https://pbs.twimg.com/profile_banners/4339056148/1512634638"/>
    <hyperlink ref="AO14" r:id="rId52" display="https://pbs.twimg.com/profile_banners/813735009089712128/1506930045"/>
    <hyperlink ref="AO15" r:id="rId53" display="https://pbs.twimg.com/profile_banners/440948933/1465295986"/>
    <hyperlink ref="AO16" r:id="rId54" display="https://pbs.twimg.com/profile_banners/42671211/1564677446"/>
    <hyperlink ref="AO17" r:id="rId55" display="https://pbs.twimg.com/profile_banners/3620016853/1552682335"/>
    <hyperlink ref="AO18" r:id="rId56" display="https://pbs.twimg.com/profile_banners/17929114/1559234681"/>
    <hyperlink ref="AO19" r:id="rId57" display="https://pbs.twimg.com/profile_banners/233278338/1541330935"/>
    <hyperlink ref="AO21" r:id="rId58" display="https://pbs.twimg.com/profile_banners/906304085833502720/1505029602"/>
    <hyperlink ref="AO22" r:id="rId59" display="https://pbs.twimg.com/profile_banners/3178445744/1477509357"/>
    <hyperlink ref="AO23" r:id="rId60" display="https://pbs.twimg.com/profile_banners/2964345075/1542044188"/>
    <hyperlink ref="AO24" r:id="rId61" display="https://pbs.twimg.com/profile_banners/985938313784807425/1546461491"/>
    <hyperlink ref="AO26" r:id="rId62" display="https://pbs.twimg.com/profile_banners/27472675/1562006051"/>
    <hyperlink ref="AO27" r:id="rId63" display="https://pbs.twimg.com/profile_banners/7871702/1412173635"/>
    <hyperlink ref="AO28" r:id="rId64" display="https://pbs.twimg.com/profile_banners/17659626/1429912955"/>
    <hyperlink ref="AO29" r:id="rId65" display="https://pbs.twimg.com/profile_banners/82399286/1401500449"/>
    <hyperlink ref="AO30" r:id="rId66" display="https://pbs.twimg.com/profile_banners/109692441/1439593740"/>
    <hyperlink ref="AO31" r:id="rId67" display="https://pbs.twimg.com/profile_banners/46668984/1562682797"/>
    <hyperlink ref="AO32" r:id="rId68" display="https://pbs.twimg.com/profile_banners/9860432/1516142870"/>
    <hyperlink ref="AO33" r:id="rId69" display="https://pbs.twimg.com/profile_banners/19383954/1512955521"/>
    <hyperlink ref="AO34" r:id="rId70" display="https://pbs.twimg.com/profile_banners/31033856/1544505639"/>
    <hyperlink ref="AO35" r:id="rId71" display="https://pbs.twimg.com/profile_banners/19337563/1531762570"/>
    <hyperlink ref="AO36" r:id="rId72" display="https://pbs.twimg.com/profile_banners/22204456/1348186957"/>
    <hyperlink ref="AO37" r:id="rId73" display="https://pbs.twimg.com/profile_banners/55165612/1497657142"/>
    <hyperlink ref="AO39" r:id="rId74" display="https://pbs.twimg.com/profile_banners/566885472/1408998680"/>
    <hyperlink ref="AO40" r:id="rId75" display="https://pbs.twimg.com/profile_banners/11089602/1522332107"/>
    <hyperlink ref="AO41" r:id="rId76" display="https://pbs.twimg.com/profile_banners/15208271/1451325099"/>
    <hyperlink ref="AO42" r:id="rId77" display="https://pbs.twimg.com/profile_banners/10202/1515778716"/>
    <hyperlink ref="AO43" r:id="rId78" display="https://pbs.twimg.com/profile_banners/16018889/1515787305"/>
    <hyperlink ref="AO44" r:id="rId79" display="https://pbs.twimg.com/profile_banners/8769212/1410561629"/>
    <hyperlink ref="AO45" r:id="rId80" display="https://pbs.twimg.com/profile_banners/2196072810/1550070449"/>
    <hyperlink ref="AO46" r:id="rId81" display="https://pbs.twimg.com/profile_banners/59888108/1556297073"/>
    <hyperlink ref="AO47" r:id="rId82" display="https://pbs.twimg.com/profile_banners/248795646/1557338350"/>
    <hyperlink ref="AO48" r:id="rId83" display="https://pbs.twimg.com/profile_banners/833587995928178692/1488265021"/>
    <hyperlink ref="AO49" r:id="rId84" display="https://pbs.twimg.com/profile_banners/1096179054/1556846237"/>
    <hyperlink ref="AO50" r:id="rId85" display="https://pbs.twimg.com/profile_banners/1049290209156902915/1542660551"/>
    <hyperlink ref="AO51" r:id="rId86" display="https://pbs.twimg.com/profile_banners/2818434678/1558028550"/>
    <hyperlink ref="AO52" r:id="rId87" display="https://pbs.twimg.com/profile_banners/708325089117253632/1501599634"/>
    <hyperlink ref="AO54" r:id="rId88" display="https://pbs.twimg.com/profile_banners/306867808/1444760906"/>
    <hyperlink ref="AO56" r:id="rId89" display="https://pbs.twimg.com/profile_banners/74959806/1490976071"/>
    <hyperlink ref="AO57" r:id="rId90" display="https://pbs.twimg.com/profile_banners/20823928/1546259195"/>
    <hyperlink ref="AO58" r:id="rId91" display="https://pbs.twimg.com/profile_banners/321745536/1481943302"/>
    <hyperlink ref="AO59" r:id="rId92" display="https://pbs.twimg.com/profile_banners/834890278330855424/1516743303"/>
    <hyperlink ref="AO60" r:id="rId93" display="https://pbs.twimg.com/profile_banners/67682704/1565065323"/>
    <hyperlink ref="AO61" r:id="rId94" display="https://pbs.twimg.com/profile_banners/1683644186/1535337934"/>
    <hyperlink ref="AU3" r:id="rId95" display="http://abs.twimg.com/images/themes/theme13/bg.gif"/>
    <hyperlink ref="AU4" r:id="rId96" display="http://abs.twimg.com/images/themes/theme1/bg.png"/>
    <hyperlink ref="AU5" r:id="rId97" display="http://abs.twimg.com/images/themes/theme4/bg.gif"/>
    <hyperlink ref="AU6" r:id="rId98" display="http://abs.twimg.com/images/themes/theme1/bg.png"/>
    <hyperlink ref="AU7" r:id="rId99" display="http://abs.twimg.com/images/themes/theme1/bg.png"/>
    <hyperlink ref="AU8" r:id="rId100" display="http://abs.twimg.com/images/themes/theme6/bg.gif"/>
    <hyperlink ref="AU10" r:id="rId101" display="http://abs.twimg.com/images/themes/theme12/bg.gif"/>
    <hyperlink ref="AU11" r:id="rId102" display="http://abs.twimg.com/images/themes/theme1/bg.png"/>
    <hyperlink ref="AU12" r:id="rId103" display="http://abs.twimg.com/images/themes/theme1/bg.png"/>
    <hyperlink ref="AU15" r:id="rId104" display="http://abs.twimg.com/images/themes/theme9/bg.gif"/>
    <hyperlink ref="AU16" r:id="rId105" display="http://abs.twimg.com/images/themes/theme1/bg.png"/>
    <hyperlink ref="AU17" r:id="rId106" display="http://abs.twimg.com/images/themes/theme1/bg.png"/>
    <hyperlink ref="AU18" r:id="rId107" display="http://abs.twimg.com/images/themes/theme1/bg.png"/>
    <hyperlink ref="AU19" r:id="rId108" display="http://abs.twimg.com/images/themes/theme1/bg.png"/>
    <hyperlink ref="AU20" r:id="rId109" display="http://a0.twimg.com/profile_background_images/662059475/v9g881mr324ukj2ozhc6.jpeg"/>
    <hyperlink ref="AU22" r:id="rId110" display="http://abs.twimg.com/images/themes/theme1/bg.png"/>
    <hyperlink ref="AU23" r:id="rId111" display="http://abs.twimg.com/images/themes/theme1/bg.png"/>
    <hyperlink ref="AU24" r:id="rId112" display="http://abs.twimg.com/images/themes/theme1/bg.png"/>
    <hyperlink ref="AU25" r:id="rId113" display="http://abs.twimg.com/images/themes/theme1/bg.png"/>
    <hyperlink ref="AU26" r:id="rId114" display="http://abs.twimg.com/images/themes/theme1/bg.png"/>
    <hyperlink ref="AU27" r:id="rId115" display="http://abs.twimg.com/images/themes/theme1/bg.png"/>
    <hyperlink ref="AU28" r:id="rId116" display="http://abs.twimg.com/images/themes/theme1/bg.png"/>
    <hyperlink ref="AU29" r:id="rId117" display="http://abs.twimg.com/images/themes/theme1/bg.png"/>
    <hyperlink ref="AU30" r:id="rId118" display="http://pbs.twimg.com/profile_background_images/75227086/aruba_pic.jpg"/>
    <hyperlink ref="AU31" r:id="rId119" display="http://abs.twimg.com/images/themes/theme1/bg.png"/>
    <hyperlink ref="AU32" r:id="rId120" display="http://abs.twimg.com/images/themes/theme1/bg.png"/>
    <hyperlink ref="AU33" r:id="rId121" display="http://abs.twimg.com/images/themes/theme17/bg.gif"/>
    <hyperlink ref="AU34" r:id="rId122" display="http://abs.twimg.com/images/themes/theme1/bg.png"/>
    <hyperlink ref="AU35" r:id="rId123" display="http://abs.twimg.com/images/themes/theme1/bg.png"/>
    <hyperlink ref="AU36" r:id="rId124" display="http://abs.twimg.com/images/themes/theme1/bg.png"/>
    <hyperlink ref="AU37" r:id="rId125" display="http://abs.twimg.com/images/themes/theme1/bg.png"/>
    <hyperlink ref="AU38" r:id="rId126" display="http://abs.twimg.com/images/themes/theme1/bg.png"/>
    <hyperlink ref="AU39" r:id="rId127" display="http://abs.twimg.com/images/themes/theme1/bg.png"/>
    <hyperlink ref="AU40" r:id="rId128" display="http://abs.twimg.com/images/themes/theme1/bg.png"/>
    <hyperlink ref="AU41" r:id="rId129" display="http://abs.twimg.com/images/themes/theme14/bg.gif"/>
    <hyperlink ref="AU42" r:id="rId130" display="http://abs.twimg.com/images/themes/theme14/bg.gif"/>
    <hyperlink ref="AU43" r:id="rId131" display="http://abs.twimg.com/images/themes/theme1/bg.png"/>
    <hyperlink ref="AU44" r:id="rId132" display="http://abs.twimg.com/images/themes/theme16/bg.gif"/>
    <hyperlink ref="AU45" r:id="rId133" display="http://abs.twimg.com/images/themes/theme14/bg.gif"/>
    <hyperlink ref="AU46" r:id="rId134" display="http://abs.twimg.com/images/themes/theme19/bg.gif"/>
    <hyperlink ref="AU47" r:id="rId135" display="http://abs.twimg.com/images/themes/theme1/bg.png"/>
    <hyperlink ref="AU48" r:id="rId136" display="http://abs.twimg.com/images/themes/theme1/bg.png"/>
    <hyperlink ref="AU49" r:id="rId137" display="http://abs.twimg.com/images/themes/theme18/bg.gif"/>
    <hyperlink ref="AU51" r:id="rId138" display="http://abs.twimg.com/images/themes/theme1/bg.png"/>
    <hyperlink ref="AU52" r:id="rId139" display="http://abs.twimg.com/images/themes/theme1/bg.png"/>
    <hyperlink ref="AU53" r:id="rId140" display="http://abs.twimg.com/images/themes/theme1/bg.png"/>
    <hyperlink ref="AU54" r:id="rId141" display="http://abs.twimg.com/images/themes/theme1/bg.png"/>
    <hyperlink ref="AU56" r:id="rId142" display="http://abs.twimg.com/images/themes/theme1/bg.png"/>
    <hyperlink ref="AU57" r:id="rId143" display="http://abs.twimg.com/images/themes/theme1/bg.png"/>
    <hyperlink ref="AU58" r:id="rId144" display="http://abs.twimg.com/images/themes/theme15/bg.png"/>
    <hyperlink ref="AU59" r:id="rId145" display="http://abs.twimg.com/images/themes/theme1/bg.png"/>
    <hyperlink ref="AU60" r:id="rId146" display="http://abs.twimg.com/images/themes/theme9/bg.gif"/>
    <hyperlink ref="AU61" r:id="rId147" display="http://abs.twimg.com/images/themes/theme18/bg.gif"/>
    <hyperlink ref="F3" r:id="rId148" display="http://pbs.twimg.com/profile_images/965456856758939648/GeWQhev4_normal.jpg"/>
    <hyperlink ref="F4" r:id="rId149" display="http://pbs.twimg.com/profile_images/875451115223044096/szoJoWk0_normal.jpg"/>
    <hyperlink ref="F5" r:id="rId150" display="http://pbs.twimg.com/profile_images/1019707946349969408/ZadESXl4_normal.jpg"/>
    <hyperlink ref="F6" r:id="rId151" display="http://pbs.twimg.com/profile_images/1151553354377469952/b9bSaSr5_normal.jpg"/>
    <hyperlink ref="F7" r:id="rId152" display="http://pbs.twimg.com/profile_images/946446826982424576/gwUyTFeB_normal.jpg"/>
    <hyperlink ref="F8" r:id="rId153" display="http://pbs.twimg.com/profile_images/2857864302/fce47ab302528a8a123e4462a2c0a32b_normal.jpeg"/>
    <hyperlink ref="F9" r:id="rId154" display="http://pbs.twimg.com/profile_images/1131320518181654530/AD59MoC__normal.png"/>
    <hyperlink ref="F10" r:id="rId155" display="http://pbs.twimg.com/profile_images/1040082503485120513/CYv-oogP_normal.jpg"/>
    <hyperlink ref="F11" r:id="rId156" display="http://pbs.twimg.com/profile_images/774742521612087296/LHhg-vrL_normal.jpg"/>
    <hyperlink ref="F12" r:id="rId157" display="http://pbs.twimg.com/profile_images/917428069199204358/gylOB64T_normal.jpg"/>
    <hyperlink ref="F13" r:id="rId158" display="http://abs.twimg.com/sticky/default_profile_images/default_profile_normal.png"/>
    <hyperlink ref="F14" r:id="rId159" display="http://pbs.twimg.com/profile_images/914756945994805248/KL2ELIt6_normal.jpg"/>
    <hyperlink ref="F15" r:id="rId160" display="http://pbs.twimg.com/profile_images/1032282708137918465/BGEg1y07_normal.jpg"/>
    <hyperlink ref="F16" r:id="rId161" display="http://pbs.twimg.com/profile_images/1125775532291973121/FKHwkkE__normal.png"/>
    <hyperlink ref="F17" r:id="rId162" display="http://pbs.twimg.com/profile_images/663865914639650817/wkP3v_Kc_normal.png"/>
    <hyperlink ref="F18" r:id="rId163" display="http://pbs.twimg.com/profile_images/1049303594279862272/NHOel0Hh_normal.jpg"/>
    <hyperlink ref="F19" r:id="rId164" display="http://pbs.twimg.com/profile_images/1109884670215360512/KC8nw3UL_normal.png"/>
    <hyperlink ref="F20" r:id="rId165" display="http://a0.twimg.com/profile_images/2620661611/fs9y9y8nfgyggghlnseq_normal.jpeg"/>
    <hyperlink ref="F21" r:id="rId166" display="http://pbs.twimg.com/profile_images/906792500853198848/xQ9_hpVL_normal.jpg"/>
    <hyperlink ref="F22" r:id="rId167" display="http://pbs.twimg.com/profile_images/1033004469393321988/mB90b9p1_normal.jpg"/>
    <hyperlink ref="F23" r:id="rId168" display="http://pbs.twimg.com/profile_images/1062035711107289088/TFTlCSPf_normal.jpg"/>
    <hyperlink ref="F24" r:id="rId169" display="http://pbs.twimg.com/profile_images/1037782695324119041/0zUUPdnM_normal.jpg"/>
    <hyperlink ref="F25" r:id="rId170" display="http://pbs.twimg.com/profile_images/667338532512468993/M7uapdWY_normal.png"/>
    <hyperlink ref="F26" r:id="rId171" display="http://pbs.twimg.com/profile_images/977268379596726272/KoJ9JcpI_normal.jpg"/>
    <hyperlink ref="F27" r:id="rId172" display="http://pbs.twimg.com/profile_images/421651462/NewFace250n_normal.jpg"/>
    <hyperlink ref="F28" r:id="rId173" display="http://pbs.twimg.com/profile_images/634461840907608064/2omgLVFg_normal.jpg"/>
    <hyperlink ref="F29" r:id="rId174" display="http://pbs.twimg.com/profile_images/898285182389825538/sOiw-Fcl_normal.jpg"/>
    <hyperlink ref="F30" r:id="rId175" display="http://pbs.twimg.com/profile_images/632327884120674304/flMX_thB_normal.jpg"/>
    <hyperlink ref="F31" r:id="rId176" display="http://pbs.twimg.com/profile_images/1145707699054764032/NrhCttDk_normal.png"/>
    <hyperlink ref="F32" r:id="rId177" display="http://pbs.twimg.com/profile_images/722529950583140352/mVUDo78h_normal.jpg"/>
    <hyperlink ref="F33" r:id="rId178" display="http://pbs.twimg.com/profile_images/949444103254687744/4g8BRfAL_normal.jpg"/>
    <hyperlink ref="F34" r:id="rId179" display="http://pbs.twimg.com/profile_images/1072360931324297217/aw_kFCwG_normal.jpg"/>
    <hyperlink ref="F35" r:id="rId180" display="http://pbs.twimg.com/profile_images/660071012965466112/HKWPwKU6_normal.png"/>
    <hyperlink ref="F36" r:id="rId181" display="http://pbs.twimg.com/profile_images/785440308460937216/n73AhcX6_normal.jpg"/>
    <hyperlink ref="F37" r:id="rId182" display="http://pbs.twimg.com/profile_images/875862236752891904/zYVfILAD_normal.jpg"/>
    <hyperlink ref="F38" r:id="rId183" display="http://pbs.twimg.com/profile_images/746751958338330625/kcU83ooH_normal.jpg"/>
    <hyperlink ref="F39" r:id="rId184" display="http://pbs.twimg.com/profile_images/503995346029010944/CgGehUF0_normal.png"/>
    <hyperlink ref="F40" r:id="rId185" display="http://pbs.twimg.com/profile_images/930142243335307264/Iaw6EMl6_normal.jpg"/>
    <hyperlink ref="F41" r:id="rId186" display="http://pbs.twimg.com/profile_images/1003819219035680769/G6972skm_normal.jpg"/>
    <hyperlink ref="F42" r:id="rId187" display="http://pbs.twimg.com/profile_images/951871850107191296/gJ_F9MT4_normal.jpg"/>
    <hyperlink ref="F43" r:id="rId188" display="http://pbs.twimg.com/profile_images/1108375500727169024/98HFqXyC_normal.jpg"/>
    <hyperlink ref="F44" r:id="rId189" display="http://pbs.twimg.com/profile_images/909108381704769536/SC6I_38A_normal.jpg"/>
    <hyperlink ref="F45" r:id="rId190" display="http://pbs.twimg.com/profile_images/1091356953194971136/O3jhICGI_normal.jpg"/>
    <hyperlink ref="F46" r:id="rId191" display="http://pbs.twimg.com/profile_images/1121817343611502593/wy0LGXpv_normal.jpg"/>
    <hyperlink ref="F47" r:id="rId192" display="http://pbs.twimg.com/profile_images/1145694060881108992/LoNXgByq_normal.png"/>
    <hyperlink ref="F48" r:id="rId193" display="http://pbs.twimg.com/profile_images/836469827778719745/w8xQz2Yv_normal.jpg"/>
    <hyperlink ref="F49" r:id="rId194" display="http://pbs.twimg.com/profile_images/1069090977246261254/uftEL0Al_normal.jpg"/>
    <hyperlink ref="F50" r:id="rId195" display="http://pbs.twimg.com/profile_images/1063553516407595008/p5u98Jf3_normal.jpg"/>
    <hyperlink ref="F51" r:id="rId196" display="http://pbs.twimg.com/profile_images/1155646206024060929/vYsKY4vr_normal.jpg"/>
    <hyperlink ref="F52" r:id="rId197" display="http://pbs.twimg.com/profile_images/892393080955031553/jPtLKEP6_normal.jpg"/>
    <hyperlink ref="F53" r:id="rId198" display="http://pbs.twimg.com/profile_images/2852898651/28ae7368f25f93c09bb76415bc11beb8_normal.png"/>
    <hyperlink ref="F54" r:id="rId199" display="http://pbs.twimg.com/profile_images/1143483334363947008/HtJc-dZZ_normal.png"/>
    <hyperlink ref="F55" r:id="rId200" display="http://pbs.twimg.com/profile_images/1153261414401937409/XFAqpQZR_normal.jpg"/>
    <hyperlink ref="F56" r:id="rId201" display="http://pbs.twimg.com/profile_images/804013443489660928/yYPRj4kg_normal.jpg"/>
    <hyperlink ref="F57" r:id="rId202" display="http://pbs.twimg.com/profile_images/1155565493522182146/gdH_FvcC_normal.jpg"/>
    <hyperlink ref="F58" r:id="rId203" display="http://pbs.twimg.com/profile_images/811812981520691200/MoxNReQ-_normal.jpg"/>
    <hyperlink ref="F59" r:id="rId204" display="http://pbs.twimg.com/profile_images/965226477519360000/Z30QUN08_normal.jpg"/>
    <hyperlink ref="F60" r:id="rId205" display="http://pbs.twimg.com/profile_images/1149053193638166528/tPkuLcX2_normal.jpg"/>
    <hyperlink ref="F61" r:id="rId206" display="http://pbs.twimg.com/profile_images/1033908346775105536/cGNuqwXt_normal.jpg"/>
    <hyperlink ref="F62" r:id="rId207" display="http://abs.twimg.com/sticky/default_profile_images/default_profile_normal.png"/>
    <hyperlink ref="AX3" r:id="rId208" display="https://twitter.com/p2s_inc"/>
    <hyperlink ref="AX4" r:id="rId209" display="https://twitter.com/rsbsarma"/>
    <hyperlink ref="AX5" r:id="rId210" display="https://twitter.com/tableau"/>
    <hyperlink ref="AX6" r:id="rId211" display="https://twitter.com/salesforce"/>
    <hyperlink ref="AX7" r:id="rId212" display="https://twitter.com/jaywaterman"/>
    <hyperlink ref="AX8" r:id="rId213" display="https://twitter.com/trentjohnsen"/>
    <hyperlink ref="AX9" r:id="rId214" display="https://twitter.com/rainforestab"/>
    <hyperlink ref="AX10" r:id="rId215" display="https://twitter.com/jermynvoon"/>
    <hyperlink ref="AX11" r:id="rId216" display="https://twitter.com/techmemechatter"/>
    <hyperlink ref="AX12" r:id="rId217" display="https://twitter.com/salesforce_bot"/>
    <hyperlink ref="AX13" r:id="rId218" display="https://twitter.com/testersalesfor1"/>
    <hyperlink ref="AX14" r:id="rId219" display="https://twitter.com/airline_dev"/>
    <hyperlink ref="AX15" r:id="rId220" display="https://twitter.com/cyril_louis"/>
    <hyperlink ref="AX16" r:id="rId221" display="https://twitter.com/appexchange"/>
    <hyperlink ref="AX17" r:id="rId222" display="https://twitter.com/ldnscall"/>
    <hyperlink ref="AX18" r:id="rId223" display="https://twitter.com/pardot"/>
    <hyperlink ref="AX19" r:id="rId224" display="https://twitter.com/inescapinezka"/>
    <hyperlink ref="AX20" r:id="rId225" display="https://twitter.com/radian6"/>
    <hyperlink ref="AX21" r:id="rId226" display="https://twitter.com/torontoedge"/>
    <hyperlink ref="AX22" r:id="rId227" display="https://twitter.com/brightsparkvc"/>
    <hyperlink ref="AX23" r:id="rId228" display="https://twitter.com/tohealthtoronto"/>
    <hyperlink ref="AX24" r:id="rId229" display="https://twitter.com/mbohl07"/>
    <hyperlink ref="AX25" r:id="rId230" display="https://twitter.com/lojikilfacts"/>
    <hyperlink ref="AX26" r:id="rId231" display="https://twitter.com/hopper"/>
    <hyperlink ref="AX27" r:id="rId232" display="https://twitter.com/joselinmane"/>
    <hyperlink ref="AX28" r:id="rId233" display="https://twitter.com/leadinghotels"/>
    <hyperlink ref="AX29" r:id="rId234" display="https://twitter.com/worldlillie"/>
    <hyperlink ref="AX30" r:id="rId235" display="https://twitter.com/ginanicolina"/>
    <hyperlink ref="AX31" r:id="rId236" display="https://twitter.com/cision"/>
    <hyperlink ref="AX32" r:id="rId237" display="https://twitter.com/marketingcloud"/>
    <hyperlink ref="AX33" r:id="rId238" display="https://twitter.com/drnatalie"/>
    <hyperlink ref="AX34" r:id="rId239" display="https://twitter.com/meccastarr7"/>
    <hyperlink ref="AX35" r:id="rId240" display="https://twitter.com/crea_aci"/>
    <hyperlink ref="AX36" r:id="rId241" display="https://twitter.com/rayferrisjr"/>
    <hyperlink ref="AX37" r:id="rId242" display="https://twitter.com/vanresgenius"/>
    <hyperlink ref="AX38" r:id="rId243" display="https://twitter.com/gasox"/>
    <hyperlink ref="AX39" r:id="rId244" display="https://twitter.com/reginarealtors"/>
    <hyperlink ref="AX40" r:id="rId245" display="https://twitter.com/charlieriley"/>
    <hyperlink ref="AX41" r:id="rId246" display="https://twitter.com/justinlevy"/>
    <hyperlink ref="AX42" r:id="rId247" display="https://twitter.com/chrisbrogan"/>
    <hyperlink ref="AX43" r:id="rId248" display="https://twitter.com/inbound"/>
    <hyperlink ref="AX44" r:id="rId249" display="https://twitter.com/ambercadabra"/>
    <hyperlink ref="AX45" r:id="rId250" display="https://twitter.com/filmiami1"/>
    <hyperlink ref="AX46" r:id="rId251" display="https://twitter.com/estherashmore"/>
    <hyperlink ref="AX47" r:id="rId252" display="https://twitter.com/columbia"/>
    <hyperlink ref="AX48" r:id="rId253" display="https://twitter.com/ai4allorg"/>
    <hyperlink ref="AX49" r:id="rId254" display="https://twitter.com/drdesmondpatton"/>
    <hyperlink ref="AX50" r:id="rId255" display="https://twitter.com/safelab"/>
    <hyperlink ref="AX51" r:id="rId256" display="https://twitter.com/williamrfrey"/>
    <hyperlink ref="AX52" r:id="rId257" display="https://twitter.com/cdreboard"/>
    <hyperlink ref="AX53" r:id="rId258" display="https://twitter.com/dagajoal"/>
    <hyperlink ref="AX54" r:id="rId259" display="https://twitter.com/beck_et_al"/>
    <hyperlink ref="AX55" r:id="rId260" display="https://twitter.com/ormktgen"/>
    <hyperlink ref="AX56" r:id="rId261" display="https://twitter.com/salesforcejim"/>
    <hyperlink ref="AX57" r:id="rId262" display="https://twitter.com/heathrowairport"/>
    <hyperlink ref="AX58" r:id="rId263" display="https://twitter.com/chrisargonish"/>
    <hyperlink ref="AX59" r:id="rId264" display="https://twitter.com/hovsarikke"/>
    <hyperlink ref="AX60" r:id="rId265" display="https://twitter.com/blatantlybianca"/>
    <hyperlink ref="AX61" r:id="rId266" display="https://twitter.com/liyuselam"/>
    <hyperlink ref="AX62" r:id="rId267" display="https://twitter.com/kf_demoac"/>
  </hyperlinks>
  <printOptions/>
  <pageMargins left="0.7" right="0.7" top="0.75" bottom="0.75" header="0.3" footer="0.3"/>
  <pageSetup horizontalDpi="600" verticalDpi="600" orientation="portrait" r:id="rId271"/>
  <legacyDrawing r:id="rId269"/>
  <tableParts>
    <tablePart r:id="rId27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985</v>
      </c>
      <c r="Z2" s="13" t="s">
        <v>1000</v>
      </c>
      <c r="AA2" s="13" t="s">
        <v>1017</v>
      </c>
      <c r="AB2" s="13" t="s">
        <v>1075</v>
      </c>
      <c r="AC2" s="13" t="s">
        <v>1129</v>
      </c>
      <c r="AD2" s="13" t="s">
        <v>1157</v>
      </c>
      <c r="AE2" s="13" t="s">
        <v>1158</v>
      </c>
      <c r="AF2" s="13" t="s">
        <v>1176</v>
      </c>
      <c r="AG2" s="67" t="s">
        <v>1280</v>
      </c>
      <c r="AH2" s="67" t="s">
        <v>1281</v>
      </c>
      <c r="AI2" s="67" t="s">
        <v>1282</v>
      </c>
      <c r="AJ2" s="67" t="s">
        <v>1283</v>
      </c>
      <c r="AK2" s="67" t="s">
        <v>1284</v>
      </c>
      <c r="AL2" s="67" t="s">
        <v>1285</v>
      </c>
      <c r="AM2" s="67" t="s">
        <v>1286</v>
      </c>
      <c r="AN2" s="67" t="s">
        <v>1287</v>
      </c>
      <c r="AO2" s="67" t="s">
        <v>1290</v>
      </c>
    </row>
    <row r="3" spans="1:41" ht="15">
      <c r="A3" s="125" t="s">
        <v>935</v>
      </c>
      <c r="B3" s="126" t="s">
        <v>946</v>
      </c>
      <c r="C3" s="126" t="s">
        <v>56</v>
      </c>
      <c r="D3" s="117"/>
      <c r="E3" s="116"/>
      <c r="F3" s="118" t="s">
        <v>1358</v>
      </c>
      <c r="G3" s="119"/>
      <c r="H3" s="119"/>
      <c r="I3" s="120">
        <v>3</v>
      </c>
      <c r="J3" s="121"/>
      <c r="K3" s="51">
        <v>9</v>
      </c>
      <c r="L3" s="51">
        <v>9</v>
      </c>
      <c r="M3" s="51">
        <v>0</v>
      </c>
      <c r="N3" s="51">
        <v>9</v>
      </c>
      <c r="O3" s="51">
        <v>9</v>
      </c>
      <c r="P3" s="52" t="s">
        <v>960</v>
      </c>
      <c r="Q3" s="52" t="s">
        <v>960</v>
      </c>
      <c r="R3" s="51">
        <v>9</v>
      </c>
      <c r="S3" s="51">
        <v>9</v>
      </c>
      <c r="T3" s="51">
        <v>1</v>
      </c>
      <c r="U3" s="51">
        <v>1</v>
      </c>
      <c r="V3" s="51">
        <v>0</v>
      </c>
      <c r="W3" s="52">
        <v>0</v>
      </c>
      <c r="X3" s="52">
        <v>0</v>
      </c>
      <c r="Y3" s="85" t="s">
        <v>986</v>
      </c>
      <c r="Z3" s="85" t="s">
        <v>1001</v>
      </c>
      <c r="AA3" s="85" t="s">
        <v>1018</v>
      </c>
      <c r="AB3" s="91" t="s">
        <v>1076</v>
      </c>
      <c r="AC3" s="91" t="s">
        <v>1130</v>
      </c>
      <c r="AD3" s="91"/>
      <c r="AE3" s="91"/>
      <c r="AF3" s="91" t="s">
        <v>1177</v>
      </c>
      <c r="AG3" s="128">
        <v>5</v>
      </c>
      <c r="AH3" s="131">
        <v>3.2679738562091503</v>
      </c>
      <c r="AI3" s="128">
        <v>2</v>
      </c>
      <c r="AJ3" s="131">
        <v>1.3071895424836601</v>
      </c>
      <c r="AK3" s="128">
        <v>0</v>
      </c>
      <c r="AL3" s="131">
        <v>0</v>
      </c>
      <c r="AM3" s="128">
        <v>146</v>
      </c>
      <c r="AN3" s="131">
        <v>95.42483660130719</v>
      </c>
      <c r="AO3" s="128">
        <v>153</v>
      </c>
    </row>
    <row r="4" spans="1:41" ht="15">
      <c r="A4" s="125" t="s">
        <v>936</v>
      </c>
      <c r="B4" s="126" t="s">
        <v>947</v>
      </c>
      <c r="C4" s="126" t="s">
        <v>56</v>
      </c>
      <c r="D4" s="122"/>
      <c r="E4" s="100"/>
      <c r="F4" s="103" t="s">
        <v>1359</v>
      </c>
      <c r="G4" s="107"/>
      <c r="H4" s="107"/>
      <c r="I4" s="123">
        <v>4</v>
      </c>
      <c r="J4" s="110"/>
      <c r="K4" s="51">
        <v>8</v>
      </c>
      <c r="L4" s="51">
        <v>7</v>
      </c>
      <c r="M4" s="51">
        <v>0</v>
      </c>
      <c r="N4" s="51">
        <v>7</v>
      </c>
      <c r="O4" s="51">
        <v>0</v>
      </c>
      <c r="P4" s="52">
        <v>0</v>
      </c>
      <c r="Q4" s="52">
        <v>0</v>
      </c>
      <c r="R4" s="51">
        <v>1</v>
      </c>
      <c r="S4" s="51">
        <v>0</v>
      </c>
      <c r="T4" s="51">
        <v>8</v>
      </c>
      <c r="U4" s="51">
        <v>7</v>
      </c>
      <c r="V4" s="51">
        <v>4</v>
      </c>
      <c r="W4" s="52">
        <v>1.9375</v>
      </c>
      <c r="X4" s="52">
        <v>0.125</v>
      </c>
      <c r="Y4" s="85" t="s">
        <v>300</v>
      </c>
      <c r="Z4" s="85" t="s">
        <v>310</v>
      </c>
      <c r="AA4" s="85"/>
      <c r="AB4" s="91" t="s">
        <v>1077</v>
      </c>
      <c r="AC4" s="91" t="s">
        <v>421</v>
      </c>
      <c r="AD4" s="91" t="s">
        <v>249</v>
      </c>
      <c r="AE4" s="91" t="s">
        <v>1159</v>
      </c>
      <c r="AF4" s="91" t="s">
        <v>1178</v>
      </c>
      <c r="AG4" s="128">
        <v>1</v>
      </c>
      <c r="AH4" s="131">
        <v>2.1739130434782608</v>
      </c>
      <c r="AI4" s="128">
        <v>0</v>
      </c>
      <c r="AJ4" s="131">
        <v>0</v>
      </c>
      <c r="AK4" s="128">
        <v>0</v>
      </c>
      <c r="AL4" s="131">
        <v>0</v>
      </c>
      <c r="AM4" s="128">
        <v>45</v>
      </c>
      <c r="AN4" s="131">
        <v>97.82608695652173</v>
      </c>
      <c r="AO4" s="128">
        <v>46</v>
      </c>
    </row>
    <row r="5" spans="1:41" ht="15">
      <c r="A5" s="125" t="s">
        <v>937</v>
      </c>
      <c r="B5" s="126" t="s">
        <v>948</v>
      </c>
      <c r="C5" s="126" t="s">
        <v>56</v>
      </c>
      <c r="D5" s="122"/>
      <c r="E5" s="100"/>
      <c r="F5" s="103" t="s">
        <v>1360</v>
      </c>
      <c r="G5" s="107"/>
      <c r="H5" s="107"/>
      <c r="I5" s="123">
        <v>5</v>
      </c>
      <c r="J5" s="110"/>
      <c r="K5" s="51">
        <v>7</v>
      </c>
      <c r="L5" s="51">
        <v>6</v>
      </c>
      <c r="M5" s="51">
        <v>0</v>
      </c>
      <c r="N5" s="51">
        <v>6</v>
      </c>
      <c r="O5" s="51">
        <v>0</v>
      </c>
      <c r="P5" s="52">
        <v>0</v>
      </c>
      <c r="Q5" s="52">
        <v>0</v>
      </c>
      <c r="R5" s="51">
        <v>1</v>
      </c>
      <c r="S5" s="51">
        <v>0</v>
      </c>
      <c r="T5" s="51">
        <v>7</v>
      </c>
      <c r="U5" s="51">
        <v>6</v>
      </c>
      <c r="V5" s="51">
        <v>2</v>
      </c>
      <c r="W5" s="52">
        <v>1.469388</v>
      </c>
      <c r="X5" s="52">
        <v>0.14285714285714285</v>
      </c>
      <c r="Y5" s="85" t="s">
        <v>305</v>
      </c>
      <c r="Z5" s="85" t="s">
        <v>309</v>
      </c>
      <c r="AA5" s="85" t="s">
        <v>319</v>
      </c>
      <c r="AB5" s="91" t="s">
        <v>1078</v>
      </c>
      <c r="AC5" s="91" t="s">
        <v>1131</v>
      </c>
      <c r="AD5" s="91"/>
      <c r="AE5" s="91" t="s">
        <v>1160</v>
      </c>
      <c r="AF5" s="91" t="s">
        <v>1179</v>
      </c>
      <c r="AG5" s="128">
        <v>6</v>
      </c>
      <c r="AH5" s="131">
        <v>4.285714285714286</v>
      </c>
      <c r="AI5" s="128">
        <v>0</v>
      </c>
      <c r="AJ5" s="131">
        <v>0</v>
      </c>
      <c r="AK5" s="128">
        <v>0</v>
      </c>
      <c r="AL5" s="131">
        <v>0</v>
      </c>
      <c r="AM5" s="128">
        <v>134</v>
      </c>
      <c r="AN5" s="131">
        <v>95.71428571428571</v>
      </c>
      <c r="AO5" s="128">
        <v>140</v>
      </c>
    </row>
    <row r="6" spans="1:41" ht="15">
      <c r="A6" s="125" t="s">
        <v>938</v>
      </c>
      <c r="B6" s="126" t="s">
        <v>949</v>
      </c>
      <c r="C6" s="126" t="s">
        <v>56</v>
      </c>
      <c r="D6" s="122"/>
      <c r="E6" s="100"/>
      <c r="F6" s="103" t="s">
        <v>1361</v>
      </c>
      <c r="G6" s="107"/>
      <c r="H6" s="107"/>
      <c r="I6" s="123">
        <v>6</v>
      </c>
      <c r="J6" s="110"/>
      <c r="K6" s="51">
        <v>7</v>
      </c>
      <c r="L6" s="51">
        <v>11</v>
      </c>
      <c r="M6" s="51">
        <v>0</v>
      </c>
      <c r="N6" s="51">
        <v>11</v>
      </c>
      <c r="O6" s="51">
        <v>0</v>
      </c>
      <c r="P6" s="52">
        <v>0</v>
      </c>
      <c r="Q6" s="52">
        <v>0</v>
      </c>
      <c r="R6" s="51">
        <v>1</v>
      </c>
      <c r="S6" s="51">
        <v>0</v>
      </c>
      <c r="T6" s="51">
        <v>7</v>
      </c>
      <c r="U6" s="51">
        <v>11</v>
      </c>
      <c r="V6" s="51">
        <v>2</v>
      </c>
      <c r="W6" s="52">
        <v>1.265306</v>
      </c>
      <c r="X6" s="52">
        <v>0.2619047619047619</v>
      </c>
      <c r="Y6" s="85"/>
      <c r="Z6" s="85"/>
      <c r="AA6" s="85" t="s">
        <v>316</v>
      </c>
      <c r="AB6" s="91" t="s">
        <v>1079</v>
      </c>
      <c r="AC6" s="91" t="s">
        <v>1132</v>
      </c>
      <c r="AD6" s="91" t="s">
        <v>226</v>
      </c>
      <c r="AE6" s="91" t="s">
        <v>1079</v>
      </c>
      <c r="AF6" s="91" t="s">
        <v>1180</v>
      </c>
      <c r="AG6" s="128">
        <v>3</v>
      </c>
      <c r="AH6" s="131">
        <v>8.571428571428571</v>
      </c>
      <c r="AI6" s="128">
        <v>0</v>
      </c>
      <c r="AJ6" s="131">
        <v>0</v>
      </c>
      <c r="AK6" s="128">
        <v>0</v>
      </c>
      <c r="AL6" s="131">
        <v>0</v>
      </c>
      <c r="AM6" s="128">
        <v>32</v>
      </c>
      <c r="AN6" s="131">
        <v>91.42857142857143</v>
      </c>
      <c r="AO6" s="128">
        <v>35</v>
      </c>
    </row>
    <row r="7" spans="1:41" ht="15">
      <c r="A7" s="125" t="s">
        <v>939</v>
      </c>
      <c r="B7" s="126" t="s">
        <v>950</v>
      </c>
      <c r="C7" s="126" t="s">
        <v>56</v>
      </c>
      <c r="D7" s="122"/>
      <c r="E7" s="100"/>
      <c r="F7" s="103" t="s">
        <v>939</v>
      </c>
      <c r="G7" s="107"/>
      <c r="H7" s="107"/>
      <c r="I7" s="123">
        <v>7</v>
      </c>
      <c r="J7" s="110"/>
      <c r="K7" s="51">
        <v>6</v>
      </c>
      <c r="L7" s="51">
        <v>5</v>
      </c>
      <c r="M7" s="51">
        <v>0</v>
      </c>
      <c r="N7" s="51">
        <v>5</v>
      </c>
      <c r="O7" s="51">
        <v>0</v>
      </c>
      <c r="P7" s="52">
        <v>0</v>
      </c>
      <c r="Q7" s="52">
        <v>0</v>
      </c>
      <c r="R7" s="51">
        <v>1</v>
      </c>
      <c r="S7" s="51">
        <v>0</v>
      </c>
      <c r="T7" s="51">
        <v>6</v>
      </c>
      <c r="U7" s="51">
        <v>5</v>
      </c>
      <c r="V7" s="51">
        <v>2</v>
      </c>
      <c r="W7" s="52">
        <v>1.388889</v>
      </c>
      <c r="X7" s="52">
        <v>0.16666666666666666</v>
      </c>
      <c r="Y7" s="85"/>
      <c r="Z7" s="85"/>
      <c r="AA7" s="85"/>
      <c r="AB7" s="91" t="s">
        <v>421</v>
      </c>
      <c r="AC7" s="91" t="s">
        <v>421</v>
      </c>
      <c r="AD7" s="91" t="s">
        <v>267</v>
      </c>
      <c r="AE7" s="91" t="s">
        <v>1161</v>
      </c>
      <c r="AF7" s="91" t="s">
        <v>1181</v>
      </c>
      <c r="AG7" s="128">
        <v>1</v>
      </c>
      <c r="AH7" s="131">
        <v>4.545454545454546</v>
      </c>
      <c r="AI7" s="128">
        <v>1</v>
      </c>
      <c r="AJ7" s="131">
        <v>4.545454545454546</v>
      </c>
      <c r="AK7" s="128">
        <v>0</v>
      </c>
      <c r="AL7" s="131">
        <v>0</v>
      </c>
      <c r="AM7" s="128">
        <v>20</v>
      </c>
      <c r="AN7" s="131">
        <v>90.9090909090909</v>
      </c>
      <c r="AO7" s="128">
        <v>22</v>
      </c>
    </row>
    <row r="8" spans="1:41" ht="15">
      <c r="A8" s="125" t="s">
        <v>940</v>
      </c>
      <c r="B8" s="126" t="s">
        <v>951</v>
      </c>
      <c r="C8" s="126" t="s">
        <v>56</v>
      </c>
      <c r="D8" s="122"/>
      <c r="E8" s="100"/>
      <c r="F8" s="103" t="s">
        <v>1362</v>
      </c>
      <c r="G8" s="107"/>
      <c r="H8" s="107"/>
      <c r="I8" s="123">
        <v>8</v>
      </c>
      <c r="J8" s="110"/>
      <c r="K8" s="51">
        <v>5</v>
      </c>
      <c r="L8" s="51">
        <v>4</v>
      </c>
      <c r="M8" s="51">
        <v>0</v>
      </c>
      <c r="N8" s="51">
        <v>4</v>
      </c>
      <c r="O8" s="51">
        <v>0</v>
      </c>
      <c r="P8" s="52">
        <v>0</v>
      </c>
      <c r="Q8" s="52">
        <v>0</v>
      </c>
      <c r="R8" s="51">
        <v>1</v>
      </c>
      <c r="S8" s="51">
        <v>0</v>
      </c>
      <c r="T8" s="51">
        <v>5</v>
      </c>
      <c r="U8" s="51">
        <v>4</v>
      </c>
      <c r="V8" s="51">
        <v>2</v>
      </c>
      <c r="W8" s="52">
        <v>1.28</v>
      </c>
      <c r="X8" s="52">
        <v>0.2</v>
      </c>
      <c r="Y8" s="85"/>
      <c r="Z8" s="85"/>
      <c r="AA8" s="85"/>
      <c r="AB8" s="91" t="s">
        <v>1080</v>
      </c>
      <c r="AC8" s="91" t="s">
        <v>421</v>
      </c>
      <c r="AD8" s="91" t="s">
        <v>262</v>
      </c>
      <c r="AE8" s="91" t="s">
        <v>1162</v>
      </c>
      <c r="AF8" s="91" t="s">
        <v>1182</v>
      </c>
      <c r="AG8" s="128">
        <v>2</v>
      </c>
      <c r="AH8" s="131">
        <v>4.761904761904762</v>
      </c>
      <c r="AI8" s="128">
        <v>0</v>
      </c>
      <c r="AJ8" s="131">
        <v>0</v>
      </c>
      <c r="AK8" s="128">
        <v>0</v>
      </c>
      <c r="AL8" s="131">
        <v>0</v>
      </c>
      <c r="AM8" s="128">
        <v>40</v>
      </c>
      <c r="AN8" s="131">
        <v>95.23809523809524</v>
      </c>
      <c r="AO8" s="128">
        <v>42</v>
      </c>
    </row>
    <row r="9" spans="1:41" ht="15">
      <c r="A9" s="125" t="s">
        <v>941</v>
      </c>
      <c r="B9" s="126" t="s">
        <v>952</v>
      </c>
      <c r="C9" s="126" t="s">
        <v>56</v>
      </c>
      <c r="D9" s="122"/>
      <c r="E9" s="100"/>
      <c r="F9" s="103" t="s">
        <v>1363</v>
      </c>
      <c r="G9" s="107"/>
      <c r="H9" s="107"/>
      <c r="I9" s="123">
        <v>9</v>
      </c>
      <c r="J9" s="110"/>
      <c r="K9" s="51">
        <v>5</v>
      </c>
      <c r="L9" s="51">
        <v>4</v>
      </c>
      <c r="M9" s="51">
        <v>4</v>
      </c>
      <c r="N9" s="51">
        <v>8</v>
      </c>
      <c r="O9" s="51">
        <v>0</v>
      </c>
      <c r="P9" s="52">
        <v>0</v>
      </c>
      <c r="Q9" s="52">
        <v>0</v>
      </c>
      <c r="R9" s="51">
        <v>1</v>
      </c>
      <c r="S9" s="51">
        <v>0</v>
      </c>
      <c r="T9" s="51">
        <v>5</v>
      </c>
      <c r="U9" s="51">
        <v>8</v>
      </c>
      <c r="V9" s="51">
        <v>2</v>
      </c>
      <c r="W9" s="52">
        <v>1.12</v>
      </c>
      <c r="X9" s="52">
        <v>0.3</v>
      </c>
      <c r="Y9" s="85" t="s">
        <v>303</v>
      </c>
      <c r="Z9" s="85" t="s">
        <v>313</v>
      </c>
      <c r="AA9" s="85"/>
      <c r="AB9" s="91" t="s">
        <v>1081</v>
      </c>
      <c r="AC9" s="91" t="s">
        <v>1133</v>
      </c>
      <c r="AD9" s="91"/>
      <c r="AE9" s="91" t="s">
        <v>1163</v>
      </c>
      <c r="AF9" s="91" t="s">
        <v>1183</v>
      </c>
      <c r="AG9" s="128">
        <v>4</v>
      </c>
      <c r="AH9" s="131">
        <v>3.5714285714285716</v>
      </c>
      <c r="AI9" s="128">
        <v>0</v>
      </c>
      <c r="AJ9" s="131">
        <v>0</v>
      </c>
      <c r="AK9" s="128">
        <v>0</v>
      </c>
      <c r="AL9" s="131">
        <v>0</v>
      </c>
      <c r="AM9" s="128">
        <v>108</v>
      </c>
      <c r="AN9" s="131">
        <v>96.42857142857143</v>
      </c>
      <c r="AO9" s="128">
        <v>112</v>
      </c>
    </row>
    <row r="10" spans="1:41" ht="14.25" customHeight="1">
      <c r="A10" s="125" t="s">
        <v>942</v>
      </c>
      <c r="B10" s="126" t="s">
        <v>953</v>
      </c>
      <c r="C10" s="126" t="s">
        <v>56</v>
      </c>
      <c r="D10" s="122"/>
      <c r="E10" s="100"/>
      <c r="F10" s="103" t="s">
        <v>1364</v>
      </c>
      <c r="G10" s="107"/>
      <c r="H10" s="107"/>
      <c r="I10" s="123">
        <v>10</v>
      </c>
      <c r="J10" s="110"/>
      <c r="K10" s="51">
        <v>5</v>
      </c>
      <c r="L10" s="51">
        <v>5</v>
      </c>
      <c r="M10" s="51">
        <v>0</v>
      </c>
      <c r="N10" s="51">
        <v>5</v>
      </c>
      <c r="O10" s="51">
        <v>1</v>
      </c>
      <c r="P10" s="52">
        <v>0</v>
      </c>
      <c r="Q10" s="52">
        <v>0</v>
      </c>
      <c r="R10" s="51">
        <v>1</v>
      </c>
      <c r="S10" s="51">
        <v>0</v>
      </c>
      <c r="T10" s="51">
        <v>5</v>
      </c>
      <c r="U10" s="51">
        <v>5</v>
      </c>
      <c r="V10" s="51">
        <v>2</v>
      </c>
      <c r="W10" s="52">
        <v>1.28</v>
      </c>
      <c r="X10" s="52">
        <v>0.2</v>
      </c>
      <c r="Y10" s="85" t="s">
        <v>301</v>
      </c>
      <c r="Z10" s="85" t="s">
        <v>311</v>
      </c>
      <c r="AA10" s="85"/>
      <c r="AB10" s="91" t="s">
        <v>1082</v>
      </c>
      <c r="AC10" s="91" t="s">
        <v>1134</v>
      </c>
      <c r="AD10" s="91"/>
      <c r="AE10" s="91" t="s">
        <v>217</v>
      </c>
      <c r="AF10" s="91" t="s">
        <v>1184</v>
      </c>
      <c r="AG10" s="128">
        <v>5</v>
      </c>
      <c r="AH10" s="131">
        <v>4.3478260869565215</v>
      </c>
      <c r="AI10" s="128">
        <v>0</v>
      </c>
      <c r="AJ10" s="131">
        <v>0</v>
      </c>
      <c r="AK10" s="128">
        <v>0</v>
      </c>
      <c r="AL10" s="131">
        <v>0</v>
      </c>
      <c r="AM10" s="128">
        <v>110</v>
      </c>
      <c r="AN10" s="131">
        <v>95.65217391304348</v>
      </c>
      <c r="AO10" s="128">
        <v>115</v>
      </c>
    </row>
    <row r="11" spans="1:41" ht="15">
      <c r="A11" s="125" t="s">
        <v>943</v>
      </c>
      <c r="B11" s="126" t="s">
        <v>954</v>
      </c>
      <c r="C11" s="126" t="s">
        <v>56</v>
      </c>
      <c r="D11" s="122"/>
      <c r="E11" s="100"/>
      <c r="F11" s="103" t="s">
        <v>943</v>
      </c>
      <c r="G11" s="107"/>
      <c r="H11" s="107"/>
      <c r="I11" s="123">
        <v>11</v>
      </c>
      <c r="J11" s="110"/>
      <c r="K11" s="51">
        <v>4</v>
      </c>
      <c r="L11" s="51">
        <v>3</v>
      </c>
      <c r="M11" s="51">
        <v>0</v>
      </c>
      <c r="N11" s="51">
        <v>3</v>
      </c>
      <c r="O11" s="51">
        <v>0</v>
      </c>
      <c r="P11" s="52">
        <v>0</v>
      </c>
      <c r="Q11" s="52">
        <v>0</v>
      </c>
      <c r="R11" s="51">
        <v>1</v>
      </c>
      <c r="S11" s="51">
        <v>0</v>
      </c>
      <c r="T11" s="51">
        <v>4</v>
      </c>
      <c r="U11" s="51">
        <v>3</v>
      </c>
      <c r="V11" s="51">
        <v>2</v>
      </c>
      <c r="W11" s="52">
        <v>1.125</v>
      </c>
      <c r="X11" s="52">
        <v>0.25</v>
      </c>
      <c r="Y11" s="85"/>
      <c r="Z11" s="85"/>
      <c r="AA11" s="85"/>
      <c r="AB11" s="91" t="s">
        <v>421</v>
      </c>
      <c r="AC11" s="91" t="s">
        <v>421</v>
      </c>
      <c r="AD11" s="91" t="s">
        <v>270</v>
      </c>
      <c r="AE11" s="91" t="s">
        <v>1164</v>
      </c>
      <c r="AF11" s="91" t="s">
        <v>1185</v>
      </c>
      <c r="AG11" s="128">
        <v>1</v>
      </c>
      <c r="AH11" s="131">
        <v>8.333333333333334</v>
      </c>
      <c r="AI11" s="128">
        <v>0</v>
      </c>
      <c r="AJ11" s="131">
        <v>0</v>
      </c>
      <c r="AK11" s="128">
        <v>0</v>
      </c>
      <c r="AL11" s="131">
        <v>0</v>
      </c>
      <c r="AM11" s="128">
        <v>11</v>
      </c>
      <c r="AN11" s="131">
        <v>91.66666666666667</v>
      </c>
      <c r="AO11" s="128">
        <v>12</v>
      </c>
    </row>
    <row r="12" spans="1:41" ht="15">
      <c r="A12" s="125" t="s">
        <v>944</v>
      </c>
      <c r="B12" s="126" t="s">
        <v>955</v>
      </c>
      <c r="C12" s="126" t="s">
        <v>56</v>
      </c>
      <c r="D12" s="122"/>
      <c r="E12" s="100"/>
      <c r="F12" s="103" t="s">
        <v>944</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c r="Z12" s="85"/>
      <c r="AA12" s="85"/>
      <c r="AB12" s="91" t="s">
        <v>421</v>
      </c>
      <c r="AC12" s="91" t="s">
        <v>421</v>
      </c>
      <c r="AD12" s="91" t="s">
        <v>271</v>
      </c>
      <c r="AE12" s="91"/>
      <c r="AF12" s="91" t="s">
        <v>1186</v>
      </c>
      <c r="AG12" s="128">
        <v>4</v>
      </c>
      <c r="AH12" s="131">
        <v>9.75609756097561</v>
      </c>
      <c r="AI12" s="128">
        <v>0</v>
      </c>
      <c r="AJ12" s="131">
        <v>0</v>
      </c>
      <c r="AK12" s="128">
        <v>0</v>
      </c>
      <c r="AL12" s="131">
        <v>0</v>
      </c>
      <c r="AM12" s="128">
        <v>37</v>
      </c>
      <c r="AN12" s="131">
        <v>90.2439024390244</v>
      </c>
      <c r="AO12" s="128">
        <v>41</v>
      </c>
    </row>
    <row r="13" spans="1:41" ht="15">
      <c r="A13" s="125" t="s">
        <v>945</v>
      </c>
      <c r="B13" s="126" t="s">
        <v>956</v>
      </c>
      <c r="C13" s="126" t="s">
        <v>56</v>
      </c>
      <c r="D13" s="122"/>
      <c r="E13" s="100"/>
      <c r="F13" s="103" t="s">
        <v>945</v>
      </c>
      <c r="G13" s="107"/>
      <c r="H13" s="107"/>
      <c r="I13" s="123">
        <v>13</v>
      </c>
      <c r="J13" s="110"/>
      <c r="K13" s="51">
        <v>2</v>
      </c>
      <c r="L13" s="51">
        <v>1</v>
      </c>
      <c r="M13" s="51">
        <v>0</v>
      </c>
      <c r="N13" s="51">
        <v>1</v>
      </c>
      <c r="O13" s="51">
        <v>0</v>
      </c>
      <c r="P13" s="52">
        <v>0</v>
      </c>
      <c r="Q13" s="52">
        <v>0</v>
      </c>
      <c r="R13" s="51">
        <v>1</v>
      </c>
      <c r="S13" s="51">
        <v>0</v>
      </c>
      <c r="T13" s="51">
        <v>2</v>
      </c>
      <c r="U13" s="51">
        <v>1</v>
      </c>
      <c r="V13" s="51">
        <v>1</v>
      </c>
      <c r="W13" s="52">
        <v>0.5</v>
      </c>
      <c r="X13" s="52">
        <v>0.5</v>
      </c>
      <c r="Y13" s="85"/>
      <c r="Z13" s="85"/>
      <c r="AA13" s="85"/>
      <c r="AB13" s="91" t="s">
        <v>421</v>
      </c>
      <c r="AC13" s="91" t="s">
        <v>421</v>
      </c>
      <c r="AD13" s="91" t="s">
        <v>245</v>
      </c>
      <c r="AE13" s="91"/>
      <c r="AF13" s="91" t="s">
        <v>1187</v>
      </c>
      <c r="AG13" s="128">
        <v>0</v>
      </c>
      <c r="AH13" s="131">
        <v>0</v>
      </c>
      <c r="AI13" s="128">
        <v>0</v>
      </c>
      <c r="AJ13" s="131">
        <v>0</v>
      </c>
      <c r="AK13" s="128">
        <v>0</v>
      </c>
      <c r="AL13" s="131">
        <v>0</v>
      </c>
      <c r="AM13" s="128">
        <v>10</v>
      </c>
      <c r="AN13" s="131">
        <v>100</v>
      </c>
      <c r="AO13" s="128">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935</v>
      </c>
      <c r="B2" s="91" t="s">
        <v>212</v>
      </c>
      <c r="C2" s="85">
        <f>VLOOKUP(GroupVertices[[#This Row],[Vertex]],Vertices[],MATCH("ID",Vertices[[#Headers],[Vertex]:[Vertex Content Word Count]],0),FALSE)</f>
        <v>3</v>
      </c>
    </row>
    <row r="3" spans="1:3" ht="15">
      <c r="A3" s="85" t="s">
        <v>935</v>
      </c>
      <c r="B3" s="91" t="s">
        <v>219</v>
      </c>
      <c r="C3" s="85">
        <f>VLOOKUP(GroupVertices[[#This Row],[Vertex]],Vertices[],MATCH("ID",Vertices[[#Headers],[Vertex]:[Vertex Content Word Count]],0),FALSE)</f>
        <v>12</v>
      </c>
    </row>
    <row r="4" spans="1:3" ht="15">
      <c r="A4" s="85" t="s">
        <v>935</v>
      </c>
      <c r="B4" s="91" t="s">
        <v>224</v>
      </c>
      <c r="C4" s="85">
        <f>VLOOKUP(GroupVertices[[#This Row],[Vertex]],Vertices[],MATCH("ID",Vertices[[#Headers],[Vertex]:[Vertex Content Word Count]],0),FALSE)</f>
        <v>25</v>
      </c>
    </row>
    <row r="5" spans="1:3" ht="15">
      <c r="A5" s="85" t="s">
        <v>935</v>
      </c>
      <c r="B5" s="91" t="s">
        <v>228</v>
      </c>
      <c r="C5" s="85">
        <f>VLOOKUP(GroupVertices[[#This Row],[Vertex]],Vertices[],MATCH("ID",Vertices[[#Headers],[Vertex]:[Vertex Content Word Count]],0),FALSE)</f>
        <v>33</v>
      </c>
    </row>
    <row r="6" spans="1:3" ht="15">
      <c r="A6" s="85" t="s">
        <v>935</v>
      </c>
      <c r="B6" s="91" t="s">
        <v>229</v>
      </c>
      <c r="C6" s="85">
        <f>VLOOKUP(GroupVertices[[#This Row],[Vertex]],Vertices[],MATCH("ID",Vertices[[#Headers],[Vertex]:[Vertex Content Word Count]],0),FALSE)</f>
        <v>34</v>
      </c>
    </row>
    <row r="7" spans="1:3" ht="15">
      <c r="A7" s="85" t="s">
        <v>935</v>
      </c>
      <c r="B7" s="91" t="s">
        <v>234</v>
      </c>
      <c r="C7" s="85">
        <f>VLOOKUP(GroupVertices[[#This Row],[Vertex]],Vertices[],MATCH("ID",Vertices[[#Headers],[Vertex]:[Vertex Content Word Count]],0),FALSE)</f>
        <v>45</v>
      </c>
    </row>
    <row r="8" spans="1:3" ht="15">
      <c r="A8" s="85" t="s">
        <v>935</v>
      </c>
      <c r="B8" s="91" t="s">
        <v>238</v>
      </c>
      <c r="C8" s="85">
        <f>VLOOKUP(GroupVertices[[#This Row],[Vertex]],Vertices[],MATCH("ID",Vertices[[#Headers],[Vertex]:[Vertex Content Word Count]],0),FALSE)</f>
        <v>54</v>
      </c>
    </row>
    <row r="9" spans="1:3" ht="15">
      <c r="A9" s="85" t="s">
        <v>935</v>
      </c>
      <c r="B9" s="91" t="s">
        <v>239</v>
      </c>
      <c r="C9" s="85">
        <f>VLOOKUP(GroupVertices[[#This Row],[Vertex]],Vertices[],MATCH("ID",Vertices[[#Headers],[Vertex]:[Vertex Content Word Count]],0),FALSE)</f>
        <v>55</v>
      </c>
    </row>
    <row r="10" spans="1:3" ht="15">
      <c r="A10" s="85" t="s">
        <v>935</v>
      </c>
      <c r="B10" s="91" t="s">
        <v>242</v>
      </c>
      <c r="C10" s="85">
        <f>VLOOKUP(GroupVertices[[#This Row],[Vertex]],Vertices[],MATCH("ID",Vertices[[#Headers],[Vertex]:[Vertex Content Word Count]],0),FALSE)</f>
        <v>62</v>
      </c>
    </row>
    <row r="11" spans="1:3" ht="15">
      <c r="A11" s="85" t="s">
        <v>936</v>
      </c>
      <c r="B11" s="91" t="s">
        <v>221</v>
      </c>
      <c r="C11" s="85">
        <f>VLOOKUP(GroupVertices[[#This Row],[Vertex]],Vertices[],MATCH("ID",Vertices[[#Headers],[Vertex]:[Vertex Content Word Count]],0),FALSE)</f>
        <v>15</v>
      </c>
    </row>
    <row r="12" spans="1:3" ht="15">
      <c r="A12" s="85" t="s">
        <v>936</v>
      </c>
      <c r="B12" s="91" t="s">
        <v>249</v>
      </c>
      <c r="C12" s="85">
        <f>VLOOKUP(GroupVertices[[#This Row],[Vertex]],Vertices[],MATCH("ID",Vertices[[#Headers],[Vertex]:[Vertex Content Word Count]],0),FALSE)</f>
        <v>19</v>
      </c>
    </row>
    <row r="13" spans="1:3" ht="15">
      <c r="A13" s="85" t="s">
        <v>936</v>
      </c>
      <c r="B13" s="91" t="s">
        <v>248</v>
      </c>
      <c r="C13" s="85">
        <f>VLOOKUP(GroupVertices[[#This Row],[Vertex]],Vertices[],MATCH("ID",Vertices[[#Headers],[Vertex]:[Vertex Content Word Count]],0),FALSE)</f>
        <v>18</v>
      </c>
    </row>
    <row r="14" spans="1:3" ht="15">
      <c r="A14" s="85" t="s">
        <v>936</v>
      </c>
      <c r="B14" s="91" t="s">
        <v>247</v>
      </c>
      <c r="C14" s="85">
        <f>VLOOKUP(GroupVertices[[#This Row],[Vertex]],Vertices[],MATCH("ID",Vertices[[#Headers],[Vertex]:[Vertex Content Word Count]],0),FALSE)</f>
        <v>17</v>
      </c>
    </row>
    <row r="15" spans="1:3" ht="15">
      <c r="A15" s="85" t="s">
        <v>936</v>
      </c>
      <c r="B15" s="91" t="s">
        <v>246</v>
      </c>
      <c r="C15" s="85">
        <f>VLOOKUP(GroupVertices[[#This Row],[Vertex]],Vertices[],MATCH("ID",Vertices[[#Headers],[Vertex]:[Vertex Content Word Count]],0),FALSE)</f>
        <v>16</v>
      </c>
    </row>
    <row r="16" spans="1:3" ht="15">
      <c r="A16" s="85" t="s">
        <v>936</v>
      </c>
      <c r="B16" s="91" t="s">
        <v>244</v>
      </c>
      <c r="C16" s="85">
        <f>VLOOKUP(GroupVertices[[#This Row],[Vertex]],Vertices[],MATCH("ID",Vertices[[#Headers],[Vertex]:[Vertex Content Word Count]],0),FALSE)</f>
        <v>6</v>
      </c>
    </row>
    <row r="17" spans="1:3" ht="15">
      <c r="A17" s="85" t="s">
        <v>936</v>
      </c>
      <c r="B17" s="91" t="s">
        <v>213</v>
      </c>
      <c r="C17" s="85">
        <f>VLOOKUP(GroupVertices[[#This Row],[Vertex]],Vertices[],MATCH("ID",Vertices[[#Headers],[Vertex]:[Vertex Content Word Count]],0),FALSE)</f>
        <v>4</v>
      </c>
    </row>
    <row r="18" spans="1:3" ht="15">
      <c r="A18" s="85" t="s">
        <v>936</v>
      </c>
      <c r="B18" s="91" t="s">
        <v>243</v>
      </c>
      <c r="C18" s="85">
        <f>VLOOKUP(GroupVertices[[#This Row],[Vertex]],Vertices[],MATCH("ID",Vertices[[#Headers],[Vertex]:[Vertex Content Word Count]],0),FALSE)</f>
        <v>5</v>
      </c>
    </row>
    <row r="19" spans="1:3" ht="15">
      <c r="A19" s="85" t="s">
        <v>937</v>
      </c>
      <c r="B19" s="91" t="s">
        <v>237</v>
      </c>
      <c r="C19" s="85">
        <f>VLOOKUP(GroupVertices[[#This Row],[Vertex]],Vertices[],MATCH("ID",Vertices[[#Headers],[Vertex]:[Vertex Content Word Count]],0),FALSE)</f>
        <v>53</v>
      </c>
    </row>
    <row r="20" spans="1:3" ht="15">
      <c r="A20" s="85" t="s">
        <v>937</v>
      </c>
      <c r="B20" s="91" t="s">
        <v>230</v>
      </c>
      <c r="C20" s="85">
        <f>VLOOKUP(GroupVertices[[#This Row],[Vertex]],Vertices[],MATCH("ID",Vertices[[#Headers],[Vertex]:[Vertex Content Word Count]],0),FALSE)</f>
        <v>35</v>
      </c>
    </row>
    <row r="21" spans="1:3" ht="15">
      <c r="A21" s="85" t="s">
        <v>937</v>
      </c>
      <c r="B21" s="91" t="s">
        <v>236</v>
      </c>
      <c r="C21" s="85">
        <f>VLOOKUP(GroupVertices[[#This Row],[Vertex]],Vertices[],MATCH("ID",Vertices[[#Headers],[Vertex]:[Vertex Content Word Count]],0),FALSE)</f>
        <v>52</v>
      </c>
    </row>
    <row r="22" spans="1:3" ht="15">
      <c r="A22" s="85" t="s">
        <v>937</v>
      </c>
      <c r="B22" s="91" t="s">
        <v>232</v>
      </c>
      <c r="C22" s="85">
        <f>VLOOKUP(GroupVertices[[#This Row],[Vertex]],Vertices[],MATCH("ID",Vertices[[#Headers],[Vertex]:[Vertex Content Word Count]],0),FALSE)</f>
        <v>39</v>
      </c>
    </row>
    <row r="23" spans="1:3" ht="15">
      <c r="A23" s="85" t="s">
        <v>937</v>
      </c>
      <c r="B23" s="91" t="s">
        <v>231</v>
      </c>
      <c r="C23" s="85">
        <f>VLOOKUP(GroupVertices[[#This Row],[Vertex]],Vertices[],MATCH("ID",Vertices[[#Headers],[Vertex]:[Vertex Content Word Count]],0),FALSE)</f>
        <v>38</v>
      </c>
    </row>
    <row r="24" spans="1:3" ht="15">
      <c r="A24" s="85" t="s">
        <v>937</v>
      </c>
      <c r="B24" s="91" t="s">
        <v>258</v>
      </c>
      <c r="C24" s="85">
        <f>VLOOKUP(GroupVertices[[#This Row],[Vertex]],Vertices[],MATCH("ID",Vertices[[#Headers],[Vertex]:[Vertex Content Word Count]],0),FALSE)</f>
        <v>37</v>
      </c>
    </row>
    <row r="25" spans="1:3" ht="15">
      <c r="A25" s="85" t="s">
        <v>937</v>
      </c>
      <c r="B25" s="91" t="s">
        <v>257</v>
      </c>
      <c r="C25" s="85">
        <f>VLOOKUP(GroupVertices[[#This Row],[Vertex]],Vertices[],MATCH("ID",Vertices[[#Headers],[Vertex]:[Vertex Content Word Count]],0),FALSE)</f>
        <v>36</v>
      </c>
    </row>
    <row r="26" spans="1:3" ht="15">
      <c r="A26" s="85" t="s">
        <v>938</v>
      </c>
      <c r="B26" s="91" t="s">
        <v>227</v>
      </c>
      <c r="C26" s="85">
        <f>VLOOKUP(GroupVertices[[#This Row],[Vertex]],Vertices[],MATCH("ID",Vertices[[#Headers],[Vertex]:[Vertex Content Word Count]],0),FALSE)</f>
        <v>29</v>
      </c>
    </row>
    <row r="27" spans="1:3" ht="15">
      <c r="A27" s="85" t="s">
        <v>938</v>
      </c>
      <c r="B27" s="91" t="s">
        <v>256</v>
      </c>
      <c r="C27" s="85">
        <f>VLOOKUP(GroupVertices[[#This Row],[Vertex]],Vertices[],MATCH("ID",Vertices[[#Headers],[Vertex]:[Vertex Content Word Count]],0),FALSE)</f>
        <v>32</v>
      </c>
    </row>
    <row r="28" spans="1:3" ht="15">
      <c r="A28" s="85" t="s">
        <v>938</v>
      </c>
      <c r="B28" s="91" t="s">
        <v>226</v>
      </c>
      <c r="C28" s="85">
        <f>VLOOKUP(GroupVertices[[#This Row],[Vertex]],Vertices[],MATCH("ID",Vertices[[#Headers],[Vertex]:[Vertex Content Word Count]],0),FALSE)</f>
        <v>27</v>
      </c>
    </row>
    <row r="29" spans="1:3" ht="15">
      <c r="A29" s="85" t="s">
        <v>938</v>
      </c>
      <c r="B29" s="91" t="s">
        <v>255</v>
      </c>
      <c r="C29" s="85">
        <f>VLOOKUP(GroupVertices[[#This Row],[Vertex]],Vertices[],MATCH("ID",Vertices[[#Headers],[Vertex]:[Vertex Content Word Count]],0),FALSE)</f>
        <v>31</v>
      </c>
    </row>
    <row r="30" spans="1:3" ht="15">
      <c r="A30" s="85" t="s">
        <v>938</v>
      </c>
      <c r="B30" s="91" t="s">
        <v>254</v>
      </c>
      <c r="C30" s="85">
        <f>VLOOKUP(GroupVertices[[#This Row],[Vertex]],Vertices[],MATCH("ID",Vertices[[#Headers],[Vertex]:[Vertex Content Word Count]],0),FALSE)</f>
        <v>30</v>
      </c>
    </row>
    <row r="31" spans="1:3" ht="15">
      <c r="A31" s="85" t="s">
        <v>938</v>
      </c>
      <c r="B31" s="91" t="s">
        <v>250</v>
      </c>
      <c r="C31" s="85">
        <f>VLOOKUP(GroupVertices[[#This Row],[Vertex]],Vertices[],MATCH("ID",Vertices[[#Headers],[Vertex]:[Vertex Content Word Count]],0),FALSE)</f>
        <v>20</v>
      </c>
    </row>
    <row r="32" spans="1:3" ht="15">
      <c r="A32" s="85" t="s">
        <v>938</v>
      </c>
      <c r="B32" s="91" t="s">
        <v>253</v>
      </c>
      <c r="C32" s="85">
        <f>VLOOKUP(GroupVertices[[#This Row],[Vertex]],Vertices[],MATCH("ID",Vertices[[#Headers],[Vertex]:[Vertex Content Word Count]],0),FALSE)</f>
        <v>28</v>
      </c>
    </row>
    <row r="33" spans="1:3" ht="15">
      <c r="A33" s="85" t="s">
        <v>939</v>
      </c>
      <c r="B33" s="91" t="s">
        <v>235</v>
      </c>
      <c r="C33" s="85">
        <f>VLOOKUP(GroupVertices[[#This Row],[Vertex]],Vertices[],MATCH("ID",Vertices[[#Headers],[Vertex]:[Vertex Content Word Count]],0),FALSE)</f>
        <v>46</v>
      </c>
    </row>
    <row r="34" spans="1:3" ht="15">
      <c r="A34" s="85" t="s">
        <v>939</v>
      </c>
      <c r="B34" s="91" t="s">
        <v>267</v>
      </c>
      <c r="C34" s="85">
        <f>VLOOKUP(GroupVertices[[#This Row],[Vertex]],Vertices[],MATCH("ID",Vertices[[#Headers],[Vertex]:[Vertex Content Word Count]],0),FALSE)</f>
        <v>51</v>
      </c>
    </row>
    <row r="35" spans="1:3" ht="15">
      <c r="A35" s="85" t="s">
        <v>939</v>
      </c>
      <c r="B35" s="91" t="s">
        <v>266</v>
      </c>
      <c r="C35" s="85">
        <f>VLOOKUP(GroupVertices[[#This Row],[Vertex]],Vertices[],MATCH("ID",Vertices[[#Headers],[Vertex]:[Vertex Content Word Count]],0),FALSE)</f>
        <v>50</v>
      </c>
    </row>
    <row r="36" spans="1:3" ht="15">
      <c r="A36" s="85" t="s">
        <v>939</v>
      </c>
      <c r="B36" s="91" t="s">
        <v>265</v>
      </c>
      <c r="C36" s="85">
        <f>VLOOKUP(GroupVertices[[#This Row],[Vertex]],Vertices[],MATCH("ID",Vertices[[#Headers],[Vertex]:[Vertex Content Word Count]],0),FALSE)</f>
        <v>49</v>
      </c>
    </row>
    <row r="37" spans="1:3" ht="15">
      <c r="A37" s="85" t="s">
        <v>939</v>
      </c>
      <c r="B37" s="91" t="s">
        <v>264</v>
      </c>
      <c r="C37" s="85">
        <f>VLOOKUP(GroupVertices[[#This Row],[Vertex]],Vertices[],MATCH("ID",Vertices[[#Headers],[Vertex]:[Vertex Content Word Count]],0),FALSE)</f>
        <v>48</v>
      </c>
    </row>
    <row r="38" spans="1:3" ht="15">
      <c r="A38" s="85" t="s">
        <v>939</v>
      </c>
      <c r="B38" s="91" t="s">
        <v>263</v>
      </c>
      <c r="C38" s="85">
        <f>VLOOKUP(GroupVertices[[#This Row],[Vertex]],Vertices[],MATCH("ID",Vertices[[#Headers],[Vertex]:[Vertex Content Word Count]],0),FALSE)</f>
        <v>47</v>
      </c>
    </row>
    <row r="39" spans="1:3" ht="15">
      <c r="A39" s="85" t="s">
        <v>940</v>
      </c>
      <c r="B39" s="91" t="s">
        <v>233</v>
      </c>
      <c r="C39" s="85">
        <f>VLOOKUP(GroupVertices[[#This Row],[Vertex]],Vertices[],MATCH("ID",Vertices[[#Headers],[Vertex]:[Vertex Content Word Count]],0),FALSE)</f>
        <v>40</v>
      </c>
    </row>
    <row r="40" spans="1:3" ht="15">
      <c r="A40" s="85" t="s">
        <v>940</v>
      </c>
      <c r="B40" s="91" t="s">
        <v>262</v>
      </c>
      <c r="C40" s="85">
        <f>VLOOKUP(GroupVertices[[#This Row],[Vertex]],Vertices[],MATCH("ID",Vertices[[#Headers],[Vertex]:[Vertex Content Word Count]],0),FALSE)</f>
        <v>44</v>
      </c>
    </row>
    <row r="41" spans="1:3" ht="15">
      <c r="A41" s="85" t="s">
        <v>940</v>
      </c>
      <c r="B41" s="91" t="s">
        <v>261</v>
      </c>
      <c r="C41" s="85">
        <f>VLOOKUP(GroupVertices[[#This Row],[Vertex]],Vertices[],MATCH("ID",Vertices[[#Headers],[Vertex]:[Vertex Content Word Count]],0),FALSE)</f>
        <v>43</v>
      </c>
    </row>
    <row r="42" spans="1:3" ht="15">
      <c r="A42" s="85" t="s">
        <v>940</v>
      </c>
      <c r="B42" s="91" t="s">
        <v>260</v>
      </c>
      <c r="C42" s="85">
        <f>VLOOKUP(GroupVertices[[#This Row],[Vertex]],Vertices[],MATCH("ID",Vertices[[#Headers],[Vertex]:[Vertex Content Word Count]],0),FALSE)</f>
        <v>42</v>
      </c>
    </row>
    <row r="43" spans="1:3" ht="15">
      <c r="A43" s="85" t="s">
        <v>940</v>
      </c>
      <c r="B43" s="91" t="s">
        <v>259</v>
      </c>
      <c r="C43" s="85">
        <f>VLOOKUP(GroupVertices[[#This Row],[Vertex]],Vertices[],MATCH("ID",Vertices[[#Headers],[Vertex]:[Vertex Content Word Count]],0),FALSE)</f>
        <v>41</v>
      </c>
    </row>
    <row r="44" spans="1:3" ht="15">
      <c r="A44" s="85" t="s">
        <v>941</v>
      </c>
      <c r="B44" s="91" t="s">
        <v>225</v>
      </c>
      <c r="C44" s="85">
        <f>VLOOKUP(GroupVertices[[#This Row],[Vertex]],Vertices[],MATCH("ID",Vertices[[#Headers],[Vertex]:[Vertex Content Word Count]],0),FALSE)</f>
        <v>23</v>
      </c>
    </row>
    <row r="45" spans="1:3" ht="15">
      <c r="A45" s="85" t="s">
        <v>941</v>
      </c>
      <c r="B45" s="91" t="s">
        <v>252</v>
      </c>
      <c r="C45" s="85">
        <f>VLOOKUP(GroupVertices[[#This Row],[Vertex]],Vertices[],MATCH("ID",Vertices[[#Headers],[Vertex]:[Vertex Content Word Count]],0),FALSE)</f>
        <v>26</v>
      </c>
    </row>
    <row r="46" spans="1:3" ht="15">
      <c r="A46" s="85" t="s">
        <v>941</v>
      </c>
      <c r="B46" s="91" t="s">
        <v>223</v>
      </c>
      <c r="C46" s="85">
        <f>VLOOKUP(GroupVertices[[#This Row],[Vertex]],Vertices[],MATCH("ID",Vertices[[#Headers],[Vertex]:[Vertex Content Word Count]],0),FALSE)</f>
        <v>24</v>
      </c>
    </row>
    <row r="47" spans="1:3" ht="15">
      <c r="A47" s="85" t="s">
        <v>941</v>
      </c>
      <c r="B47" s="91" t="s">
        <v>251</v>
      </c>
      <c r="C47" s="85">
        <f>VLOOKUP(GroupVertices[[#This Row],[Vertex]],Vertices[],MATCH("ID",Vertices[[#Headers],[Vertex]:[Vertex Content Word Count]],0),FALSE)</f>
        <v>22</v>
      </c>
    </row>
    <row r="48" spans="1:3" ht="15">
      <c r="A48" s="85" t="s">
        <v>941</v>
      </c>
      <c r="B48" s="91" t="s">
        <v>222</v>
      </c>
      <c r="C48" s="85">
        <f>VLOOKUP(GroupVertices[[#This Row],[Vertex]],Vertices[],MATCH("ID",Vertices[[#Headers],[Vertex]:[Vertex Content Word Count]],0),FALSE)</f>
        <v>21</v>
      </c>
    </row>
    <row r="49" spans="1:3" ht="15">
      <c r="A49" s="85" t="s">
        <v>942</v>
      </c>
      <c r="B49" s="91" t="s">
        <v>218</v>
      </c>
      <c r="C49" s="85">
        <f>VLOOKUP(GroupVertices[[#This Row],[Vertex]],Vertices[],MATCH("ID",Vertices[[#Headers],[Vertex]:[Vertex Content Word Count]],0),FALSE)</f>
        <v>11</v>
      </c>
    </row>
    <row r="50" spans="1:3" ht="15">
      <c r="A50" s="85" t="s">
        <v>942</v>
      </c>
      <c r="B50" s="91" t="s">
        <v>217</v>
      </c>
      <c r="C50" s="85">
        <f>VLOOKUP(GroupVertices[[#This Row],[Vertex]],Vertices[],MATCH("ID",Vertices[[#Headers],[Vertex]:[Vertex Content Word Count]],0),FALSE)</f>
        <v>8</v>
      </c>
    </row>
    <row r="51" spans="1:3" ht="15">
      <c r="A51" s="85" t="s">
        <v>942</v>
      </c>
      <c r="B51" s="91" t="s">
        <v>216</v>
      </c>
      <c r="C51" s="85">
        <f>VLOOKUP(GroupVertices[[#This Row],[Vertex]],Vertices[],MATCH("ID",Vertices[[#Headers],[Vertex]:[Vertex Content Word Count]],0),FALSE)</f>
        <v>10</v>
      </c>
    </row>
    <row r="52" spans="1:3" ht="15">
      <c r="A52" s="85" t="s">
        <v>942</v>
      </c>
      <c r="B52" s="91" t="s">
        <v>215</v>
      </c>
      <c r="C52" s="85">
        <f>VLOOKUP(GroupVertices[[#This Row],[Vertex]],Vertices[],MATCH("ID",Vertices[[#Headers],[Vertex]:[Vertex Content Word Count]],0),FALSE)</f>
        <v>9</v>
      </c>
    </row>
    <row r="53" spans="1:3" ht="15">
      <c r="A53" s="85" t="s">
        <v>942</v>
      </c>
      <c r="B53" s="91" t="s">
        <v>214</v>
      </c>
      <c r="C53" s="85">
        <f>VLOOKUP(GroupVertices[[#This Row],[Vertex]],Vertices[],MATCH("ID",Vertices[[#Headers],[Vertex]:[Vertex Content Word Count]],0),FALSE)</f>
        <v>7</v>
      </c>
    </row>
    <row r="54" spans="1:3" ht="15">
      <c r="A54" s="85" t="s">
        <v>943</v>
      </c>
      <c r="B54" s="91" t="s">
        <v>240</v>
      </c>
      <c r="C54" s="85">
        <f>VLOOKUP(GroupVertices[[#This Row],[Vertex]],Vertices[],MATCH("ID",Vertices[[#Headers],[Vertex]:[Vertex Content Word Count]],0),FALSE)</f>
        <v>56</v>
      </c>
    </row>
    <row r="55" spans="1:3" ht="15">
      <c r="A55" s="85" t="s">
        <v>943</v>
      </c>
      <c r="B55" s="91" t="s">
        <v>270</v>
      </c>
      <c r="C55" s="85">
        <f>VLOOKUP(GroupVertices[[#This Row],[Vertex]],Vertices[],MATCH("ID",Vertices[[#Headers],[Vertex]:[Vertex Content Word Count]],0),FALSE)</f>
        <v>59</v>
      </c>
    </row>
    <row r="56" spans="1:3" ht="15">
      <c r="A56" s="85" t="s">
        <v>943</v>
      </c>
      <c r="B56" s="91" t="s">
        <v>269</v>
      </c>
      <c r="C56" s="85">
        <f>VLOOKUP(GroupVertices[[#This Row],[Vertex]],Vertices[],MATCH("ID",Vertices[[#Headers],[Vertex]:[Vertex Content Word Count]],0),FALSE)</f>
        <v>58</v>
      </c>
    </row>
    <row r="57" spans="1:3" ht="15">
      <c r="A57" s="85" t="s">
        <v>943</v>
      </c>
      <c r="B57" s="91" t="s">
        <v>268</v>
      </c>
      <c r="C57" s="85">
        <f>VLOOKUP(GroupVertices[[#This Row],[Vertex]],Vertices[],MATCH("ID",Vertices[[#Headers],[Vertex]:[Vertex Content Word Count]],0),FALSE)</f>
        <v>57</v>
      </c>
    </row>
    <row r="58" spans="1:3" ht="15">
      <c r="A58" s="85" t="s">
        <v>944</v>
      </c>
      <c r="B58" s="91" t="s">
        <v>241</v>
      </c>
      <c r="C58" s="85">
        <f>VLOOKUP(GroupVertices[[#This Row],[Vertex]],Vertices[],MATCH("ID",Vertices[[#Headers],[Vertex]:[Vertex Content Word Count]],0),FALSE)</f>
        <v>60</v>
      </c>
    </row>
    <row r="59" spans="1:3" ht="15">
      <c r="A59" s="85" t="s">
        <v>944</v>
      </c>
      <c r="B59" s="91" t="s">
        <v>271</v>
      </c>
      <c r="C59" s="85">
        <f>VLOOKUP(GroupVertices[[#This Row],[Vertex]],Vertices[],MATCH("ID",Vertices[[#Headers],[Vertex]:[Vertex Content Word Count]],0),FALSE)</f>
        <v>61</v>
      </c>
    </row>
    <row r="60" spans="1:3" ht="15">
      <c r="A60" s="85" t="s">
        <v>945</v>
      </c>
      <c r="B60" s="91" t="s">
        <v>220</v>
      </c>
      <c r="C60" s="85">
        <f>VLOOKUP(GroupVertices[[#This Row],[Vertex]],Vertices[],MATCH("ID",Vertices[[#Headers],[Vertex]:[Vertex Content Word Count]],0),FALSE)</f>
        <v>13</v>
      </c>
    </row>
    <row r="61" spans="1:3" ht="15">
      <c r="A61" s="85" t="s">
        <v>945</v>
      </c>
      <c r="B61" s="91" t="s">
        <v>245</v>
      </c>
      <c r="C61"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1294</v>
      </c>
      <c r="B2" s="36" t="s">
        <v>896</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48</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0.453911</v>
      </c>
      <c r="Q2" s="40">
        <f>COUNTIF(Vertices[PageRank],"&gt;= "&amp;P2)-COUNTIF(Vertices[PageRank],"&gt;="&amp;P3)</f>
        <v>1</v>
      </c>
      <c r="R2" s="39">
        <f>MIN(Vertices[Clustering Coefficient])</f>
        <v>0</v>
      </c>
      <c r="S2" s="45">
        <f>COUNTIF(Vertices[Clustering Coefficient],"&gt;= "&amp;R2)-COUNTIF(Vertices[Clustering Coefficient],"&gt;="&amp;R3)</f>
        <v>49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4.290909090909091</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6</v>
      </c>
      <c r="N3" s="41">
        <f aca="true" t="shared" si="6" ref="N3:N26">N2+($N$57-$N$2)/BinDivisor</f>
        <v>0.0029261636363636366</v>
      </c>
      <c r="O3" s="42">
        <f>COUNTIF(Vertices[Eigenvector Centrality],"&gt;= "&amp;N3)-COUNTIF(Vertices[Eigenvector Centrality],"&gt;="&amp;N4)</f>
        <v>1</v>
      </c>
      <c r="P3" s="41">
        <f aca="true" t="shared" si="7" ref="P3:P26">P2+($P$57-$P$2)/BinDivisor</f>
        <v>0.5056084363636364</v>
      </c>
      <c r="Q3" s="42">
        <f>COUNTIF(Vertices[PageRank],"&gt;= "&amp;P3)-COUNTIF(Vertices[PageRank],"&gt;="&amp;P4)</f>
        <v>4</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0.18181818181818182</v>
      </c>
      <c r="G4" s="40">
        <f>COUNTIF(Vertices[In-Degree],"&gt;= "&amp;F4)-COUNTIF(Vertices[In-Degree],"&gt;="&amp;F5)</f>
        <v>0</v>
      </c>
      <c r="H4" s="39">
        <f t="shared" si="3"/>
        <v>0.21818181818181817</v>
      </c>
      <c r="I4" s="40">
        <f>COUNTIF(Vertices[Out-Degree],"&gt;= "&amp;H4)-COUNTIF(Vertices[Out-Degree],"&gt;="&amp;H5)</f>
        <v>0</v>
      </c>
      <c r="J4" s="39">
        <f t="shared" si="4"/>
        <v>8.581818181818182</v>
      </c>
      <c r="K4" s="40">
        <f>COUNTIF(Vertices[Betweenness Centrality],"&gt;= "&amp;J4)-COUNTIF(Vertices[Betweenness Centrality],"&gt;="&amp;J5)</f>
        <v>2</v>
      </c>
      <c r="L4" s="39">
        <f t="shared" si="5"/>
        <v>0.03636363636363636</v>
      </c>
      <c r="M4" s="40">
        <f>COUNTIF(Vertices[Closeness Centrality],"&gt;= "&amp;L4)-COUNTIF(Vertices[Closeness Centrality],"&gt;="&amp;L5)</f>
        <v>0</v>
      </c>
      <c r="N4" s="39">
        <f t="shared" si="6"/>
        <v>0.005852327272727273</v>
      </c>
      <c r="O4" s="40">
        <f>COUNTIF(Vertices[Eigenvector Centrality],"&gt;= "&amp;N4)-COUNTIF(Vertices[Eigenvector Centrality],"&gt;="&amp;N5)</f>
        <v>0</v>
      </c>
      <c r="P4" s="39">
        <f t="shared" si="7"/>
        <v>0.5573058727272727</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0.32727272727272727</v>
      </c>
      <c r="I5" s="42">
        <f>COUNTIF(Vertices[Out-Degree],"&gt;= "&amp;H5)-COUNTIF(Vertices[Out-Degree],"&gt;="&amp;H6)</f>
        <v>0</v>
      </c>
      <c r="J5" s="41">
        <f t="shared" si="4"/>
        <v>12.872727272727273</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0.00877849090909091</v>
      </c>
      <c r="O5" s="42">
        <f>COUNTIF(Vertices[Eigenvector Centrality],"&gt;= "&amp;N5)-COUNTIF(Vertices[Eigenvector Centrality],"&gt;="&amp;N6)</f>
        <v>0</v>
      </c>
      <c r="P5" s="41">
        <f t="shared" si="7"/>
        <v>0.609003309090909</v>
      </c>
      <c r="Q5" s="42">
        <f>COUNTIF(Vertices[PageRank],"&gt;= "&amp;P5)-COUNTIF(Vertices[PageRank],"&gt;="&amp;P6)</f>
        <v>16</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0.36363636363636365</v>
      </c>
      <c r="G6" s="40">
        <f>COUNTIF(Vertices[In-Degree],"&gt;= "&amp;F6)-COUNTIF(Vertices[In-Degree],"&gt;="&amp;F7)</f>
        <v>0</v>
      </c>
      <c r="H6" s="39">
        <f t="shared" si="3"/>
        <v>0.43636363636363634</v>
      </c>
      <c r="I6" s="40">
        <f>COUNTIF(Vertices[Out-Degree],"&gt;= "&amp;H6)-COUNTIF(Vertices[Out-Degree],"&gt;="&amp;H7)</f>
        <v>0</v>
      </c>
      <c r="J6" s="39">
        <f t="shared" si="4"/>
        <v>17.163636363636364</v>
      </c>
      <c r="K6" s="40">
        <f>COUNTIF(Vertices[Betweenness Centrality],"&gt;= "&amp;J6)-COUNTIF(Vertices[Betweenness Centrality],"&gt;="&amp;J7)</f>
        <v>1</v>
      </c>
      <c r="L6" s="39">
        <f t="shared" si="5"/>
        <v>0.07272727272727272</v>
      </c>
      <c r="M6" s="40">
        <f>COUNTIF(Vertices[Closeness Centrality],"&gt;= "&amp;L6)-COUNTIF(Vertices[Closeness Centrality],"&gt;="&amp;L7)</f>
        <v>6</v>
      </c>
      <c r="N6" s="39">
        <f t="shared" si="6"/>
        <v>0.011704654545454546</v>
      </c>
      <c r="O6" s="40">
        <f>COUNTIF(Vertices[Eigenvector Centrality],"&gt;= "&amp;N6)-COUNTIF(Vertices[Eigenvector Centrality],"&gt;="&amp;N7)</f>
        <v>6</v>
      </c>
      <c r="P6" s="39">
        <f t="shared" si="7"/>
        <v>0.6607007454545454</v>
      </c>
      <c r="Q6" s="40">
        <f>COUNTIF(Vertices[PageRank],"&gt;= "&amp;P6)-COUNTIF(Vertices[PageRank],"&gt;="&amp;P7)</f>
        <v>7</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0.4545454545454546</v>
      </c>
      <c r="G7" s="42">
        <f>COUNTIF(Vertices[In-Degree],"&gt;= "&amp;F7)-COUNTIF(Vertices[In-Degree],"&gt;="&amp;F8)</f>
        <v>0</v>
      </c>
      <c r="H7" s="41">
        <f t="shared" si="3"/>
        <v>0.5454545454545454</v>
      </c>
      <c r="I7" s="42">
        <f>COUNTIF(Vertices[Out-Degree],"&gt;= "&amp;H7)-COUNTIF(Vertices[Out-Degree],"&gt;="&amp;H8)</f>
        <v>0</v>
      </c>
      <c r="J7" s="41">
        <f t="shared" si="4"/>
        <v>21.454545454545453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0.014630818181818182</v>
      </c>
      <c r="O7" s="42">
        <f>COUNTIF(Vertices[Eigenvector Centrality],"&gt;= "&amp;N7)-COUNTIF(Vertices[Eigenvector Centrality],"&gt;="&amp;N8)</f>
        <v>0</v>
      </c>
      <c r="P7" s="41">
        <f t="shared" si="7"/>
        <v>0.7123981818181817</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0.5454545454545455</v>
      </c>
      <c r="G8" s="40">
        <f>COUNTIF(Vertices[In-Degree],"&gt;= "&amp;F8)-COUNTIF(Vertices[In-Degree],"&gt;="&amp;F9)</f>
        <v>0</v>
      </c>
      <c r="H8" s="39">
        <f t="shared" si="3"/>
        <v>0.6545454545454545</v>
      </c>
      <c r="I8" s="40">
        <f>COUNTIF(Vertices[Out-Degree],"&gt;= "&amp;H8)-COUNTIF(Vertices[Out-Degree],"&gt;="&amp;H9)</f>
        <v>0</v>
      </c>
      <c r="J8" s="39">
        <f t="shared" si="4"/>
        <v>25.745454545454542</v>
      </c>
      <c r="K8" s="40">
        <f>COUNTIF(Vertices[Betweenness Centrality],"&gt;= "&amp;J8)-COUNTIF(Vertices[Betweenness Centrality],"&gt;="&amp;J9)</f>
        <v>1</v>
      </c>
      <c r="L8" s="39">
        <f t="shared" si="5"/>
        <v>0.1090909090909091</v>
      </c>
      <c r="M8" s="40">
        <f>COUNTIF(Vertices[Closeness Centrality],"&gt;= "&amp;L8)-COUNTIF(Vertices[Closeness Centrality],"&gt;="&amp;L9)</f>
        <v>5</v>
      </c>
      <c r="N8" s="39">
        <f t="shared" si="6"/>
        <v>0.01755698181818182</v>
      </c>
      <c r="O8" s="40">
        <f>COUNTIF(Vertices[Eigenvector Centrality],"&gt;= "&amp;N8)-COUNTIF(Vertices[Eigenvector Centrality],"&gt;="&amp;N9)</f>
        <v>2</v>
      </c>
      <c r="P8" s="39">
        <f t="shared" si="7"/>
        <v>0.764095618181818</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0.7636363636363637</v>
      </c>
      <c r="I9" s="42">
        <f>COUNTIF(Vertices[Out-Degree],"&gt;= "&amp;H9)-COUNTIF(Vertices[Out-Degree],"&gt;="&amp;H10)</f>
        <v>0</v>
      </c>
      <c r="J9" s="41">
        <f t="shared" si="4"/>
        <v>30.03636363636363</v>
      </c>
      <c r="K9" s="42">
        <f>COUNTIF(Vertices[Betweenness Centrality],"&gt;= "&amp;J9)-COUNTIF(Vertices[Betweenness Centrality],"&gt;="&amp;J10)</f>
        <v>0</v>
      </c>
      <c r="L9" s="41">
        <f t="shared" si="5"/>
        <v>0.1272727272727273</v>
      </c>
      <c r="M9" s="42">
        <f>COUNTIF(Vertices[Closeness Centrality],"&gt;= "&amp;L9)-COUNTIF(Vertices[Closeness Centrality],"&gt;="&amp;L10)</f>
        <v>8</v>
      </c>
      <c r="N9" s="41">
        <f t="shared" si="6"/>
        <v>0.020483145454545458</v>
      </c>
      <c r="O9" s="42">
        <f>COUNTIF(Vertices[Eigenvector Centrality],"&gt;= "&amp;N9)-COUNTIF(Vertices[Eigenvector Centrality],"&gt;="&amp;N10)</f>
        <v>1</v>
      </c>
      <c r="P9" s="41">
        <f t="shared" si="7"/>
        <v>0.8157930545454544</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1295</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0.8727272727272728</v>
      </c>
      <c r="I10" s="40">
        <f>COUNTIF(Vertices[Out-Degree],"&gt;= "&amp;H10)-COUNTIF(Vertices[Out-Degree],"&gt;="&amp;H11)</f>
        <v>0</v>
      </c>
      <c r="J10" s="39">
        <f t="shared" si="4"/>
        <v>34.32727272727272</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0.023409309090909096</v>
      </c>
      <c r="O10" s="40">
        <f>COUNTIF(Vertices[Eigenvector Centrality],"&gt;= "&amp;N10)-COUNTIF(Vertices[Eigenvector Centrality],"&gt;="&amp;N11)</f>
        <v>0</v>
      </c>
      <c r="P10" s="39">
        <f t="shared" si="7"/>
        <v>0.8674904909090907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0.9818181818181819</v>
      </c>
      <c r="I11" s="42">
        <f>COUNTIF(Vertices[Out-Degree],"&gt;= "&amp;H11)-COUNTIF(Vertices[Out-Degree],"&gt;="&amp;H12)</f>
        <v>20</v>
      </c>
      <c r="J11" s="41">
        <f t="shared" si="4"/>
        <v>38.61818181818181</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0.026335472727272734</v>
      </c>
      <c r="O11" s="42">
        <f>COUNTIF(Vertices[Eigenvector Centrality],"&gt;= "&amp;N11)-COUNTIF(Vertices[Eigenvector Centrality],"&gt;="&amp;N12)</f>
        <v>0</v>
      </c>
      <c r="P11" s="41">
        <f t="shared" si="7"/>
        <v>0.919187927272727</v>
      </c>
      <c r="Q11" s="42">
        <f>COUNTIF(Vertices[PageRank],"&gt;= "&amp;P11)-COUNTIF(Vertices[PageRank],"&gt;="&amp;P12)</f>
        <v>0</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0.9090909090909093</v>
      </c>
      <c r="G12" s="40">
        <f>COUNTIF(Vertices[In-Degree],"&gt;= "&amp;F12)-COUNTIF(Vertices[In-Degree],"&gt;="&amp;F13)</f>
        <v>0</v>
      </c>
      <c r="H12" s="39">
        <f t="shared" si="3"/>
        <v>1.090909090909091</v>
      </c>
      <c r="I12" s="40">
        <f>COUNTIF(Vertices[Out-Degree],"&gt;= "&amp;H12)-COUNTIF(Vertices[Out-Degree],"&gt;="&amp;H13)</f>
        <v>0</v>
      </c>
      <c r="J12" s="39">
        <f t="shared" si="4"/>
        <v>42.9090909090909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0.02926163636363637</v>
      </c>
      <c r="O12" s="40">
        <f>COUNTIF(Vertices[Eigenvector Centrality],"&gt;= "&amp;N12)-COUNTIF(Vertices[Eigenvector Centrality],"&gt;="&amp;N13)</f>
        <v>0</v>
      </c>
      <c r="P12" s="39">
        <f t="shared" si="7"/>
        <v>0.9708853636363634</v>
      </c>
      <c r="Q12" s="40">
        <f>COUNTIF(Vertices[PageRank],"&gt;= "&amp;P12)-COUNTIF(Vertices[PageRank],"&gt;="&amp;P13)</f>
        <v>14</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273</v>
      </c>
      <c r="B13" s="36">
        <v>7</v>
      </c>
      <c r="D13" s="34">
        <f t="shared" si="1"/>
        <v>0</v>
      </c>
      <c r="E13" s="3">
        <f>COUNTIF(Vertices[Degree],"&gt;= "&amp;D13)-COUNTIF(Vertices[Degree],"&gt;="&amp;D14)</f>
        <v>0</v>
      </c>
      <c r="F13" s="41">
        <f t="shared" si="2"/>
        <v>1.0000000000000002</v>
      </c>
      <c r="G13" s="42">
        <f>COUNTIF(Vertices[In-Degree],"&gt;= "&amp;F13)-COUNTIF(Vertices[In-Degree],"&gt;="&amp;F14)</f>
        <v>32</v>
      </c>
      <c r="H13" s="41">
        <f t="shared" si="3"/>
        <v>1.2000000000000002</v>
      </c>
      <c r="I13" s="42">
        <f>COUNTIF(Vertices[Out-Degree],"&gt;= "&amp;H13)-COUNTIF(Vertices[Out-Degree],"&gt;="&amp;H14)</f>
        <v>0</v>
      </c>
      <c r="J13" s="41">
        <f t="shared" si="4"/>
        <v>47.19999999999999</v>
      </c>
      <c r="K13" s="42">
        <f>COUNTIF(Vertices[Betweenness Centrality],"&gt;= "&amp;J13)-COUNTIF(Vertices[Betweenness Centrality],"&gt;="&amp;J14)</f>
        <v>0</v>
      </c>
      <c r="L13" s="41">
        <f t="shared" si="5"/>
        <v>0.20000000000000004</v>
      </c>
      <c r="M13" s="42">
        <f>COUNTIF(Vertices[Closeness Centrality],"&gt;= "&amp;L13)-COUNTIF(Vertices[Closeness Centrality],"&gt;="&amp;L14)</f>
        <v>4</v>
      </c>
      <c r="N13" s="41">
        <f t="shared" si="6"/>
        <v>0.03218780000000001</v>
      </c>
      <c r="O13" s="42">
        <f>COUNTIF(Vertices[Eigenvector Centrality],"&gt;= "&amp;N13)-COUNTIF(Vertices[Eigenvector Centrality],"&gt;="&amp;N14)</f>
        <v>0</v>
      </c>
      <c r="P13" s="41">
        <f t="shared" si="7"/>
        <v>1.0225827999999997</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36" t="s">
        <v>272</v>
      </c>
      <c r="B14" s="36">
        <v>46</v>
      </c>
      <c r="D14" s="34">
        <f t="shared" si="1"/>
        <v>0</v>
      </c>
      <c r="E14" s="3">
        <f>COUNTIF(Vertices[Degree],"&gt;= "&amp;D14)-COUNTIF(Vertices[Degree],"&gt;="&amp;D15)</f>
        <v>0</v>
      </c>
      <c r="F14" s="39">
        <f t="shared" si="2"/>
        <v>1.090909090909091</v>
      </c>
      <c r="G14" s="40">
        <f>COUNTIF(Vertices[In-Degree],"&gt;= "&amp;F14)-COUNTIF(Vertices[In-Degree],"&gt;="&amp;F15)</f>
        <v>0</v>
      </c>
      <c r="H14" s="39">
        <f t="shared" si="3"/>
        <v>1.3090909090909093</v>
      </c>
      <c r="I14" s="40">
        <f>COUNTIF(Vertices[Out-Degree],"&gt;= "&amp;H14)-COUNTIF(Vertices[Out-Degree],"&gt;="&amp;H15)</f>
        <v>0</v>
      </c>
      <c r="J14" s="39">
        <f t="shared" si="4"/>
        <v>51.49090909090908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0.03511396363636365</v>
      </c>
      <c r="O14" s="40">
        <f>COUNTIF(Vertices[Eigenvector Centrality],"&gt;= "&amp;N14)-COUNTIF(Vertices[Eigenvector Centrality],"&gt;="&amp;N15)</f>
        <v>0</v>
      </c>
      <c r="P14" s="39">
        <f t="shared" si="7"/>
        <v>1.0742802363636361</v>
      </c>
      <c r="Q14" s="40">
        <f>COUNTIF(Vertices[PageRank],"&gt;= "&amp;P14)-COUNTIF(Vertices[PageRank],"&gt;="&amp;P15)</f>
        <v>2</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1.1818181818181819</v>
      </c>
      <c r="G15" s="42">
        <f>COUNTIF(Vertices[In-Degree],"&gt;= "&amp;F15)-COUNTIF(Vertices[In-Degree],"&gt;="&amp;F16)</f>
        <v>0</v>
      </c>
      <c r="H15" s="41">
        <f t="shared" si="3"/>
        <v>1.4181818181818184</v>
      </c>
      <c r="I15" s="42">
        <f>COUNTIF(Vertices[Out-Degree],"&gt;= "&amp;H15)-COUNTIF(Vertices[Out-Degree],"&gt;="&amp;H16)</f>
        <v>0</v>
      </c>
      <c r="J15" s="41">
        <f t="shared" si="4"/>
        <v>55.78181818181817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0.038040127272727285</v>
      </c>
      <c r="O15" s="42">
        <f>COUNTIF(Vertices[Eigenvector Centrality],"&gt;= "&amp;N15)-COUNTIF(Vertices[Eigenvector Centrality],"&gt;="&amp;N16)</f>
        <v>0</v>
      </c>
      <c r="P15" s="41">
        <f t="shared" si="7"/>
        <v>1.1259776727272726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10</v>
      </c>
      <c r="D16" s="34">
        <f t="shared" si="1"/>
        <v>0</v>
      </c>
      <c r="E16" s="3">
        <f>COUNTIF(Vertices[Degree],"&gt;= "&amp;D16)-COUNTIF(Vertices[Degree],"&gt;="&amp;D17)</f>
        <v>0</v>
      </c>
      <c r="F16" s="39">
        <f t="shared" si="2"/>
        <v>1.2727272727272727</v>
      </c>
      <c r="G16" s="40">
        <f>COUNTIF(Vertices[In-Degree],"&gt;= "&amp;F16)-COUNTIF(Vertices[In-Degree],"&gt;="&amp;F17)</f>
        <v>0</v>
      </c>
      <c r="H16" s="39">
        <f t="shared" si="3"/>
        <v>1.5272727272727276</v>
      </c>
      <c r="I16" s="40">
        <f>COUNTIF(Vertices[Out-Degree],"&gt;= "&amp;H16)-COUNTIF(Vertices[Out-Degree],"&gt;="&amp;H17)</f>
        <v>0</v>
      </c>
      <c r="J16" s="39">
        <f t="shared" si="4"/>
        <v>60.072727272727256</v>
      </c>
      <c r="K16" s="40">
        <f>COUNTIF(Vertices[Betweenness Centrality],"&gt;= "&amp;J16)-COUNTIF(Vertices[Betweenness Centrality],"&gt;="&amp;J17)</f>
        <v>2</v>
      </c>
      <c r="L16" s="39">
        <f t="shared" si="5"/>
        <v>0.2545454545454546</v>
      </c>
      <c r="M16" s="40">
        <f>COUNTIF(Vertices[Closeness Centrality],"&gt;= "&amp;L16)-COUNTIF(Vertices[Closeness Centrality],"&gt;="&amp;L17)</f>
        <v>0</v>
      </c>
      <c r="N16" s="39">
        <f t="shared" si="6"/>
        <v>0.04096629090909092</v>
      </c>
      <c r="O16" s="40">
        <f>COUNTIF(Vertices[Eigenvector Centrality],"&gt;= "&amp;N16)-COUNTIF(Vertices[Eigenvector Centrality],"&gt;="&amp;N17)</f>
        <v>0</v>
      </c>
      <c r="P16" s="39">
        <f t="shared" si="7"/>
        <v>1.177675109090909</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1.3636363636363635</v>
      </c>
      <c r="G17" s="42">
        <f>COUNTIF(Vertices[In-Degree],"&gt;= "&amp;F17)-COUNTIF(Vertices[In-Degree],"&gt;="&amp;F18)</f>
        <v>0</v>
      </c>
      <c r="H17" s="41">
        <f t="shared" si="3"/>
        <v>1.6363636363636367</v>
      </c>
      <c r="I17" s="42">
        <f>COUNTIF(Vertices[Out-Degree],"&gt;= "&amp;H17)-COUNTIF(Vertices[Out-Degree],"&gt;="&amp;H18)</f>
        <v>0</v>
      </c>
      <c r="J17" s="41">
        <f t="shared" si="4"/>
        <v>64.36363636363635</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0.04389245454545456</v>
      </c>
      <c r="O17" s="42">
        <f>COUNTIF(Vertices[Eigenvector Centrality],"&gt;= "&amp;N17)-COUNTIF(Vertices[Eigenvector Centrality],"&gt;="&amp;N18)</f>
        <v>1</v>
      </c>
      <c r="P17" s="41">
        <f t="shared" si="7"/>
        <v>1.2293725454545454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1.7454545454545458</v>
      </c>
      <c r="I18" s="40">
        <f>COUNTIF(Vertices[Out-Degree],"&gt;= "&amp;H18)-COUNTIF(Vertices[Out-Degree],"&gt;="&amp;H19)</f>
        <v>0</v>
      </c>
      <c r="J18" s="39">
        <f t="shared" si="4"/>
        <v>68.65454545454544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0.0468186181818182</v>
      </c>
      <c r="O18" s="40">
        <f>COUNTIF(Vertices[Eigenvector Centrality],"&gt;= "&amp;N18)-COUNTIF(Vertices[Eigenvector Centrality],"&gt;="&amp;N19)</f>
        <v>1</v>
      </c>
      <c r="P18" s="39">
        <f t="shared" si="7"/>
        <v>1.2810699818181819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1.5454545454545452</v>
      </c>
      <c r="G19" s="42">
        <f>COUNTIF(Vertices[In-Degree],"&gt;= "&amp;F19)-COUNTIF(Vertices[In-Degree],"&gt;="&amp;F20)</f>
        <v>0</v>
      </c>
      <c r="H19" s="41">
        <f t="shared" si="3"/>
        <v>1.854545454545455</v>
      </c>
      <c r="I19" s="42">
        <f>COUNTIF(Vertices[Out-Degree],"&gt;= "&amp;H19)-COUNTIF(Vertices[Out-Degree],"&gt;="&amp;H20)</f>
        <v>0</v>
      </c>
      <c r="J19" s="41">
        <f t="shared" si="4"/>
        <v>72.94545454545454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0.04974478181818184</v>
      </c>
      <c r="O19" s="42">
        <f>COUNTIF(Vertices[Eigenvector Centrality],"&gt;= "&amp;N19)-COUNTIF(Vertices[Eigenvector Centrality],"&gt;="&amp;N20)</f>
        <v>0</v>
      </c>
      <c r="P19" s="41">
        <f t="shared" si="7"/>
        <v>1.3327674181818183</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1.636363636363636</v>
      </c>
      <c r="G20" s="40">
        <f>COUNTIF(Vertices[In-Degree],"&gt;= "&amp;F20)-COUNTIF(Vertices[In-Degree],"&gt;="&amp;F21)</f>
        <v>0</v>
      </c>
      <c r="H20" s="39">
        <f t="shared" si="3"/>
        <v>1.963636363636364</v>
      </c>
      <c r="I20" s="40">
        <f>COUNTIF(Vertices[Out-Degree],"&gt;= "&amp;H20)-COUNTIF(Vertices[Out-Degree],"&gt;="&amp;H21)</f>
        <v>4</v>
      </c>
      <c r="J20" s="39">
        <f t="shared" si="4"/>
        <v>77.23636363636363</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0.052670945454545474</v>
      </c>
      <c r="O20" s="40">
        <f>COUNTIF(Vertices[Eigenvector Centrality],"&gt;= "&amp;N20)-COUNTIF(Vertices[Eigenvector Centrality],"&gt;="&amp;N21)</f>
        <v>0</v>
      </c>
      <c r="P20" s="39">
        <f t="shared" si="7"/>
        <v>1.3844648545454548</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152</v>
      </c>
      <c r="B21" s="36">
        <v>17</v>
      </c>
      <c r="D21" s="34">
        <f t="shared" si="1"/>
        <v>0</v>
      </c>
      <c r="E21" s="3">
        <f>COUNTIF(Vertices[Degree],"&gt;= "&amp;D21)-COUNTIF(Vertices[Degree],"&gt;="&amp;D22)</f>
        <v>0</v>
      </c>
      <c r="F21" s="41">
        <f t="shared" si="2"/>
        <v>1.7272727272727268</v>
      </c>
      <c r="G21" s="42">
        <f>COUNTIF(Vertices[In-Degree],"&gt;= "&amp;F21)-COUNTIF(Vertices[In-Degree],"&gt;="&amp;F22)</f>
        <v>0</v>
      </c>
      <c r="H21" s="41">
        <f t="shared" si="3"/>
        <v>2.072727272727273</v>
      </c>
      <c r="I21" s="42">
        <f>COUNTIF(Vertices[Out-Degree],"&gt;= "&amp;H21)-COUNTIF(Vertices[Out-Degree],"&gt;="&amp;H22)</f>
        <v>0</v>
      </c>
      <c r="J21" s="41">
        <f t="shared" si="4"/>
        <v>81.52727272727273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0.05559710909090911</v>
      </c>
      <c r="O21" s="42">
        <f>COUNTIF(Vertices[Eigenvector Centrality],"&gt;= "&amp;N21)-COUNTIF(Vertices[Eigenvector Centrality],"&gt;="&amp;N22)</f>
        <v>0</v>
      </c>
      <c r="P21" s="41">
        <f t="shared" si="7"/>
        <v>1.4361622909090912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9</v>
      </c>
      <c r="D22" s="34">
        <f t="shared" si="1"/>
        <v>0</v>
      </c>
      <c r="E22" s="3">
        <f>COUNTIF(Vertices[Degree],"&gt;= "&amp;D22)-COUNTIF(Vertices[Degree],"&gt;="&amp;D23)</f>
        <v>0</v>
      </c>
      <c r="F22" s="39">
        <f t="shared" si="2"/>
        <v>1.8181818181818177</v>
      </c>
      <c r="G22" s="40">
        <f>COUNTIF(Vertices[In-Degree],"&gt;= "&amp;F22)-COUNTIF(Vertices[In-Degree],"&gt;="&amp;F23)</f>
        <v>0</v>
      </c>
      <c r="H22" s="39">
        <f t="shared" si="3"/>
        <v>2.181818181818182</v>
      </c>
      <c r="I22" s="40">
        <f>COUNTIF(Vertices[Out-Degree],"&gt;= "&amp;H22)-COUNTIF(Vertices[Out-Degree],"&gt;="&amp;H23)</f>
        <v>0</v>
      </c>
      <c r="J22" s="39">
        <f t="shared" si="4"/>
        <v>85.81818181818183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0.05852327272727275</v>
      </c>
      <c r="O22" s="40">
        <f>COUNTIF(Vertices[Eigenvector Centrality],"&gt;= "&amp;N22)-COUNTIF(Vertices[Eigenvector Centrality],"&gt;="&amp;N23)</f>
        <v>0</v>
      </c>
      <c r="P22" s="39">
        <f t="shared" si="7"/>
        <v>1.4878597272727276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1.9090909090909085</v>
      </c>
      <c r="G23" s="42">
        <f>COUNTIF(Vertices[In-Degree],"&gt;= "&amp;F23)-COUNTIF(Vertices[In-Degree],"&gt;="&amp;F24)</f>
        <v>0</v>
      </c>
      <c r="H23" s="41">
        <f t="shared" si="3"/>
        <v>2.290909090909091</v>
      </c>
      <c r="I23" s="42">
        <f>COUNTIF(Vertices[Out-Degree],"&gt;= "&amp;H23)-COUNTIF(Vertices[Out-Degree],"&gt;="&amp;H24)</f>
        <v>0</v>
      </c>
      <c r="J23" s="41">
        <f t="shared" si="4"/>
        <v>90.10909090909092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0.06144943636363639</v>
      </c>
      <c r="O23" s="42">
        <f>COUNTIF(Vertices[Eigenvector Centrality],"&gt;= "&amp;N23)-COUNTIF(Vertices[Eigenvector Centrality],"&gt;="&amp;N24)</f>
        <v>0</v>
      </c>
      <c r="P23" s="41">
        <f t="shared" si="7"/>
        <v>1.539557163636364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29</v>
      </c>
      <c r="D24" s="34">
        <f t="shared" si="1"/>
        <v>0</v>
      </c>
      <c r="E24" s="3">
        <f>COUNTIF(Vertices[Degree],"&gt;= "&amp;D24)-COUNTIF(Vertices[Degree],"&gt;="&amp;D25)</f>
        <v>0</v>
      </c>
      <c r="F24" s="39">
        <f t="shared" si="2"/>
        <v>1.9999999999999993</v>
      </c>
      <c r="G24" s="40">
        <f>COUNTIF(Vertices[In-Degree],"&gt;= "&amp;F24)-COUNTIF(Vertices[In-Degree],"&gt;="&amp;F25)</f>
        <v>6</v>
      </c>
      <c r="H24" s="39">
        <f t="shared" si="3"/>
        <v>2.4</v>
      </c>
      <c r="I24" s="40">
        <f>COUNTIF(Vertices[Out-Degree],"&gt;= "&amp;H24)-COUNTIF(Vertices[Out-Degree],"&gt;="&amp;H25)</f>
        <v>0</v>
      </c>
      <c r="J24" s="39">
        <f t="shared" si="4"/>
        <v>94.40000000000002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0.06437560000000002</v>
      </c>
      <c r="O24" s="40">
        <f>COUNTIF(Vertices[Eigenvector Centrality],"&gt;= "&amp;N24)-COUNTIF(Vertices[Eigenvector Centrality],"&gt;="&amp;N25)</f>
        <v>0</v>
      </c>
      <c r="P24" s="39">
        <f t="shared" si="7"/>
        <v>1.5912546000000005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2.0909090909090904</v>
      </c>
      <c r="G25" s="42">
        <f>COUNTIF(Vertices[In-Degree],"&gt;= "&amp;F25)-COUNTIF(Vertices[In-Degree],"&gt;="&amp;F26)</f>
        <v>0</v>
      </c>
      <c r="H25" s="41">
        <f t="shared" si="3"/>
        <v>2.509090909090909</v>
      </c>
      <c r="I25" s="42">
        <f>COUNTIF(Vertices[Out-Degree],"&gt;= "&amp;H25)-COUNTIF(Vertices[Out-Degree],"&gt;="&amp;H26)</f>
        <v>0</v>
      </c>
      <c r="J25" s="41">
        <f t="shared" si="4"/>
        <v>98.69090909090912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0.06730176363636366</v>
      </c>
      <c r="O25" s="42">
        <f>COUNTIF(Vertices[Eigenvector Centrality],"&gt;= "&amp;N25)-COUNTIF(Vertices[Eigenvector Centrality],"&gt;="&amp;N26)</f>
        <v>0</v>
      </c>
      <c r="P25" s="41">
        <f t="shared" si="7"/>
        <v>1.642952036363637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6</v>
      </c>
      <c r="D26" s="34">
        <f t="shared" si="1"/>
        <v>0</v>
      </c>
      <c r="E26" s="3">
        <f>COUNTIF(Vertices[Degree],"&gt;= "&amp;D26)-COUNTIF(Vertices[Degree],"&gt;="&amp;D28)</f>
        <v>0</v>
      </c>
      <c r="F26" s="39">
        <f t="shared" si="2"/>
        <v>2.181818181818181</v>
      </c>
      <c r="G26" s="40">
        <f>COUNTIF(Vertices[In-Degree],"&gt;= "&amp;F26)-COUNTIF(Vertices[In-Degree],"&gt;="&amp;F28)</f>
        <v>0</v>
      </c>
      <c r="H26" s="39">
        <f t="shared" si="3"/>
        <v>2.6181818181818177</v>
      </c>
      <c r="I26" s="40">
        <f>COUNTIF(Vertices[Out-Degree],"&gt;= "&amp;H26)-COUNTIF(Vertices[Out-Degree],"&gt;="&amp;H28)</f>
        <v>0</v>
      </c>
      <c r="J26" s="39">
        <f t="shared" si="4"/>
        <v>102.98181818181821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0.0702279272727273</v>
      </c>
      <c r="O26" s="40">
        <f>COUNTIF(Vertices[Eigenvector Centrality],"&gt;= "&amp;N26)-COUNTIF(Vertices[Eigenvector Centrality],"&gt;="&amp;N28)</f>
        <v>0</v>
      </c>
      <c r="P26" s="39">
        <f t="shared" si="7"/>
        <v>1.6946494727272734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2.43662</v>
      </c>
      <c r="D27" s="34"/>
      <c r="E27" s="3">
        <f>COUNTIF(Vertices[Degree],"&gt;= "&amp;D27)-COUNTIF(Vertices[Degree],"&gt;="&amp;D28)</f>
        <v>0</v>
      </c>
      <c r="F27" s="78"/>
      <c r="G27" s="79">
        <f>COUNTIF(Vertices[In-Degree],"&gt;= "&amp;F27)-COUNTIF(Vertices[In-Degree],"&gt;="&amp;F28)</f>
        <v>-4</v>
      </c>
      <c r="H27" s="78"/>
      <c r="I27" s="79">
        <f>COUNTIF(Vertices[Out-Degree],"&gt;= "&amp;H27)-COUNTIF(Vertices[Out-Degree],"&gt;="&amp;H28)</f>
        <v>-7</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2.7272727272727266</v>
      </c>
      <c r="I28" s="42">
        <f>COUNTIF(Vertices[Out-Degree],"&gt;= "&amp;H28)-COUNTIF(Vertices[Out-Degree],"&gt;="&amp;H40)</f>
        <v>0</v>
      </c>
      <c r="J28" s="41">
        <f>J26+($J$57-$J$2)/BinDivisor</f>
        <v>107.27272727272731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0.07315409090909093</v>
      </c>
      <c r="O28" s="42">
        <f>COUNTIF(Vertices[Eigenvector Centrality],"&gt;= "&amp;N28)-COUNTIF(Vertices[Eigenvector Centrality],"&gt;="&amp;N40)</f>
        <v>0</v>
      </c>
      <c r="P28" s="41">
        <f>P26+($P$57-$P$2)/BinDivisor</f>
        <v>1.7463469090909098</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0.014124293785310734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1296</v>
      </c>
      <c r="B30" s="36">
        <v>0.747795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1297</v>
      </c>
      <c r="B32" s="36" t="s">
        <v>1298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-7</v>
      </c>
      <c r="J38" s="78"/>
      <c r="K38" s="79">
        <f>COUNTIF(Vertices[Betweenness Centrality],"&gt;= "&amp;J38)-COUNTIF(Vertices[Betweenness Centrality],"&gt;="&amp;J40)</f>
        <v>-3</v>
      </c>
      <c r="L38" s="78"/>
      <c r="M38" s="79">
        <f>COUNTIF(Vertices[Closeness Centrality],"&gt;= "&amp;L38)-COUNTIF(Vertices[Closeness Centrality],"&gt;="&amp;L40)</f>
        <v>-4</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-7</v>
      </c>
      <c r="J39" s="78"/>
      <c r="K39" s="79">
        <f>COUNTIF(Vertices[Betweenness Centrality],"&gt;= "&amp;J39)-COUNTIF(Vertices[Betweenness Centrality],"&gt;="&amp;J40)</f>
        <v>-3</v>
      </c>
      <c r="L39" s="78"/>
      <c r="M39" s="79">
        <f>COUNTIF(Vertices[Closeness Centrality],"&gt;= "&amp;L39)-COUNTIF(Vertices[Closeness Centrality],"&gt;="&amp;L40)</f>
        <v>-4</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2.8363636363636355</v>
      </c>
      <c r="I40" s="40">
        <f>COUNTIF(Vertices[Out-Degree],"&gt;= "&amp;H40)-COUNTIF(Vertices[Out-Degree],"&gt;="&amp;H41)</f>
        <v>0</v>
      </c>
      <c r="J40" s="39">
        <f>J28+($J$57-$J$2)/BinDivisor</f>
        <v>111.5636363636364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0.07608025454545457</v>
      </c>
      <c r="O40" s="40">
        <f>COUNTIF(Vertices[Eigenvector Centrality],"&gt;= "&amp;N40)-COUNTIF(Vertices[Eigenvector Centrality],"&gt;="&amp;N41)</f>
        <v>0</v>
      </c>
      <c r="P40" s="39">
        <f>P28+($P$57-$P$2)/BinDivisor</f>
        <v>1.7980443454545463</v>
      </c>
      <c r="Q40" s="40">
        <f>COUNTIF(Vertices[PageRank],"&gt;= "&amp;P40)-COUNTIF(Vertices[PageRank],"&gt;="&amp;P41)</f>
        <v>2</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2.9454545454545444</v>
      </c>
      <c r="I41" s="42">
        <f>COUNTIF(Vertices[Out-Degree],"&gt;= "&amp;H41)-COUNTIF(Vertices[Out-Degree],"&gt;="&amp;H42)</f>
        <v>2</v>
      </c>
      <c r="J41" s="41">
        <f aca="true" t="shared" si="13" ref="J41:J56">J40+($J$57-$J$2)/BinDivisor</f>
        <v>115.8545454545455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0.07900641818181821</v>
      </c>
      <c r="O41" s="42">
        <f>COUNTIF(Vertices[Eigenvector Centrality],"&gt;= "&amp;N41)-COUNTIF(Vertices[Eigenvector Centrality],"&gt;="&amp;N42)</f>
        <v>0</v>
      </c>
      <c r="P41" s="41">
        <f aca="true" t="shared" si="16" ref="P41:P56">P40+($P$57-$P$2)/BinDivisor</f>
        <v>1.8497417818181827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3.0545454545454533</v>
      </c>
      <c r="I42" s="40">
        <f>COUNTIF(Vertices[Out-Degree],"&gt;= "&amp;H42)-COUNTIF(Vertices[Out-Degree],"&gt;="&amp;H43)</f>
        <v>0</v>
      </c>
      <c r="J42" s="39">
        <f t="shared" si="13"/>
        <v>120.1454545454546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0.08193258181818185</v>
      </c>
      <c r="O42" s="40">
        <f>COUNTIF(Vertices[Eigenvector Centrality],"&gt;= "&amp;N42)-COUNTIF(Vertices[Eigenvector Centrality],"&gt;="&amp;N43)</f>
        <v>0</v>
      </c>
      <c r="P42" s="39">
        <f t="shared" si="16"/>
        <v>1.9014392181818192</v>
      </c>
      <c r="Q42" s="40">
        <f>COUNTIF(Vertices[PageRank],"&gt;= "&amp;P42)-COUNTIF(Vertices[PageRank],"&gt;="&amp;P43)</f>
        <v>1</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3.1636363636363622</v>
      </c>
      <c r="I43" s="42">
        <f>COUNTIF(Vertices[Out-Degree],"&gt;= "&amp;H43)-COUNTIF(Vertices[Out-Degree],"&gt;="&amp;H44)</f>
        <v>0</v>
      </c>
      <c r="J43" s="41">
        <f t="shared" si="13"/>
        <v>124.4363636363637</v>
      </c>
      <c r="K43" s="42">
        <f>COUNTIF(Vertices[Betweenness Centrality],"&gt;= "&amp;J43)-COUNTIF(Vertices[Betweenness Centrality],"&gt;="&amp;J44)</f>
        <v>1</v>
      </c>
      <c r="L43" s="41">
        <f t="shared" si="14"/>
        <v>0.5272727272727273</v>
      </c>
      <c r="M43" s="42">
        <f>COUNTIF(Vertices[Closeness Centrality],"&gt;= "&amp;L43)-COUNTIF(Vertices[Closeness Centrality],"&gt;="&amp;L44)</f>
        <v>0</v>
      </c>
      <c r="N43" s="41">
        <f t="shared" si="15"/>
        <v>0.08485874545454548</v>
      </c>
      <c r="O43" s="42">
        <f>COUNTIF(Vertices[Eigenvector Centrality],"&gt;= "&amp;N43)-COUNTIF(Vertices[Eigenvector Centrality],"&gt;="&amp;N44)</f>
        <v>4</v>
      </c>
      <c r="P43" s="41">
        <f t="shared" si="16"/>
        <v>1.9531366545454556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3.272727272727271</v>
      </c>
      <c r="I44" s="40">
        <f>COUNTIF(Vertices[Out-Degree],"&gt;= "&amp;H44)-COUNTIF(Vertices[Out-Degree],"&gt;="&amp;H45)</f>
        <v>0</v>
      </c>
      <c r="J44" s="39">
        <f t="shared" si="13"/>
        <v>128.72727272727278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0.08778490909090912</v>
      </c>
      <c r="O44" s="40">
        <f>COUNTIF(Vertices[Eigenvector Centrality],"&gt;= "&amp;N44)-COUNTIF(Vertices[Eigenvector Centrality],"&gt;="&amp;N45)</f>
        <v>0</v>
      </c>
      <c r="P44" s="39">
        <f t="shared" si="16"/>
        <v>2.004834090909092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3.38181818181818</v>
      </c>
      <c r="I45" s="42">
        <f>COUNTIF(Vertices[Out-Degree],"&gt;= "&amp;H45)-COUNTIF(Vertices[Out-Degree],"&gt;="&amp;H46)</f>
        <v>0</v>
      </c>
      <c r="J45" s="41">
        <f t="shared" si="13"/>
        <v>133.01818181818186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0.09071107272727276</v>
      </c>
      <c r="O45" s="42">
        <f>COUNTIF(Vertices[Eigenvector Centrality],"&gt;= "&amp;N45)-COUNTIF(Vertices[Eigenvector Centrality],"&gt;="&amp;N46)</f>
        <v>0</v>
      </c>
      <c r="P45" s="41">
        <f t="shared" si="16"/>
        <v>2.0565315272727283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3.490909090909089</v>
      </c>
      <c r="I46" s="40">
        <f>COUNTIF(Vertices[Out-Degree],"&gt;= "&amp;H46)-COUNTIF(Vertices[Out-Degree],"&gt;="&amp;H47)</f>
        <v>0</v>
      </c>
      <c r="J46" s="39">
        <f t="shared" si="13"/>
        <v>137.30909090909094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0.0936372363636364</v>
      </c>
      <c r="O46" s="40">
        <f>COUNTIF(Vertices[Eigenvector Centrality],"&gt;= "&amp;N46)-COUNTIF(Vertices[Eigenvector Centrality],"&gt;="&amp;N47)</f>
        <v>0</v>
      </c>
      <c r="P46" s="39">
        <f t="shared" si="16"/>
        <v>2.1082289636363645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3.599999999999998</v>
      </c>
      <c r="I47" s="42">
        <f>COUNTIF(Vertices[Out-Degree],"&gt;= "&amp;H47)-COUNTIF(Vertices[Out-Degree],"&gt;="&amp;H48)</f>
        <v>0</v>
      </c>
      <c r="J47" s="41">
        <f t="shared" si="13"/>
        <v>141.60000000000002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0.09656340000000004</v>
      </c>
      <c r="O47" s="42">
        <f>COUNTIF(Vertices[Eigenvector Centrality],"&gt;= "&amp;N47)-COUNTIF(Vertices[Eigenvector Centrality],"&gt;="&amp;N48)</f>
        <v>0</v>
      </c>
      <c r="P47" s="41">
        <f t="shared" si="16"/>
        <v>2.1599264000000007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3.7090909090909068</v>
      </c>
      <c r="I48" s="40">
        <f>COUNTIF(Vertices[Out-Degree],"&gt;= "&amp;H48)-COUNTIF(Vertices[Out-Degree],"&gt;="&amp;H49)</f>
        <v>0</v>
      </c>
      <c r="J48" s="39">
        <f t="shared" si="13"/>
        <v>145.8909090909091</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0.09948956363636367</v>
      </c>
      <c r="O48" s="40">
        <f>COUNTIF(Vertices[Eigenvector Centrality],"&gt;= "&amp;N48)-COUNTIF(Vertices[Eigenvector Centrality],"&gt;="&amp;N49)</f>
        <v>0</v>
      </c>
      <c r="P48" s="39">
        <f t="shared" si="16"/>
        <v>2.211623836363637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3.8181818181818157</v>
      </c>
      <c r="I49" s="42">
        <f>COUNTIF(Vertices[Out-Degree],"&gt;= "&amp;H49)-COUNTIF(Vertices[Out-Degree],"&gt;="&amp;H50)</f>
        <v>0</v>
      </c>
      <c r="J49" s="41">
        <f t="shared" si="13"/>
        <v>150.1818181818182</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0.10241572727272731</v>
      </c>
      <c r="O49" s="42">
        <f>COUNTIF(Vertices[Eigenvector Centrality],"&gt;= "&amp;N49)-COUNTIF(Vertices[Eigenvector Centrality],"&gt;="&amp;N50)</f>
        <v>0</v>
      </c>
      <c r="P49" s="41">
        <f t="shared" si="16"/>
        <v>2.263321272727273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3.9272727272727246</v>
      </c>
      <c r="I50" s="40">
        <f>COUNTIF(Vertices[Out-Degree],"&gt;= "&amp;H50)-COUNTIF(Vertices[Out-Degree],"&gt;="&amp;H51)</f>
        <v>1</v>
      </c>
      <c r="J50" s="39">
        <f t="shared" si="13"/>
        <v>154.47272727272727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0.10534189090909095</v>
      </c>
      <c r="O50" s="40">
        <f>COUNTIF(Vertices[Eigenvector Centrality],"&gt;= "&amp;N50)-COUNTIF(Vertices[Eigenvector Centrality],"&gt;="&amp;N51)</f>
        <v>0</v>
      </c>
      <c r="P50" s="39">
        <f t="shared" si="16"/>
        <v>2.3150187090909093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4.0363636363636335</v>
      </c>
      <c r="I51" s="42">
        <f>COUNTIF(Vertices[Out-Degree],"&gt;= "&amp;H51)-COUNTIF(Vertices[Out-Degree],"&gt;="&amp;H52)</f>
        <v>0</v>
      </c>
      <c r="J51" s="41">
        <f t="shared" si="13"/>
        <v>158.76363636363635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0.10826805454545459</v>
      </c>
      <c r="O51" s="42">
        <f>COUNTIF(Vertices[Eigenvector Centrality],"&gt;= "&amp;N51)-COUNTIF(Vertices[Eigenvector Centrality],"&gt;="&amp;N52)</f>
        <v>1</v>
      </c>
      <c r="P51" s="41">
        <f t="shared" si="16"/>
        <v>2.3667161454545456</v>
      </c>
      <c r="Q51" s="42">
        <f>COUNTIF(Vertices[PageRank],"&gt;= "&amp;P51)-COUNTIF(Vertices[PageRank],"&gt;="&amp;P52)</f>
        <v>1</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4.145454545454543</v>
      </c>
      <c r="I52" s="40">
        <f>COUNTIF(Vertices[Out-Degree],"&gt;= "&amp;H52)-COUNTIF(Vertices[Out-Degree],"&gt;="&amp;H53)</f>
        <v>0</v>
      </c>
      <c r="J52" s="39">
        <f t="shared" si="13"/>
        <v>163.05454545454543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0.11119421818181822</v>
      </c>
      <c r="O52" s="40">
        <f>COUNTIF(Vertices[Eigenvector Centrality],"&gt;= "&amp;N52)-COUNTIF(Vertices[Eigenvector Centrality],"&gt;="&amp;N53)</f>
        <v>0</v>
      </c>
      <c r="P52" s="39">
        <f t="shared" si="16"/>
        <v>2.418413581818182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4.254545454545452</v>
      </c>
      <c r="I53" s="42">
        <f>COUNTIF(Vertices[Out-Degree],"&gt;= "&amp;H53)-COUNTIF(Vertices[Out-Degree],"&gt;="&amp;H54)</f>
        <v>0</v>
      </c>
      <c r="J53" s="41">
        <f t="shared" si="13"/>
        <v>167.34545454545452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0.11412038181818186</v>
      </c>
      <c r="O53" s="42">
        <f>COUNTIF(Vertices[Eigenvector Centrality],"&gt;= "&amp;N53)-COUNTIF(Vertices[Eigenvector Centrality],"&gt;="&amp;N54)</f>
        <v>0</v>
      </c>
      <c r="P53" s="41">
        <f t="shared" si="16"/>
        <v>2.470111018181818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4.3636363636363615</v>
      </c>
      <c r="I54" s="40">
        <f>COUNTIF(Vertices[Out-Degree],"&gt;= "&amp;H54)-COUNTIF(Vertices[Out-Degree],"&gt;="&amp;H55)</f>
        <v>0</v>
      </c>
      <c r="J54" s="39">
        <f t="shared" si="13"/>
        <v>171.6363636363636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0.1170465454545455</v>
      </c>
      <c r="O54" s="40">
        <f>COUNTIF(Vertices[Eigenvector Centrality],"&gt;= "&amp;N54)-COUNTIF(Vertices[Eigenvector Centrality],"&gt;="&amp;N55)</f>
        <v>0</v>
      </c>
      <c r="P54" s="39">
        <f t="shared" si="16"/>
        <v>2.521808454545454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4.472727272727271</v>
      </c>
      <c r="I55" s="42">
        <f>COUNTIF(Vertices[Out-Degree],"&gt;= "&amp;H55)-COUNTIF(Vertices[Out-Degree],"&gt;="&amp;H56)</f>
        <v>0</v>
      </c>
      <c r="J55" s="41">
        <f t="shared" si="13"/>
        <v>175.92727272727268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0.11997270909090914</v>
      </c>
      <c r="O55" s="42">
        <f>COUNTIF(Vertices[Eigenvector Centrality],"&gt;= "&amp;N55)-COUNTIF(Vertices[Eigenvector Centrality],"&gt;="&amp;N56)</f>
        <v>0</v>
      </c>
      <c r="P55" s="41">
        <f t="shared" si="16"/>
        <v>2.5735058909090904</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2</v>
      </c>
      <c r="H56" s="39">
        <f t="shared" si="12"/>
        <v>4.58181818181818</v>
      </c>
      <c r="I56" s="40">
        <f>COUNTIF(Vertices[Out-Degree],"&gt;= "&amp;H56)-COUNTIF(Vertices[Out-Degree],"&gt;="&amp;H57)</f>
        <v>2</v>
      </c>
      <c r="J56" s="39">
        <f t="shared" si="13"/>
        <v>180.21818181818176</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0.12289887272727278</v>
      </c>
      <c r="O56" s="40">
        <f>COUNTIF(Vertices[Eigenvector Centrality],"&gt;= "&amp;N56)-COUNTIF(Vertices[Eigenvector Centrality],"&gt;="&amp;N57)</f>
        <v>0</v>
      </c>
      <c r="P56" s="39">
        <f t="shared" si="16"/>
        <v>2.6252033272727266</v>
      </c>
      <c r="Q56" s="40">
        <f>COUNTIF(Vertices[PageRank],"&gt;= "&amp;P56)-COUNTIF(Vertices[PageRank],"&gt;="&amp;P57)</f>
        <v>2</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6</v>
      </c>
      <c r="I57" s="44">
        <f>COUNTIF(Vertices[Out-Degree],"&gt;= "&amp;H57)-COUNTIF(Vertices[Out-Degree],"&gt;="&amp;H58)</f>
        <v>2</v>
      </c>
      <c r="J57" s="43">
        <f>MAX(Vertices[Betweenness Centrality])</f>
        <v>236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0.160939</v>
      </c>
      <c r="O57" s="44">
        <f>COUNTIF(Vertices[Eigenvector Centrality],"&gt;= "&amp;N57)-COUNTIF(Vertices[Eigenvector Centrality],"&gt;="&amp;N58)</f>
        <v>2</v>
      </c>
      <c r="P57" s="43">
        <f>MAX(Vertices[PageRank])</f>
        <v>3.29727</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236</v>
      </c>
    </row>
    <row r="99" spans="1:2" ht="15">
      <c r="A99" s="35" t="s">
        <v>102</v>
      </c>
      <c r="B99" s="49">
        <f>_xlfn.IFERROR(AVERAGE(Vertices[Betweenness Centrality]),NoMetricMessage)</f>
        <v>14.6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0.13995560000000004</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0.160939</v>
      </c>
    </row>
    <row r="127" spans="1:2" ht="15">
      <c r="A127" s="35" t="s">
        <v>114</v>
      </c>
      <c r="B127" s="49">
        <f>_xlfn.IFERROR(AVERAGE(Vertices[Eigenvector Centrality]),NoMetricMessage)</f>
        <v>0.016666683333333335</v>
      </c>
    </row>
    <row r="128" spans="1:2" ht="15">
      <c r="A128" s="35" t="s">
        <v>115</v>
      </c>
      <c r="B128" s="49">
        <f>_xlfn.IFERROR(MEDIAN(Vertices[Eigenvector Centrality]),NoMetricMessage)</f>
        <v>0</v>
      </c>
    </row>
    <row r="139" spans="1:2" ht="15">
      <c r="A139" s="35" t="s">
        <v>140</v>
      </c>
      <c r="B139" s="49">
        <f>IF(COUNT(Vertices[PageRank])&gt;0,P2,NoMetricMessage)</f>
        <v>0.453911</v>
      </c>
    </row>
    <row r="140" spans="1:2" ht="15">
      <c r="A140" s="35" t="s">
        <v>141</v>
      </c>
      <c r="B140" s="49">
        <f>IF(COUNT(Vertices[PageRank])&gt;0,P57,NoMetricMessage)</f>
        <v>3.29727</v>
      </c>
    </row>
    <row r="141" spans="1:2" ht="15">
      <c r="A141" s="35" t="s">
        <v>142</v>
      </c>
      <c r="B141" s="49">
        <f>_xlfn.IFERROR(AVERAGE(Vertices[PageRank]),NoMetricMessage)</f>
        <v>0.9999918833333331</v>
      </c>
    </row>
    <row r="142" spans="1:2" ht="15">
      <c r="A142" s="35" t="s">
        <v>143</v>
      </c>
      <c r="B142" s="49">
        <f>_xlfn.IFERROR(MEDIAN(Vertices[PageRank]),NoMetricMessage)</f>
        <v>0.693688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0.06416666666666666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898</v>
      </c>
      <c r="K7" s="13" t="s">
        <v>899</v>
      </c>
    </row>
    <row r="8" spans="1:11" ht="409.5">
      <c r="A8"/>
      <c r="B8">
        <v>2</v>
      </c>
      <c r="C8">
        <v>2</v>
      </c>
      <c r="D8" t="s">
        <v>61</v>
      </c>
      <c r="E8" t="s">
        <v>61</v>
      </c>
      <c r="H8" t="s">
        <v>73</v>
      </c>
      <c r="J8" t="s">
        <v>900</v>
      </c>
      <c r="K8" s="13" t="s">
        <v>901</v>
      </c>
    </row>
    <row r="9" spans="1:11" ht="409.5">
      <c r="A9"/>
      <c r="B9">
        <v>3</v>
      </c>
      <c r="C9">
        <v>4</v>
      </c>
      <c r="D9" t="s">
        <v>62</v>
      </c>
      <c r="E9" t="s">
        <v>62</v>
      </c>
      <c r="H9" t="s">
        <v>74</v>
      </c>
      <c r="J9" t="s">
        <v>902</v>
      </c>
      <c r="K9" s="13" t="s">
        <v>903</v>
      </c>
    </row>
    <row r="10" spans="1:11" ht="409.5">
      <c r="A10"/>
      <c r="B10">
        <v>4</v>
      </c>
      <c r="D10" t="s">
        <v>63</v>
      </c>
      <c r="E10" t="s">
        <v>63</v>
      </c>
      <c r="H10" t="s">
        <v>75</v>
      </c>
      <c r="J10" t="s">
        <v>904</v>
      </c>
      <c r="K10" s="13" t="s">
        <v>905</v>
      </c>
    </row>
    <row r="11" spans="1:11" ht="15">
      <c r="A11"/>
      <c r="B11">
        <v>5</v>
      </c>
      <c r="D11" t="s">
        <v>46</v>
      </c>
      <c r="E11">
        <v>1</v>
      </c>
      <c r="H11" t="s">
        <v>76</v>
      </c>
      <c r="J11" t="s">
        <v>906</v>
      </c>
      <c r="K11" t="s">
        <v>907</v>
      </c>
    </row>
    <row r="12" spans="1:11" ht="15">
      <c r="A12"/>
      <c r="B12"/>
      <c r="D12" t="s">
        <v>64</v>
      </c>
      <c r="E12">
        <v>2</v>
      </c>
      <c r="H12">
        <v>0</v>
      </c>
      <c r="J12" t="s">
        <v>908</v>
      </c>
      <c r="K12" t="s">
        <v>909</v>
      </c>
    </row>
    <row r="13" spans="1:11" ht="15">
      <c r="A13"/>
      <c r="B13"/>
      <c r="D13">
        <v>1</v>
      </c>
      <c r="E13">
        <v>3</v>
      </c>
      <c r="H13">
        <v>1</v>
      </c>
      <c r="J13" t="s">
        <v>910</v>
      </c>
      <c r="K13" t="s">
        <v>911</v>
      </c>
    </row>
    <row r="14" spans="4:11" ht="15">
      <c r="D14">
        <v>2</v>
      </c>
      <c r="E14">
        <v>4</v>
      </c>
      <c r="H14">
        <v>2</v>
      </c>
      <c r="J14" t="s">
        <v>912</v>
      </c>
      <c r="K14" t="s">
        <v>913</v>
      </c>
    </row>
    <row r="15" spans="4:11" ht="15">
      <c r="D15">
        <v>3</v>
      </c>
      <c r="E15">
        <v>5</v>
      </c>
      <c r="H15">
        <v>3</v>
      </c>
      <c r="J15" t="s">
        <v>914</v>
      </c>
      <c r="K15" t="s">
        <v>915</v>
      </c>
    </row>
    <row r="16" spans="4:11" ht="15">
      <c r="D16">
        <v>4</v>
      </c>
      <c r="E16">
        <v>6</v>
      </c>
      <c r="H16">
        <v>4</v>
      </c>
      <c r="J16" t="s">
        <v>916</v>
      </c>
      <c r="K16" t="s">
        <v>917</v>
      </c>
    </row>
    <row r="17" spans="4:11" ht="15">
      <c r="D17">
        <v>5</v>
      </c>
      <c r="E17">
        <v>7</v>
      </c>
      <c r="H17">
        <v>5</v>
      </c>
      <c r="J17" t="s">
        <v>918</v>
      </c>
      <c r="K17" t="s">
        <v>919</v>
      </c>
    </row>
    <row r="18" spans="4:11" ht="15">
      <c r="D18">
        <v>6</v>
      </c>
      <c r="E18">
        <v>8</v>
      </c>
      <c r="H18">
        <v>6</v>
      </c>
      <c r="J18" t="s">
        <v>920</v>
      </c>
      <c r="K18" t="s">
        <v>921</v>
      </c>
    </row>
    <row r="19" spans="4:11" ht="15">
      <c r="D19">
        <v>7</v>
      </c>
      <c r="E19">
        <v>9</v>
      </c>
      <c r="H19">
        <v>7</v>
      </c>
      <c r="J19" t="s">
        <v>922</v>
      </c>
      <c r="K19" t="s">
        <v>923</v>
      </c>
    </row>
    <row r="20" spans="4:11" ht="15">
      <c r="D20">
        <v>8</v>
      </c>
      <c r="H20">
        <v>8</v>
      </c>
      <c r="J20" t="s">
        <v>924</v>
      </c>
      <c r="K20" t="s">
        <v>925</v>
      </c>
    </row>
    <row r="21" spans="4:11" ht="409.5">
      <c r="D21">
        <v>9</v>
      </c>
      <c r="H21">
        <v>9</v>
      </c>
      <c r="J21" t="s">
        <v>926</v>
      </c>
      <c r="K21" s="13" t="s">
        <v>927</v>
      </c>
    </row>
    <row r="22" spans="4:11" ht="409.5">
      <c r="D22">
        <v>10</v>
      </c>
      <c r="J22" t="s">
        <v>928</v>
      </c>
      <c r="K22" s="13" t="s">
        <v>929</v>
      </c>
    </row>
    <row r="23" spans="4:11" ht="409.5">
      <c r="D23">
        <v>11</v>
      </c>
      <c r="J23" t="s">
        <v>930</v>
      </c>
      <c r="K23" s="13" t="s">
        <v>931</v>
      </c>
    </row>
    <row r="24" spans="10:11" ht="409.5">
      <c r="J24" t="s">
        <v>932</v>
      </c>
      <c r="K24" s="13" t="s">
        <v>1367</v>
      </c>
    </row>
    <row r="25" spans="10:11" ht="15">
      <c r="J25" t="s">
        <v>933</v>
      </c>
      <c r="K25" t="b">
        <v>0</v>
      </c>
    </row>
    <row r="26" spans="10:11" ht="15">
      <c r="J26" t="s">
        <v>1365</v>
      </c>
      <c r="K26" t="s">
        <v>1366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v>
      </c>
      <c r="B1" s="13" t="s">
        <v>964</v>
      </c>
      <c r="C1" s="13" t="s">
        <v>965</v>
      </c>
      <c r="D1" s="13" t="s">
        <v>967</v>
      </c>
      <c r="E1" s="13" t="s">
        <v>966</v>
      </c>
      <c r="F1" s="13" t="s">
        <v>969</v>
      </c>
      <c r="G1" s="13" t="s">
        <v>968</v>
      </c>
      <c r="H1" s="13" t="s">
        <v>971</v>
      </c>
      <c r="I1" s="85" t="s">
        <v>970</v>
      </c>
      <c r="J1" s="85" t="s">
        <v>973</v>
      </c>
      <c r="K1" s="85" t="s">
        <v>972</v>
      </c>
      <c r="L1" s="85" t="s">
        <v>975</v>
      </c>
      <c r="M1" s="85" t="s">
        <v>974</v>
      </c>
      <c r="N1" s="85" t="s">
        <v>977</v>
      </c>
      <c r="O1" s="13" t="s">
        <v>976</v>
      </c>
      <c r="P1" s="13" t="s">
        <v>979</v>
      </c>
      <c r="Q1" s="13" t="s">
        <v>978</v>
      </c>
      <c r="R1" s="13" t="s">
        <v>981</v>
      </c>
      <c r="S1" s="85" t="s">
        <v>980</v>
      </c>
      <c r="T1" s="85" t="s">
        <v>983</v>
      </c>
      <c r="U1" s="85" t="s">
        <v>982</v>
      </c>
      <c r="V1" s="85" t="s">
        <v>984</v>
      </c>
    </row>
    <row r="2" spans="1:22" ht="15">
      <c r="A2" s="89" t="s">
        <v>303</v>
      </c>
      <c r="B2" s="85">
        <v>2</v>
      </c>
      <c r="C2" s="89" t="s">
        <v>299</v>
      </c>
      <c r="D2" s="85">
        <v>1</v>
      </c>
      <c r="E2" s="89" t="s">
        <v>300</v>
      </c>
      <c r="F2" s="85">
        <v>1</v>
      </c>
      <c r="G2" s="89" t="s">
        <v>305</v>
      </c>
      <c r="H2" s="85">
        <v>1</v>
      </c>
      <c r="I2" s="85"/>
      <c r="J2" s="85"/>
      <c r="K2" s="85"/>
      <c r="L2" s="85"/>
      <c r="M2" s="85"/>
      <c r="N2" s="85"/>
      <c r="O2" s="89" t="s">
        <v>303</v>
      </c>
      <c r="P2" s="85">
        <v>2</v>
      </c>
      <c r="Q2" s="89" t="s">
        <v>301</v>
      </c>
      <c r="R2" s="85">
        <v>1</v>
      </c>
      <c r="S2" s="85"/>
      <c r="T2" s="85"/>
      <c r="U2" s="85"/>
      <c r="V2" s="85"/>
    </row>
    <row r="3" spans="1:22" ht="15">
      <c r="A3" s="89" t="s">
        <v>308</v>
      </c>
      <c r="B3" s="85">
        <v>1</v>
      </c>
      <c r="C3" s="89" t="s">
        <v>302</v>
      </c>
      <c r="D3" s="85">
        <v>1</v>
      </c>
      <c r="E3" s="85"/>
      <c r="F3" s="85"/>
      <c r="G3" s="85"/>
      <c r="H3" s="85"/>
      <c r="I3" s="85"/>
      <c r="J3" s="85"/>
      <c r="K3" s="85"/>
      <c r="L3" s="85"/>
      <c r="M3" s="85"/>
      <c r="N3" s="85"/>
      <c r="O3" s="85"/>
      <c r="P3" s="85"/>
      <c r="Q3" s="85"/>
      <c r="R3" s="85"/>
      <c r="S3" s="85"/>
      <c r="T3" s="85"/>
      <c r="U3" s="85"/>
      <c r="V3" s="85"/>
    </row>
    <row r="4" spans="1:22" ht="15">
      <c r="A4" s="89" t="s">
        <v>962</v>
      </c>
      <c r="B4" s="85">
        <v>1</v>
      </c>
      <c r="C4" s="89" t="s">
        <v>304</v>
      </c>
      <c r="D4" s="85">
        <v>1</v>
      </c>
      <c r="E4" s="85"/>
      <c r="F4" s="85"/>
      <c r="G4" s="85"/>
      <c r="H4" s="85"/>
      <c r="I4" s="85"/>
      <c r="J4" s="85"/>
      <c r="K4" s="85"/>
      <c r="L4" s="85"/>
      <c r="M4" s="85"/>
      <c r="N4" s="85"/>
      <c r="O4" s="85"/>
      <c r="P4" s="85"/>
      <c r="Q4" s="85"/>
      <c r="R4" s="85"/>
      <c r="S4" s="85"/>
      <c r="T4" s="85"/>
      <c r="U4" s="85"/>
      <c r="V4" s="85"/>
    </row>
    <row r="5" spans="1:22" ht="15">
      <c r="A5" s="89" t="s">
        <v>963</v>
      </c>
      <c r="B5" s="85">
        <v>1</v>
      </c>
      <c r="C5" s="89" t="s">
        <v>306</v>
      </c>
      <c r="D5" s="85">
        <v>1</v>
      </c>
      <c r="E5" s="85"/>
      <c r="F5" s="85"/>
      <c r="G5" s="85"/>
      <c r="H5" s="85"/>
      <c r="I5" s="85"/>
      <c r="J5" s="85"/>
      <c r="K5" s="85"/>
      <c r="L5" s="85"/>
      <c r="M5" s="85"/>
      <c r="N5" s="85"/>
      <c r="O5" s="85"/>
      <c r="P5" s="85"/>
      <c r="Q5" s="85"/>
      <c r="R5" s="85"/>
      <c r="S5" s="85"/>
      <c r="T5" s="85"/>
      <c r="U5" s="85"/>
      <c r="V5" s="85"/>
    </row>
    <row r="6" spans="1:22" ht="15">
      <c r="A6" s="89" t="s">
        <v>306</v>
      </c>
      <c r="B6" s="85">
        <v>1</v>
      </c>
      <c r="C6" s="89" t="s">
        <v>962</v>
      </c>
      <c r="D6" s="85">
        <v>1</v>
      </c>
      <c r="E6" s="85"/>
      <c r="F6" s="85"/>
      <c r="G6" s="85"/>
      <c r="H6" s="85"/>
      <c r="I6" s="85"/>
      <c r="J6" s="85"/>
      <c r="K6" s="85"/>
      <c r="L6" s="85"/>
      <c r="M6" s="85"/>
      <c r="N6" s="85"/>
      <c r="O6" s="85"/>
      <c r="P6" s="85"/>
      <c r="Q6" s="85"/>
      <c r="R6" s="85"/>
      <c r="S6" s="85"/>
      <c r="T6" s="85"/>
      <c r="U6" s="85"/>
      <c r="V6" s="85"/>
    </row>
    <row r="7" spans="1:22" ht="15">
      <c r="A7" s="89" t="s">
        <v>305</v>
      </c>
      <c r="B7" s="85">
        <v>1</v>
      </c>
      <c r="C7" s="89" t="s">
        <v>963</v>
      </c>
      <c r="D7" s="85">
        <v>1</v>
      </c>
      <c r="E7" s="85"/>
      <c r="F7" s="85"/>
      <c r="G7" s="85"/>
      <c r="H7" s="85"/>
      <c r="I7" s="85"/>
      <c r="J7" s="85"/>
      <c r="K7" s="85"/>
      <c r="L7" s="85"/>
      <c r="M7" s="85"/>
      <c r="N7" s="85"/>
      <c r="O7" s="85"/>
      <c r="P7" s="85"/>
      <c r="Q7" s="85"/>
      <c r="R7" s="85"/>
      <c r="S7" s="85"/>
      <c r="T7" s="85"/>
      <c r="U7" s="85"/>
      <c r="V7" s="85"/>
    </row>
    <row r="8" spans="1:22" ht="15">
      <c r="A8" s="89" t="s">
        <v>304</v>
      </c>
      <c r="B8" s="85">
        <v>1</v>
      </c>
      <c r="C8" s="89" t="s">
        <v>308</v>
      </c>
      <c r="D8" s="85">
        <v>1</v>
      </c>
      <c r="E8" s="85"/>
      <c r="F8" s="85"/>
      <c r="G8" s="85"/>
      <c r="H8" s="85"/>
      <c r="I8" s="85"/>
      <c r="J8" s="85"/>
      <c r="K8" s="85"/>
      <c r="L8" s="85"/>
      <c r="M8" s="85"/>
      <c r="N8" s="85"/>
      <c r="O8" s="85"/>
      <c r="P8" s="85"/>
      <c r="Q8" s="85"/>
      <c r="R8" s="85"/>
      <c r="S8" s="85"/>
      <c r="T8" s="85"/>
      <c r="U8" s="85"/>
      <c r="V8" s="85"/>
    </row>
    <row r="9" spans="1:22" ht="15">
      <c r="A9" s="89" t="s">
        <v>302</v>
      </c>
      <c r="B9" s="85">
        <v>1</v>
      </c>
      <c r="C9" s="85"/>
      <c r="D9" s="85"/>
      <c r="E9" s="85"/>
      <c r="F9" s="85"/>
      <c r="G9" s="85"/>
      <c r="H9" s="85"/>
      <c r="I9" s="85"/>
      <c r="J9" s="85"/>
      <c r="K9" s="85"/>
      <c r="L9" s="85"/>
      <c r="M9" s="85"/>
      <c r="N9" s="85"/>
      <c r="O9" s="85"/>
      <c r="P9" s="85"/>
      <c r="Q9" s="85"/>
      <c r="R9" s="85"/>
      <c r="S9" s="85"/>
      <c r="T9" s="85"/>
      <c r="U9" s="85"/>
      <c r="V9" s="85"/>
    </row>
    <row r="10" spans="1:22" ht="15">
      <c r="A10" s="89" t="s">
        <v>301</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300</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987</v>
      </c>
      <c r="B14" s="13" t="s">
        <v>964</v>
      </c>
      <c r="C14" s="13" t="s">
        <v>990</v>
      </c>
      <c r="D14" s="13" t="s">
        <v>967</v>
      </c>
      <c r="E14" s="13" t="s">
        <v>991</v>
      </c>
      <c r="F14" s="13" t="s">
        <v>969</v>
      </c>
      <c r="G14" s="13" t="s">
        <v>992</v>
      </c>
      <c r="H14" s="13" t="s">
        <v>971</v>
      </c>
      <c r="I14" s="85" t="s">
        <v>993</v>
      </c>
      <c r="J14" s="85" t="s">
        <v>973</v>
      </c>
      <c r="K14" s="85" t="s">
        <v>994</v>
      </c>
      <c r="L14" s="85" t="s">
        <v>975</v>
      </c>
      <c r="M14" s="85" t="s">
        <v>995</v>
      </c>
      <c r="N14" s="85" t="s">
        <v>977</v>
      </c>
      <c r="O14" s="13" t="s">
        <v>996</v>
      </c>
      <c r="P14" s="13" t="s">
        <v>979</v>
      </c>
      <c r="Q14" s="13" t="s">
        <v>997</v>
      </c>
      <c r="R14" s="13" t="s">
        <v>981</v>
      </c>
      <c r="S14" s="85" t="s">
        <v>998</v>
      </c>
      <c r="T14" s="85" t="s">
        <v>983</v>
      </c>
      <c r="U14" s="85" t="s">
        <v>999</v>
      </c>
      <c r="V14" s="85" t="s">
        <v>984</v>
      </c>
    </row>
    <row r="15" spans="1:22" ht="15">
      <c r="A15" s="85" t="s">
        <v>309</v>
      </c>
      <c r="B15" s="85">
        <v>4</v>
      </c>
      <c r="C15" s="85" t="s">
        <v>309</v>
      </c>
      <c r="D15" s="85">
        <v>3</v>
      </c>
      <c r="E15" s="85" t="s">
        <v>310</v>
      </c>
      <c r="F15" s="85">
        <v>1</v>
      </c>
      <c r="G15" s="85" t="s">
        <v>309</v>
      </c>
      <c r="H15" s="85">
        <v>1</v>
      </c>
      <c r="I15" s="85"/>
      <c r="J15" s="85"/>
      <c r="K15" s="85"/>
      <c r="L15" s="85"/>
      <c r="M15" s="85"/>
      <c r="N15" s="85"/>
      <c r="O15" s="85" t="s">
        <v>313</v>
      </c>
      <c r="P15" s="85">
        <v>2</v>
      </c>
      <c r="Q15" s="85" t="s">
        <v>311</v>
      </c>
      <c r="R15" s="85">
        <v>1</v>
      </c>
      <c r="S15" s="85"/>
      <c r="T15" s="85"/>
      <c r="U15" s="85"/>
      <c r="V15" s="85"/>
    </row>
    <row r="16" spans="1:22" ht="15">
      <c r="A16" s="85" t="s">
        <v>313</v>
      </c>
      <c r="B16" s="85">
        <v>2</v>
      </c>
      <c r="C16" s="85" t="s">
        <v>312</v>
      </c>
      <c r="D16" s="85">
        <v>1</v>
      </c>
      <c r="E16" s="85"/>
      <c r="F16" s="85"/>
      <c r="G16" s="85"/>
      <c r="H16" s="85"/>
      <c r="I16" s="85"/>
      <c r="J16" s="85"/>
      <c r="K16" s="85"/>
      <c r="L16" s="85"/>
      <c r="M16" s="85"/>
      <c r="N16" s="85"/>
      <c r="O16" s="85"/>
      <c r="P16" s="85"/>
      <c r="Q16" s="85"/>
      <c r="R16" s="85"/>
      <c r="S16" s="85"/>
      <c r="T16" s="85"/>
      <c r="U16" s="85"/>
      <c r="V16" s="85"/>
    </row>
    <row r="17" spans="1:22" ht="15">
      <c r="A17" s="85" t="s">
        <v>988</v>
      </c>
      <c r="B17" s="85">
        <v>1</v>
      </c>
      <c r="C17" s="85" t="s">
        <v>314</v>
      </c>
      <c r="D17" s="85">
        <v>1</v>
      </c>
      <c r="E17" s="85"/>
      <c r="F17" s="85"/>
      <c r="G17" s="85"/>
      <c r="H17" s="85"/>
      <c r="I17" s="85"/>
      <c r="J17" s="85"/>
      <c r="K17" s="85"/>
      <c r="L17" s="85"/>
      <c r="M17" s="85"/>
      <c r="N17" s="85"/>
      <c r="O17" s="85"/>
      <c r="P17" s="85"/>
      <c r="Q17" s="85"/>
      <c r="R17" s="85"/>
      <c r="S17" s="85"/>
      <c r="T17" s="85"/>
      <c r="U17" s="85"/>
      <c r="V17" s="85"/>
    </row>
    <row r="18" spans="1:22" ht="15">
      <c r="A18" s="85" t="s">
        <v>989</v>
      </c>
      <c r="B18" s="85">
        <v>1</v>
      </c>
      <c r="C18" s="85" t="s">
        <v>988</v>
      </c>
      <c r="D18" s="85">
        <v>1</v>
      </c>
      <c r="E18" s="85"/>
      <c r="F18" s="85"/>
      <c r="G18" s="85"/>
      <c r="H18" s="85"/>
      <c r="I18" s="85"/>
      <c r="J18" s="85"/>
      <c r="K18" s="85"/>
      <c r="L18" s="85"/>
      <c r="M18" s="85"/>
      <c r="N18" s="85"/>
      <c r="O18" s="85"/>
      <c r="P18" s="85"/>
      <c r="Q18" s="85"/>
      <c r="R18" s="85"/>
      <c r="S18" s="85"/>
      <c r="T18" s="85"/>
      <c r="U18" s="85"/>
      <c r="V18" s="85"/>
    </row>
    <row r="19" spans="1:22" ht="15">
      <c r="A19" s="85" t="s">
        <v>314</v>
      </c>
      <c r="B19" s="85">
        <v>1</v>
      </c>
      <c r="C19" s="85" t="s">
        <v>989</v>
      </c>
      <c r="D19" s="85">
        <v>1</v>
      </c>
      <c r="E19" s="85"/>
      <c r="F19" s="85"/>
      <c r="G19" s="85"/>
      <c r="H19" s="85"/>
      <c r="I19" s="85"/>
      <c r="J19" s="85"/>
      <c r="K19" s="85"/>
      <c r="L19" s="85"/>
      <c r="M19" s="85"/>
      <c r="N19" s="85"/>
      <c r="O19" s="85"/>
      <c r="P19" s="85"/>
      <c r="Q19" s="85"/>
      <c r="R19" s="85"/>
      <c r="S19" s="85"/>
      <c r="T19" s="85"/>
      <c r="U19" s="85"/>
      <c r="V19" s="85"/>
    </row>
    <row r="20" spans="1:22" ht="15">
      <c r="A20" s="85" t="s">
        <v>312</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311</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310</v>
      </c>
      <c r="B22" s="85">
        <v>1</v>
      </c>
      <c r="C22" s="85"/>
      <c r="D22" s="85"/>
      <c r="E22" s="85"/>
      <c r="F22" s="85"/>
      <c r="G22" s="85"/>
      <c r="H22" s="85"/>
      <c r="I22" s="85"/>
      <c r="J22" s="85"/>
      <c r="K22" s="85"/>
      <c r="L22" s="85"/>
      <c r="M22" s="85"/>
      <c r="N22" s="85"/>
      <c r="O22" s="85"/>
      <c r="P22" s="85"/>
      <c r="Q22" s="85"/>
      <c r="R22" s="85"/>
      <c r="S22" s="85"/>
      <c r="T22" s="85"/>
      <c r="U22" s="85"/>
      <c r="V22" s="85"/>
    </row>
    <row r="25" spans="1:22" ht="15" customHeight="1">
      <c r="A25" s="13" t="s">
        <v>1002</v>
      </c>
      <c r="B25" s="13" t="s">
        <v>964</v>
      </c>
      <c r="C25" s="13" t="s">
        <v>1007</v>
      </c>
      <c r="D25" s="13" t="s">
        <v>967</v>
      </c>
      <c r="E25" s="85" t="s">
        <v>1008</v>
      </c>
      <c r="F25" s="85" t="s">
        <v>969</v>
      </c>
      <c r="G25" s="13" t="s">
        <v>1009</v>
      </c>
      <c r="H25" s="13" t="s">
        <v>971</v>
      </c>
      <c r="I25" s="13" t="s">
        <v>1010</v>
      </c>
      <c r="J25" s="13" t="s">
        <v>973</v>
      </c>
      <c r="K25" s="85" t="s">
        <v>1011</v>
      </c>
      <c r="L25" s="85" t="s">
        <v>975</v>
      </c>
      <c r="M25" s="85" t="s">
        <v>1012</v>
      </c>
      <c r="N25" s="85" t="s">
        <v>977</v>
      </c>
      <c r="O25" s="85" t="s">
        <v>1013</v>
      </c>
      <c r="P25" s="85" t="s">
        <v>979</v>
      </c>
      <c r="Q25" s="85" t="s">
        <v>1014</v>
      </c>
      <c r="R25" s="85" t="s">
        <v>981</v>
      </c>
      <c r="S25" s="85" t="s">
        <v>1015</v>
      </c>
      <c r="T25" s="85" t="s">
        <v>983</v>
      </c>
      <c r="U25" s="85" t="s">
        <v>1016</v>
      </c>
      <c r="V25" s="85" t="s">
        <v>984</v>
      </c>
    </row>
    <row r="26" spans="1:22" ht="15">
      <c r="A26" s="85" t="s">
        <v>319</v>
      </c>
      <c r="B26" s="85">
        <v>1</v>
      </c>
      <c r="C26" s="85" t="s">
        <v>317</v>
      </c>
      <c r="D26" s="85">
        <v>1</v>
      </c>
      <c r="E26" s="85"/>
      <c r="F26" s="85"/>
      <c r="G26" s="85" t="s">
        <v>319</v>
      </c>
      <c r="H26" s="85">
        <v>1</v>
      </c>
      <c r="I26" s="85" t="s">
        <v>316</v>
      </c>
      <c r="J26" s="85">
        <v>1</v>
      </c>
      <c r="K26" s="85"/>
      <c r="L26" s="85"/>
      <c r="M26" s="85"/>
      <c r="N26" s="85"/>
      <c r="O26" s="85"/>
      <c r="P26" s="85"/>
      <c r="Q26" s="85"/>
      <c r="R26" s="85"/>
      <c r="S26" s="85"/>
      <c r="T26" s="85"/>
      <c r="U26" s="85"/>
      <c r="V26" s="85"/>
    </row>
    <row r="27" spans="1:22" ht="15">
      <c r="A27" s="85" t="s">
        <v>1003</v>
      </c>
      <c r="B27" s="85">
        <v>1</v>
      </c>
      <c r="C27" s="85" t="s">
        <v>1003</v>
      </c>
      <c r="D27" s="85">
        <v>1</v>
      </c>
      <c r="E27" s="85"/>
      <c r="F27" s="85"/>
      <c r="G27" s="85"/>
      <c r="H27" s="85"/>
      <c r="I27" s="85"/>
      <c r="J27" s="85"/>
      <c r="K27" s="85"/>
      <c r="L27" s="85"/>
      <c r="M27" s="85"/>
      <c r="N27" s="85"/>
      <c r="O27" s="85"/>
      <c r="P27" s="85"/>
      <c r="Q27" s="85"/>
      <c r="R27" s="85"/>
      <c r="S27" s="85"/>
      <c r="T27" s="85"/>
      <c r="U27" s="85"/>
      <c r="V27" s="85"/>
    </row>
    <row r="28" spans="1:22" ht="15">
      <c r="A28" s="85" t="s">
        <v>1004</v>
      </c>
      <c r="B28" s="85">
        <v>1</v>
      </c>
      <c r="C28" s="85" t="s">
        <v>1004</v>
      </c>
      <c r="D28" s="85">
        <v>1</v>
      </c>
      <c r="E28" s="85"/>
      <c r="F28" s="85"/>
      <c r="G28" s="85"/>
      <c r="H28" s="85"/>
      <c r="I28" s="85"/>
      <c r="J28" s="85"/>
      <c r="K28" s="85"/>
      <c r="L28" s="85"/>
      <c r="M28" s="85"/>
      <c r="N28" s="85"/>
      <c r="O28" s="85"/>
      <c r="P28" s="85"/>
      <c r="Q28" s="85"/>
      <c r="R28" s="85"/>
      <c r="S28" s="85"/>
      <c r="T28" s="85"/>
      <c r="U28" s="85"/>
      <c r="V28" s="85"/>
    </row>
    <row r="29" spans="1:22" ht="15">
      <c r="A29" s="85" t="s">
        <v>250</v>
      </c>
      <c r="B29" s="85">
        <v>1</v>
      </c>
      <c r="C29" s="85" t="s">
        <v>250</v>
      </c>
      <c r="D29" s="85">
        <v>1</v>
      </c>
      <c r="E29" s="85"/>
      <c r="F29" s="85"/>
      <c r="G29" s="85"/>
      <c r="H29" s="85"/>
      <c r="I29" s="85"/>
      <c r="J29" s="85"/>
      <c r="K29" s="85"/>
      <c r="L29" s="85"/>
      <c r="M29" s="85"/>
      <c r="N29" s="85"/>
      <c r="O29" s="85"/>
      <c r="P29" s="85"/>
      <c r="Q29" s="85"/>
      <c r="R29" s="85"/>
      <c r="S29" s="85"/>
      <c r="T29" s="85"/>
      <c r="U29" s="85"/>
      <c r="V29" s="85"/>
    </row>
    <row r="30" spans="1:22" ht="15">
      <c r="A30" s="85" t="s">
        <v>1005</v>
      </c>
      <c r="B30" s="85">
        <v>1</v>
      </c>
      <c r="C30" s="85" t="s">
        <v>1005</v>
      </c>
      <c r="D30" s="85">
        <v>1</v>
      </c>
      <c r="E30" s="85"/>
      <c r="F30" s="85"/>
      <c r="G30" s="85"/>
      <c r="H30" s="85"/>
      <c r="I30" s="85"/>
      <c r="J30" s="85"/>
      <c r="K30" s="85"/>
      <c r="L30" s="85"/>
      <c r="M30" s="85"/>
      <c r="N30" s="85"/>
      <c r="O30" s="85"/>
      <c r="P30" s="85"/>
      <c r="Q30" s="85"/>
      <c r="R30" s="85"/>
      <c r="S30" s="85"/>
      <c r="T30" s="85"/>
      <c r="U30" s="85"/>
      <c r="V30" s="85"/>
    </row>
    <row r="31" spans="1:22" ht="15">
      <c r="A31" s="85" t="s">
        <v>1006</v>
      </c>
      <c r="B31" s="85">
        <v>1</v>
      </c>
      <c r="C31" s="85" t="s">
        <v>1006</v>
      </c>
      <c r="D31" s="85">
        <v>1</v>
      </c>
      <c r="E31" s="85"/>
      <c r="F31" s="85"/>
      <c r="G31" s="85"/>
      <c r="H31" s="85"/>
      <c r="I31" s="85"/>
      <c r="J31" s="85"/>
      <c r="K31" s="85"/>
      <c r="L31" s="85"/>
      <c r="M31" s="85"/>
      <c r="N31" s="85"/>
      <c r="O31" s="85"/>
      <c r="P31" s="85"/>
      <c r="Q31" s="85"/>
      <c r="R31" s="85"/>
      <c r="S31" s="85"/>
      <c r="T31" s="85"/>
      <c r="U31" s="85"/>
      <c r="V31" s="85"/>
    </row>
    <row r="32" spans="1:22" ht="15">
      <c r="A32" s="85" t="s">
        <v>317</v>
      </c>
      <c r="B32" s="85">
        <v>1</v>
      </c>
      <c r="C32" s="85"/>
      <c r="D32" s="85"/>
      <c r="E32" s="85"/>
      <c r="F32" s="85"/>
      <c r="G32" s="85"/>
      <c r="H32" s="85"/>
      <c r="I32" s="85"/>
      <c r="J32" s="85"/>
      <c r="K32" s="85"/>
      <c r="L32" s="85"/>
      <c r="M32" s="85"/>
      <c r="N32" s="85"/>
      <c r="O32" s="85"/>
      <c r="P32" s="85"/>
      <c r="Q32" s="85"/>
      <c r="R32" s="85"/>
      <c r="S32" s="85"/>
      <c r="T32" s="85"/>
      <c r="U32" s="85"/>
      <c r="V32" s="85"/>
    </row>
    <row r="33" spans="1:22" ht="15">
      <c r="A33" s="85" t="s">
        <v>316</v>
      </c>
      <c r="B33" s="85">
        <v>1</v>
      </c>
      <c r="C33" s="85"/>
      <c r="D33" s="85"/>
      <c r="E33" s="85"/>
      <c r="F33" s="85"/>
      <c r="G33" s="85"/>
      <c r="H33" s="85"/>
      <c r="I33" s="85"/>
      <c r="J33" s="85"/>
      <c r="K33" s="85"/>
      <c r="L33" s="85"/>
      <c r="M33" s="85"/>
      <c r="N33" s="85"/>
      <c r="O33" s="85"/>
      <c r="P33" s="85"/>
      <c r="Q33" s="85"/>
      <c r="R33" s="85"/>
      <c r="S33" s="85"/>
      <c r="T33" s="85"/>
      <c r="U33" s="85"/>
      <c r="V33" s="85"/>
    </row>
    <row r="36" spans="1:22" ht="15" customHeight="1">
      <c r="A36" s="13" t="s">
        <v>1019</v>
      </c>
      <c r="B36" s="13" t="s">
        <v>964</v>
      </c>
      <c r="C36" s="13" t="s">
        <v>1029</v>
      </c>
      <c r="D36" s="13" t="s">
        <v>967</v>
      </c>
      <c r="E36" s="13" t="s">
        <v>1038</v>
      </c>
      <c r="F36" s="13" t="s">
        <v>969</v>
      </c>
      <c r="G36" s="13" t="s">
        <v>1040</v>
      </c>
      <c r="H36" s="13" t="s">
        <v>971</v>
      </c>
      <c r="I36" s="13" t="s">
        <v>1049</v>
      </c>
      <c r="J36" s="13" t="s">
        <v>973</v>
      </c>
      <c r="K36" s="85" t="s">
        <v>1050</v>
      </c>
      <c r="L36" s="85" t="s">
        <v>975</v>
      </c>
      <c r="M36" s="13" t="s">
        <v>1051</v>
      </c>
      <c r="N36" s="13" t="s">
        <v>977</v>
      </c>
      <c r="O36" s="13" t="s">
        <v>1054</v>
      </c>
      <c r="P36" s="13" t="s">
        <v>979</v>
      </c>
      <c r="Q36" s="13" t="s">
        <v>1063</v>
      </c>
      <c r="R36" s="13" t="s">
        <v>981</v>
      </c>
      <c r="S36" s="85" t="s">
        <v>1073</v>
      </c>
      <c r="T36" s="85" t="s">
        <v>983</v>
      </c>
      <c r="U36" s="85" t="s">
        <v>1074</v>
      </c>
      <c r="V36" s="85" t="s">
        <v>984</v>
      </c>
    </row>
    <row r="37" spans="1:22" ht="15">
      <c r="A37" s="91" t="s">
        <v>1020</v>
      </c>
      <c r="B37" s="91">
        <v>32</v>
      </c>
      <c r="C37" s="91" t="s">
        <v>1026</v>
      </c>
      <c r="D37" s="91">
        <v>8</v>
      </c>
      <c r="E37" s="91" t="s">
        <v>244</v>
      </c>
      <c r="F37" s="91">
        <v>3</v>
      </c>
      <c r="G37" s="91" t="s">
        <v>1041</v>
      </c>
      <c r="H37" s="91">
        <v>6</v>
      </c>
      <c r="I37" s="91" t="s">
        <v>250</v>
      </c>
      <c r="J37" s="91">
        <v>2</v>
      </c>
      <c r="K37" s="91"/>
      <c r="L37" s="91"/>
      <c r="M37" s="91" t="s">
        <v>1052</v>
      </c>
      <c r="N37" s="91">
        <v>2</v>
      </c>
      <c r="O37" s="91" t="s">
        <v>1025</v>
      </c>
      <c r="P37" s="91">
        <v>8</v>
      </c>
      <c r="Q37" s="91" t="s">
        <v>1064</v>
      </c>
      <c r="R37" s="91">
        <v>5</v>
      </c>
      <c r="S37" s="91"/>
      <c r="T37" s="91"/>
      <c r="U37" s="91"/>
      <c r="V37" s="91"/>
    </row>
    <row r="38" spans="1:22" ht="15">
      <c r="A38" s="91" t="s">
        <v>1021</v>
      </c>
      <c r="B38" s="91">
        <v>3</v>
      </c>
      <c r="C38" s="91" t="s">
        <v>250</v>
      </c>
      <c r="D38" s="91">
        <v>3</v>
      </c>
      <c r="E38" s="91" t="s">
        <v>250</v>
      </c>
      <c r="F38" s="91">
        <v>2</v>
      </c>
      <c r="G38" s="91" t="s">
        <v>1042</v>
      </c>
      <c r="H38" s="91">
        <v>5</v>
      </c>
      <c r="I38" s="91" t="s">
        <v>256</v>
      </c>
      <c r="J38" s="91">
        <v>2</v>
      </c>
      <c r="K38" s="91"/>
      <c r="L38" s="91"/>
      <c r="M38" s="91" t="s">
        <v>1053</v>
      </c>
      <c r="N38" s="91">
        <v>2</v>
      </c>
      <c r="O38" s="91" t="s">
        <v>1055</v>
      </c>
      <c r="P38" s="91">
        <v>6</v>
      </c>
      <c r="Q38" s="91" t="s">
        <v>1065</v>
      </c>
      <c r="R38" s="91">
        <v>5</v>
      </c>
      <c r="S38" s="91"/>
      <c r="T38" s="91"/>
      <c r="U38" s="91"/>
      <c r="V38" s="91"/>
    </row>
    <row r="39" spans="1:22" ht="15">
      <c r="A39" s="91" t="s">
        <v>1022</v>
      </c>
      <c r="B39" s="91">
        <v>0</v>
      </c>
      <c r="C39" s="91" t="s">
        <v>1030</v>
      </c>
      <c r="D39" s="91">
        <v>3</v>
      </c>
      <c r="E39" s="91" t="s">
        <v>1039</v>
      </c>
      <c r="F39" s="91">
        <v>2</v>
      </c>
      <c r="G39" s="91" t="s">
        <v>1043</v>
      </c>
      <c r="H39" s="91">
        <v>5</v>
      </c>
      <c r="I39" s="91" t="s">
        <v>255</v>
      </c>
      <c r="J39" s="91">
        <v>2</v>
      </c>
      <c r="K39" s="91"/>
      <c r="L39" s="91"/>
      <c r="M39" s="91"/>
      <c r="N39" s="91"/>
      <c r="O39" s="91" t="s">
        <v>1056</v>
      </c>
      <c r="P39" s="91">
        <v>4</v>
      </c>
      <c r="Q39" s="91" t="s">
        <v>1066</v>
      </c>
      <c r="R39" s="91">
        <v>5</v>
      </c>
      <c r="S39" s="91"/>
      <c r="T39" s="91"/>
      <c r="U39" s="91"/>
      <c r="V39" s="91"/>
    </row>
    <row r="40" spans="1:22" ht="15">
      <c r="A40" s="91" t="s">
        <v>1023</v>
      </c>
      <c r="B40" s="91">
        <v>693</v>
      </c>
      <c r="C40" s="91" t="s">
        <v>1031</v>
      </c>
      <c r="D40" s="91">
        <v>3</v>
      </c>
      <c r="E40" s="91" t="s">
        <v>243</v>
      </c>
      <c r="F40" s="91">
        <v>2</v>
      </c>
      <c r="G40" s="91" t="s">
        <v>1044</v>
      </c>
      <c r="H40" s="91">
        <v>5</v>
      </c>
      <c r="I40" s="91" t="s">
        <v>254</v>
      </c>
      <c r="J40" s="91">
        <v>2</v>
      </c>
      <c r="K40" s="91"/>
      <c r="L40" s="91"/>
      <c r="M40" s="91"/>
      <c r="N40" s="91"/>
      <c r="O40" s="91" t="s">
        <v>1057</v>
      </c>
      <c r="P40" s="91">
        <v>4</v>
      </c>
      <c r="Q40" s="91" t="s">
        <v>1067</v>
      </c>
      <c r="R40" s="91">
        <v>5</v>
      </c>
      <c r="S40" s="91"/>
      <c r="T40" s="91"/>
      <c r="U40" s="91"/>
      <c r="V40" s="91"/>
    </row>
    <row r="41" spans="1:22" ht="15">
      <c r="A41" s="91" t="s">
        <v>1024</v>
      </c>
      <c r="B41" s="91">
        <v>728</v>
      </c>
      <c r="C41" s="91" t="s">
        <v>1032</v>
      </c>
      <c r="D41" s="91">
        <v>3</v>
      </c>
      <c r="E41" s="91"/>
      <c r="F41" s="91"/>
      <c r="G41" s="91" t="s">
        <v>1028</v>
      </c>
      <c r="H41" s="91">
        <v>5</v>
      </c>
      <c r="I41" s="91" t="s">
        <v>253</v>
      </c>
      <c r="J41" s="91">
        <v>2</v>
      </c>
      <c r="K41" s="91"/>
      <c r="L41" s="91"/>
      <c r="M41" s="91"/>
      <c r="N41" s="91"/>
      <c r="O41" s="91" t="s">
        <v>251</v>
      </c>
      <c r="P41" s="91">
        <v>4</v>
      </c>
      <c r="Q41" s="91" t="s">
        <v>1068</v>
      </c>
      <c r="R41" s="91">
        <v>5</v>
      </c>
      <c r="S41" s="91"/>
      <c r="T41" s="91"/>
      <c r="U41" s="91"/>
      <c r="V41" s="91"/>
    </row>
    <row r="42" spans="1:22" ht="15">
      <c r="A42" s="91" t="s">
        <v>250</v>
      </c>
      <c r="B42" s="91">
        <v>19</v>
      </c>
      <c r="C42" s="91" t="s">
        <v>1033</v>
      </c>
      <c r="D42" s="91">
        <v>2</v>
      </c>
      <c r="E42" s="91"/>
      <c r="F42" s="91"/>
      <c r="G42" s="91" t="s">
        <v>1045</v>
      </c>
      <c r="H42" s="91">
        <v>5</v>
      </c>
      <c r="I42" s="91"/>
      <c r="J42" s="91"/>
      <c r="K42" s="91"/>
      <c r="L42" s="91"/>
      <c r="M42" s="91"/>
      <c r="N42" s="91"/>
      <c r="O42" s="91" t="s">
        <v>1058</v>
      </c>
      <c r="P42" s="91">
        <v>4</v>
      </c>
      <c r="Q42" s="91" t="s">
        <v>1069</v>
      </c>
      <c r="R42" s="91">
        <v>5</v>
      </c>
      <c r="S42" s="91"/>
      <c r="T42" s="91"/>
      <c r="U42" s="91"/>
      <c r="V42" s="91"/>
    </row>
    <row r="43" spans="1:22" ht="15">
      <c r="A43" s="91" t="s">
        <v>1025</v>
      </c>
      <c r="B43" s="91">
        <v>13</v>
      </c>
      <c r="C43" s="91" t="s">
        <v>1034</v>
      </c>
      <c r="D43" s="91">
        <v>2</v>
      </c>
      <c r="E43" s="91"/>
      <c r="F43" s="91"/>
      <c r="G43" s="91" t="s">
        <v>1046</v>
      </c>
      <c r="H43" s="91">
        <v>5</v>
      </c>
      <c r="I43" s="91"/>
      <c r="J43" s="91"/>
      <c r="K43" s="91"/>
      <c r="L43" s="91"/>
      <c r="M43" s="91"/>
      <c r="N43" s="91"/>
      <c r="O43" s="91" t="s">
        <v>1059</v>
      </c>
      <c r="P43" s="91">
        <v>4</v>
      </c>
      <c r="Q43" s="91" t="s">
        <v>250</v>
      </c>
      <c r="R43" s="91">
        <v>5</v>
      </c>
      <c r="S43" s="91"/>
      <c r="T43" s="91"/>
      <c r="U43" s="91"/>
      <c r="V43" s="91"/>
    </row>
    <row r="44" spans="1:22" ht="15">
      <c r="A44" s="91" t="s">
        <v>1026</v>
      </c>
      <c r="B44" s="91">
        <v>10</v>
      </c>
      <c r="C44" s="91" t="s">
        <v>1035</v>
      </c>
      <c r="D44" s="91">
        <v>2</v>
      </c>
      <c r="E44" s="91"/>
      <c r="F44" s="91"/>
      <c r="G44" s="91" t="s">
        <v>1047</v>
      </c>
      <c r="H44" s="91">
        <v>5</v>
      </c>
      <c r="I44" s="91"/>
      <c r="J44" s="91"/>
      <c r="K44" s="91"/>
      <c r="L44" s="91"/>
      <c r="M44" s="91"/>
      <c r="N44" s="91"/>
      <c r="O44" s="91" t="s">
        <v>1060</v>
      </c>
      <c r="P44" s="91">
        <v>4</v>
      </c>
      <c r="Q44" s="91" t="s">
        <v>1070</v>
      </c>
      <c r="R44" s="91">
        <v>5</v>
      </c>
      <c r="S44" s="91"/>
      <c r="T44" s="91"/>
      <c r="U44" s="91"/>
      <c r="V44" s="91"/>
    </row>
    <row r="45" spans="1:22" ht="15">
      <c r="A45" s="91" t="s">
        <v>1027</v>
      </c>
      <c r="B45" s="91">
        <v>7</v>
      </c>
      <c r="C45" s="91" t="s">
        <v>1036</v>
      </c>
      <c r="D45" s="91">
        <v>2</v>
      </c>
      <c r="E45" s="91"/>
      <c r="F45" s="91"/>
      <c r="G45" s="91" t="s">
        <v>1048</v>
      </c>
      <c r="H45" s="91">
        <v>5</v>
      </c>
      <c r="I45" s="91"/>
      <c r="J45" s="91"/>
      <c r="K45" s="91"/>
      <c r="L45" s="91"/>
      <c r="M45" s="91"/>
      <c r="N45" s="91"/>
      <c r="O45" s="91" t="s">
        <v>1061</v>
      </c>
      <c r="P45" s="91">
        <v>4</v>
      </c>
      <c r="Q45" s="91" t="s">
        <v>1071</v>
      </c>
      <c r="R45" s="91">
        <v>5</v>
      </c>
      <c r="S45" s="91"/>
      <c r="T45" s="91"/>
      <c r="U45" s="91"/>
      <c r="V45" s="91"/>
    </row>
    <row r="46" spans="1:22" ht="15">
      <c r="A46" s="91" t="s">
        <v>1028</v>
      </c>
      <c r="B46" s="91">
        <v>6</v>
      </c>
      <c r="C46" s="91" t="s">
        <v>1037</v>
      </c>
      <c r="D46" s="91">
        <v>2</v>
      </c>
      <c r="E46" s="91"/>
      <c r="F46" s="91"/>
      <c r="G46" s="91" t="s">
        <v>1027</v>
      </c>
      <c r="H46" s="91">
        <v>5</v>
      </c>
      <c r="I46" s="91"/>
      <c r="J46" s="91"/>
      <c r="K46" s="91"/>
      <c r="L46" s="91"/>
      <c r="M46" s="91"/>
      <c r="N46" s="91"/>
      <c r="O46" s="91" t="s">
        <v>1062</v>
      </c>
      <c r="P46" s="91">
        <v>4</v>
      </c>
      <c r="Q46" s="91" t="s">
        <v>1072</v>
      </c>
      <c r="R46" s="91">
        <v>5</v>
      </c>
      <c r="S46" s="91"/>
      <c r="T46" s="91"/>
      <c r="U46" s="91"/>
      <c r="V46" s="91"/>
    </row>
    <row r="49" spans="1:22" ht="15" customHeight="1">
      <c r="A49" s="13" t="s">
        <v>1083</v>
      </c>
      <c r="B49" s="13" t="s">
        <v>964</v>
      </c>
      <c r="C49" s="13" t="s">
        <v>1094</v>
      </c>
      <c r="D49" s="13" t="s">
        <v>967</v>
      </c>
      <c r="E49" s="85" t="s">
        <v>1098</v>
      </c>
      <c r="F49" s="85" t="s">
        <v>969</v>
      </c>
      <c r="G49" s="13" t="s">
        <v>1099</v>
      </c>
      <c r="H49" s="13" t="s">
        <v>971</v>
      </c>
      <c r="I49" s="13" t="s">
        <v>1100</v>
      </c>
      <c r="J49" s="13" t="s">
        <v>973</v>
      </c>
      <c r="K49" s="85" t="s">
        <v>1103</v>
      </c>
      <c r="L49" s="85" t="s">
        <v>975</v>
      </c>
      <c r="M49" s="85" t="s">
        <v>1104</v>
      </c>
      <c r="N49" s="85" t="s">
        <v>977</v>
      </c>
      <c r="O49" s="13" t="s">
        <v>1105</v>
      </c>
      <c r="P49" s="13" t="s">
        <v>979</v>
      </c>
      <c r="Q49" s="13" t="s">
        <v>1116</v>
      </c>
      <c r="R49" s="13" t="s">
        <v>981</v>
      </c>
      <c r="S49" s="85" t="s">
        <v>1127</v>
      </c>
      <c r="T49" s="85" t="s">
        <v>983</v>
      </c>
      <c r="U49" s="85" t="s">
        <v>1128</v>
      </c>
      <c r="V49" s="85" t="s">
        <v>984</v>
      </c>
    </row>
    <row r="50" spans="1:22" ht="15">
      <c r="A50" s="91" t="s">
        <v>1084</v>
      </c>
      <c r="B50" s="91">
        <v>5</v>
      </c>
      <c r="C50" s="91" t="s">
        <v>1095</v>
      </c>
      <c r="D50" s="91">
        <v>2</v>
      </c>
      <c r="E50" s="91"/>
      <c r="F50" s="91"/>
      <c r="G50" s="91" t="s">
        <v>1084</v>
      </c>
      <c r="H50" s="91">
        <v>5</v>
      </c>
      <c r="I50" s="91" t="s">
        <v>1101</v>
      </c>
      <c r="J50" s="91">
        <v>2</v>
      </c>
      <c r="K50" s="91"/>
      <c r="L50" s="91"/>
      <c r="M50" s="91"/>
      <c r="N50" s="91"/>
      <c r="O50" s="91" t="s">
        <v>1106</v>
      </c>
      <c r="P50" s="91">
        <v>4</v>
      </c>
      <c r="Q50" s="91" t="s">
        <v>1117</v>
      </c>
      <c r="R50" s="91">
        <v>5</v>
      </c>
      <c r="S50" s="91"/>
      <c r="T50" s="91"/>
      <c r="U50" s="91"/>
      <c r="V50" s="91"/>
    </row>
    <row r="51" spans="1:22" ht="15">
      <c r="A51" s="91" t="s">
        <v>1085</v>
      </c>
      <c r="B51" s="91">
        <v>5</v>
      </c>
      <c r="C51" s="91" t="s">
        <v>1096</v>
      </c>
      <c r="D51" s="91">
        <v>2</v>
      </c>
      <c r="E51" s="91"/>
      <c r="F51" s="91"/>
      <c r="G51" s="91" t="s">
        <v>1085</v>
      </c>
      <c r="H51" s="91">
        <v>5</v>
      </c>
      <c r="I51" s="91" t="s">
        <v>1102</v>
      </c>
      <c r="J51" s="91">
        <v>2</v>
      </c>
      <c r="K51" s="91"/>
      <c r="L51" s="91"/>
      <c r="M51" s="91"/>
      <c r="N51" s="91"/>
      <c r="O51" s="91" t="s">
        <v>1107</v>
      </c>
      <c r="P51" s="91">
        <v>4</v>
      </c>
      <c r="Q51" s="91" t="s">
        <v>1118</v>
      </c>
      <c r="R51" s="91">
        <v>5</v>
      </c>
      <c r="S51" s="91"/>
      <c r="T51" s="91"/>
      <c r="U51" s="91"/>
      <c r="V51" s="91"/>
    </row>
    <row r="52" spans="1:22" ht="15">
      <c r="A52" s="91" t="s">
        <v>1086</v>
      </c>
      <c r="B52" s="91">
        <v>5</v>
      </c>
      <c r="C52" s="91" t="s">
        <v>1097</v>
      </c>
      <c r="D52" s="91">
        <v>2</v>
      </c>
      <c r="E52" s="91"/>
      <c r="F52" s="91"/>
      <c r="G52" s="91" t="s">
        <v>1086</v>
      </c>
      <c r="H52" s="91">
        <v>5</v>
      </c>
      <c r="I52" s="91"/>
      <c r="J52" s="91"/>
      <c r="K52" s="91"/>
      <c r="L52" s="91"/>
      <c r="M52" s="91"/>
      <c r="N52" s="91"/>
      <c r="O52" s="91" t="s">
        <v>1108</v>
      </c>
      <c r="P52" s="91">
        <v>4</v>
      </c>
      <c r="Q52" s="91" t="s">
        <v>1119</v>
      </c>
      <c r="R52" s="91">
        <v>5</v>
      </c>
      <c r="S52" s="91"/>
      <c r="T52" s="91"/>
      <c r="U52" s="91"/>
      <c r="V52" s="91"/>
    </row>
    <row r="53" spans="1:22" ht="15">
      <c r="A53" s="91" t="s">
        <v>1087</v>
      </c>
      <c r="B53" s="91">
        <v>5</v>
      </c>
      <c r="C53" s="91"/>
      <c r="D53" s="91"/>
      <c r="E53" s="91"/>
      <c r="F53" s="91"/>
      <c r="G53" s="91" t="s">
        <v>1087</v>
      </c>
      <c r="H53" s="91">
        <v>5</v>
      </c>
      <c r="I53" s="91"/>
      <c r="J53" s="91"/>
      <c r="K53" s="91"/>
      <c r="L53" s="91"/>
      <c r="M53" s="91"/>
      <c r="N53" s="91"/>
      <c r="O53" s="91" t="s">
        <v>1109</v>
      </c>
      <c r="P53" s="91">
        <v>4</v>
      </c>
      <c r="Q53" s="91" t="s">
        <v>1120</v>
      </c>
      <c r="R53" s="91">
        <v>5</v>
      </c>
      <c r="S53" s="91"/>
      <c r="T53" s="91"/>
      <c r="U53" s="91"/>
      <c r="V53" s="91"/>
    </row>
    <row r="54" spans="1:22" ht="15">
      <c r="A54" s="91" t="s">
        <v>1088</v>
      </c>
      <c r="B54" s="91">
        <v>5</v>
      </c>
      <c r="C54" s="91"/>
      <c r="D54" s="91"/>
      <c r="E54" s="91"/>
      <c r="F54" s="91"/>
      <c r="G54" s="91" t="s">
        <v>1088</v>
      </c>
      <c r="H54" s="91">
        <v>5</v>
      </c>
      <c r="I54" s="91"/>
      <c r="J54" s="91"/>
      <c r="K54" s="91"/>
      <c r="L54" s="91"/>
      <c r="M54" s="91"/>
      <c r="N54" s="91"/>
      <c r="O54" s="91" t="s">
        <v>1110</v>
      </c>
      <c r="P54" s="91">
        <v>4</v>
      </c>
      <c r="Q54" s="91" t="s">
        <v>1121</v>
      </c>
      <c r="R54" s="91">
        <v>5</v>
      </c>
      <c r="S54" s="91"/>
      <c r="T54" s="91"/>
      <c r="U54" s="91"/>
      <c r="V54" s="91"/>
    </row>
    <row r="55" spans="1:22" ht="15">
      <c r="A55" s="91" t="s">
        <v>1089</v>
      </c>
      <c r="B55" s="91">
        <v>5</v>
      </c>
      <c r="C55" s="91"/>
      <c r="D55" s="91"/>
      <c r="E55" s="91"/>
      <c r="F55" s="91"/>
      <c r="G55" s="91" t="s">
        <v>1089</v>
      </c>
      <c r="H55" s="91">
        <v>5</v>
      </c>
      <c r="I55" s="91"/>
      <c r="J55" s="91"/>
      <c r="K55" s="91"/>
      <c r="L55" s="91"/>
      <c r="M55" s="91"/>
      <c r="N55" s="91"/>
      <c r="O55" s="91" t="s">
        <v>1111</v>
      </c>
      <c r="P55" s="91">
        <v>4</v>
      </c>
      <c r="Q55" s="91" t="s">
        <v>1122</v>
      </c>
      <c r="R55" s="91">
        <v>5</v>
      </c>
      <c r="S55" s="91"/>
      <c r="T55" s="91"/>
      <c r="U55" s="91"/>
      <c r="V55" s="91"/>
    </row>
    <row r="56" spans="1:22" ht="15">
      <c r="A56" s="91" t="s">
        <v>1090</v>
      </c>
      <c r="B56" s="91">
        <v>5</v>
      </c>
      <c r="C56" s="91"/>
      <c r="D56" s="91"/>
      <c r="E56" s="91"/>
      <c r="F56" s="91"/>
      <c r="G56" s="91" t="s">
        <v>1090</v>
      </c>
      <c r="H56" s="91">
        <v>5</v>
      </c>
      <c r="I56" s="91"/>
      <c r="J56" s="91"/>
      <c r="K56" s="91"/>
      <c r="L56" s="91"/>
      <c r="M56" s="91"/>
      <c r="N56" s="91"/>
      <c r="O56" s="91" t="s">
        <v>1112</v>
      </c>
      <c r="P56" s="91">
        <v>4</v>
      </c>
      <c r="Q56" s="91" t="s">
        <v>1123</v>
      </c>
      <c r="R56" s="91">
        <v>5</v>
      </c>
      <c r="S56" s="91"/>
      <c r="T56" s="91"/>
      <c r="U56" s="91"/>
      <c r="V56" s="91"/>
    </row>
    <row r="57" spans="1:22" ht="15">
      <c r="A57" s="91" t="s">
        <v>1091</v>
      </c>
      <c r="B57" s="91">
        <v>5</v>
      </c>
      <c r="C57" s="91"/>
      <c r="D57" s="91"/>
      <c r="E57" s="91"/>
      <c r="F57" s="91"/>
      <c r="G57" s="91" t="s">
        <v>1091</v>
      </c>
      <c r="H57" s="91">
        <v>5</v>
      </c>
      <c r="I57" s="91"/>
      <c r="J57" s="91"/>
      <c r="K57" s="91"/>
      <c r="L57" s="91"/>
      <c r="M57" s="91"/>
      <c r="N57" s="91"/>
      <c r="O57" s="91" t="s">
        <v>1113</v>
      </c>
      <c r="P57" s="91">
        <v>4</v>
      </c>
      <c r="Q57" s="91" t="s">
        <v>1124</v>
      </c>
      <c r="R57" s="91">
        <v>5</v>
      </c>
      <c r="S57" s="91"/>
      <c r="T57" s="91"/>
      <c r="U57" s="91"/>
      <c r="V57" s="91"/>
    </row>
    <row r="58" spans="1:22" ht="15">
      <c r="A58" s="91" t="s">
        <v>1092</v>
      </c>
      <c r="B58" s="91">
        <v>5</v>
      </c>
      <c r="C58" s="91"/>
      <c r="D58" s="91"/>
      <c r="E58" s="91"/>
      <c r="F58" s="91"/>
      <c r="G58" s="91" t="s">
        <v>1092</v>
      </c>
      <c r="H58" s="91">
        <v>5</v>
      </c>
      <c r="I58" s="91"/>
      <c r="J58" s="91"/>
      <c r="K58" s="91"/>
      <c r="L58" s="91"/>
      <c r="M58" s="91"/>
      <c r="N58" s="91"/>
      <c r="O58" s="91" t="s">
        <v>1114</v>
      </c>
      <c r="P58" s="91">
        <v>4</v>
      </c>
      <c r="Q58" s="91" t="s">
        <v>1125</v>
      </c>
      <c r="R58" s="91">
        <v>5</v>
      </c>
      <c r="S58" s="91"/>
      <c r="T58" s="91"/>
      <c r="U58" s="91"/>
      <c r="V58" s="91"/>
    </row>
    <row r="59" spans="1:22" ht="15">
      <c r="A59" s="91" t="s">
        <v>1093</v>
      </c>
      <c r="B59" s="91">
        <v>5</v>
      </c>
      <c r="C59" s="91"/>
      <c r="D59" s="91"/>
      <c r="E59" s="91"/>
      <c r="F59" s="91"/>
      <c r="G59" s="91" t="s">
        <v>1093</v>
      </c>
      <c r="H59" s="91">
        <v>5</v>
      </c>
      <c r="I59" s="91"/>
      <c r="J59" s="91"/>
      <c r="K59" s="91"/>
      <c r="L59" s="91"/>
      <c r="M59" s="91"/>
      <c r="N59" s="91"/>
      <c r="O59" s="91" t="s">
        <v>1115</v>
      </c>
      <c r="P59" s="91">
        <v>4</v>
      </c>
      <c r="Q59" s="91" t="s">
        <v>1126</v>
      </c>
      <c r="R59" s="91">
        <v>5</v>
      </c>
      <c r="S59" s="91"/>
      <c r="T59" s="91"/>
      <c r="U59" s="91"/>
      <c r="V59" s="91"/>
    </row>
    <row r="62" spans="1:22" ht="15" customHeight="1">
      <c r="A62" s="13" t="s">
        <v>1135</v>
      </c>
      <c r="B62" s="13" t="s">
        <v>964</v>
      </c>
      <c r="C62" s="85" t="s">
        <v>1137</v>
      </c>
      <c r="D62" s="85" t="s">
        <v>967</v>
      </c>
      <c r="E62" s="13" t="s">
        <v>1138</v>
      </c>
      <c r="F62" s="13" t="s">
        <v>969</v>
      </c>
      <c r="G62" s="85" t="s">
        <v>1141</v>
      </c>
      <c r="H62" s="85" t="s">
        <v>971</v>
      </c>
      <c r="I62" s="13" t="s">
        <v>1143</v>
      </c>
      <c r="J62" s="13" t="s">
        <v>973</v>
      </c>
      <c r="K62" s="13" t="s">
        <v>1145</v>
      </c>
      <c r="L62" s="13" t="s">
        <v>975</v>
      </c>
      <c r="M62" s="13" t="s">
        <v>1147</v>
      </c>
      <c r="N62" s="13" t="s">
        <v>977</v>
      </c>
      <c r="O62" s="85" t="s">
        <v>1149</v>
      </c>
      <c r="P62" s="85" t="s">
        <v>979</v>
      </c>
      <c r="Q62" s="85" t="s">
        <v>1151</v>
      </c>
      <c r="R62" s="85" t="s">
        <v>981</v>
      </c>
      <c r="S62" s="13" t="s">
        <v>1153</v>
      </c>
      <c r="T62" s="13" t="s">
        <v>983</v>
      </c>
      <c r="U62" s="13" t="s">
        <v>1155</v>
      </c>
      <c r="V62" s="13" t="s">
        <v>984</v>
      </c>
    </row>
    <row r="63" spans="1:22" ht="15">
      <c r="A63" s="85" t="s">
        <v>271</v>
      </c>
      <c r="B63" s="85">
        <v>1</v>
      </c>
      <c r="C63" s="85"/>
      <c r="D63" s="85"/>
      <c r="E63" s="85" t="s">
        <v>249</v>
      </c>
      <c r="F63" s="85">
        <v>1</v>
      </c>
      <c r="G63" s="85"/>
      <c r="H63" s="85"/>
      <c r="I63" s="85" t="s">
        <v>226</v>
      </c>
      <c r="J63" s="85">
        <v>1</v>
      </c>
      <c r="K63" s="85" t="s">
        <v>267</v>
      </c>
      <c r="L63" s="85">
        <v>1</v>
      </c>
      <c r="M63" s="85" t="s">
        <v>262</v>
      </c>
      <c r="N63" s="85">
        <v>1</v>
      </c>
      <c r="O63" s="85"/>
      <c r="P63" s="85"/>
      <c r="Q63" s="85"/>
      <c r="R63" s="85"/>
      <c r="S63" s="85" t="s">
        <v>270</v>
      </c>
      <c r="T63" s="85">
        <v>1</v>
      </c>
      <c r="U63" s="85" t="s">
        <v>271</v>
      </c>
      <c r="V63" s="85">
        <v>1</v>
      </c>
    </row>
    <row r="64" spans="1:22" ht="15">
      <c r="A64" s="85" t="s">
        <v>270</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267</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262</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226</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249</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245</v>
      </c>
      <c r="B69" s="85">
        <v>1</v>
      </c>
      <c r="C69" s="85"/>
      <c r="D69" s="85"/>
      <c r="E69" s="85"/>
      <c r="F69" s="85"/>
      <c r="G69" s="85"/>
      <c r="H69" s="85"/>
      <c r="I69" s="85"/>
      <c r="J69" s="85"/>
      <c r="K69" s="85"/>
      <c r="L69" s="85"/>
      <c r="M69" s="85"/>
      <c r="N69" s="85"/>
      <c r="O69" s="85"/>
      <c r="P69" s="85"/>
      <c r="Q69" s="85"/>
      <c r="R69" s="85"/>
      <c r="S69" s="85"/>
      <c r="T69" s="85"/>
      <c r="U69" s="85"/>
      <c r="V69" s="85"/>
    </row>
    <row r="72" spans="1:22" ht="15" customHeight="1">
      <c r="A72" s="13" t="s">
        <v>1136</v>
      </c>
      <c r="B72" s="13" t="s">
        <v>964</v>
      </c>
      <c r="C72" s="85" t="s">
        <v>1139</v>
      </c>
      <c r="D72" s="85" t="s">
        <v>967</v>
      </c>
      <c r="E72" s="13" t="s">
        <v>1140</v>
      </c>
      <c r="F72" s="13" t="s">
        <v>969</v>
      </c>
      <c r="G72" s="13" t="s">
        <v>1142</v>
      </c>
      <c r="H72" s="13" t="s">
        <v>971</v>
      </c>
      <c r="I72" s="13" t="s">
        <v>1144</v>
      </c>
      <c r="J72" s="13" t="s">
        <v>973</v>
      </c>
      <c r="K72" s="13" t="s">
        <v>1146</v>
      </c>
      <c r="L72" s="13" t="s">
        <v>975</v>
      </c>
      <c r="M72" s="13" t="s">
        <v>1148</v>
      </c>
      <c r="N72" s="13" t="s">
        <v>977</v>
      </c>
      <c r="O72" s="13" t="s">
        <v>1150</v>
      </c>
      <c r="P72" s="13" t="s">
        <v>979</v>
      </c>
      <c r="Q72" s="13" t="s">
        <v>1152</v>
      </c>
      <c r="R72" s="13" t="s">
        <v>981</v>
      </c>
      <c r="S72" s="13" t="s">
        <v>1154</v>
      </c>
      <c r="T72" s="13" t="s">
        <v>983</v>
      </c>
      <c r="U72" s="85" t="s">
        <v>1156</v>
      </c>
      <c r="V72" s="85" t="s">
        <v>984</v>
      </c>
    </row>
    <row r="73" spans="1:22" ht="15">
      <c r="A73" s="85" t="s">
        <v>250</v>
      </c>
      <c r="B73" s="85">
        <v>5</v>
      </c>
      <c r="C73" s="85"/>
      <c r="D73" s="85"/>
      <c r="E73" s="85" t="s">
        <v>244</v>
      </c>
      <c r="F73" s="85">
        <v>2</v>
      </c>
      <c r="G73" s="85" t="s">
        <v>230</v>
      </c>
      <c r="H73" s="85">
        <v>4</v>
      </c>
      <c r="I73" s="85" t="s">
        <v>250</v>
      </c>
      <c r="J73" s="85">
        <v>2</v>
      </c>
      <c r="K73" s="85" t="s">
        <v>266</v>
      </c>
      <c r="L73" s="85">
        <v>1</v>
      </c>
      <c r="M73" s="85" t="s">
        <v>261</v>
      </c>
      <c r="N73" s="85">
        <v>1</v>
      </c>
      <c r="O73" s="85" t="s">
        <v>251</v>
      </c>
      <c r="P73" s="85">
        <v>4</v>
      </c>
      <c r="Q73" s="85" t="s">
        <v>217</v>
      </c>
      <c r="R73" s="85">
        <v>4</v>
      </c>
      <c r="S73" s="85" t="s">
        <v>269</v>
      </c>
      <c r="T73" s="85">
        <v>1</v>
      </c>
      <c r="U73" s="85"/>
      <c r="V73" s="85"/>
    </row>
    <row r="74" spans="1:22" ht="15">
      <c r="A74" s="85" t="s">
        <v>230</v>
      </c>
      <c r="B74" s="85">
        <v>4</v>
      </c>
      <c r="C74" s="85"/>
      <c r="D74" s="85"/>
      <c r="E74" s="85" t="s">
        <v>250</v>
      </c>
      <c r="F74" s="85">
        <v>1</v>
      </c>
      <c r="G74" s="85" t="s">
        <v>258</v>
      </c>
      <c r="H74" s="85">
        <v>1</v>
      </c>
      <c r="I74" s="85" t="s">
        <v>256</v>
      </c>
      <c r="J74" s="85">
        <v>2</v>
      </c>
      <c r="K74" s="85" t="s">
        <v>265</v>
      </c>
      <c r="L74" s="85">
        <v>1</v>
      </c>
      <c r="M74" s="85" t="s">
        <v>260</v>
      </c>
      <c r="N74" s="85">
        <v>1</v>
      </c>
      <c r="O74" s="85" t="s">
        <v>250</v>
      </c>
      <c r="P74" s="85">
        <v>2</v>
      </c>
      <c r="Q74" s="85"/>
      <c r="R74" s="85"/>
      <c r="S74" s="85" t="s">
        <v>268</v>
      </c>
      <c r="T74" s="85">
        <v>1</v>
      </c>
      <c r="U74" s="85"/>
      <c r="V74" s="85"/>
    </row>
    <row r="75" spans="1:22" ht="15">
      <c r="A75" s="85" t="s">
        <v>251</v>
      </c>
      <c r="B75" s="85">
        <v>4</v>
      </c>
      <c r="C75" s="85"/>
      <c r="D75" s="85"/>
      <c r="E75" s="85" t="s">
        <v>248</v>
      </c>
      <c r="F75" s="85">
        <v>1</v>
      </c>
      <c r="G75" s="85" t="s">
        <v>257</v>
      </c>
      <c r="H75" s="85">
        <v>1</v>
      </c>
      <c r="I75" s="85" t="s">
        <v>255</v>
      </c>
      <c r="J75" s="85">
        <v>2</v>
      </c>
      <c r="K75" s="85" t="s">
        <v>264</v>
      </c>
      <c r="L75" s="85">
        <v>1</v>
      </c>
      <c r="M75" s="85" t="s">
        <v>259</v>
      </c>
      <c r="N75" s="85">
        <v>1</v>
      </c>
      <c r="O75" s="85" t="s">
        <v>252</v>
      </c>
      <c r="P75" s="85">
        <v>2</v>
      </c>
      <c r="Q75" s="85"/>
      <c r="R75" s="85"/>
      <c r="S75" s="85"/>
      <c r="T75" s="85"/>
      <c r="U75" s="85"/>
      <c r="V75" s="85"/>
    </row>
    <row r="76" spans="1:22" ht="15">
      <c r="A76" s="85" t="s">
        <v>217</v>
      </c>
      <c r="B76" s="85">
        <v>4</v>
      </c>
      <c r="C76" s="85"/>
      <c r="D76" s="85"/>
      <c r="E76" s="85" t="s">
        <v>247</v>
      </c>
      <c r="F76" s="85">
        <v>1</v>
      </c>
      <c r="G76" s="85"/>
      <c r="H76" s="85"/>
      <c r="I76" s="85" t="s">
        <v>254</v>
      </c>
      <c r="J76" s="85">
        <v>2</v>
      </c>
      <c r="K76" s="85" t="s">
        <v>263</v>
      </c>
      <c r="L76" s="85">
        <v>1</v>
      </c>
      <c r="M76" s="85"/>
      <c r="N76" s="85"/>
      <c r="O76" s="85" t="s">
        <v>225</v>
      </c>
      <c r="P76" s="85">
        <v>2</v>
      </c>
      <c r="Q76" s="85"/>
      <c r="R76" s="85"/>
      <c r="S76" s="85"/>
      <c r="T76" s="85"/>
      <c r="U76" s="85"/>
      <c r="V76" s="85"/>
    </row>
    <row r="77" spans="1:22" ht="15">
      <c r="A77" s="85" t="s">
        <v>256</v>
      </c>
      <c r="B77" s="85">
        <v>2</v>
      </c>
      <c r="C77" s="85"/>
      <c r="D77" s="85"/>
      <c r="E77" s="85" t="s">
        <v>246</v>
      </c>
      <c r="F77" s="85">
        <v>1</v>
      </c>
      <c r="G77" s="85"/>
      <c r="H77" s="85"/>
      <c r="I77" s="85" t="s">
        <v>253</v>
      </c>
      <c r="J77" s="85">
        <v>2</v>
      </c>
      <c r="K77" s="85"/>
      <c r="L77" s="85"/>
      <c r="M77" s="85"/>
      <c r="N77" s="85"/>
      <c r="O77" s="85"/>
      <c r="P77" s="85"/>
      <c r="Q77" s="85"/>
      <c r="R77" s="85"/>
      <c r="S77" s="85"/>
      <c r="T77" s="85"/>
      <c r="U77" s="85"/>
      <c r="V77" s="85"/>
    </row>
    <row r="78" spans="1:22" ht="15">
      <c r="A78" s="85" t="s">
        <v>255</v>
      </c>
      <c r="B78" s="85">
        <v>2</v>
      </c>
      <c r="C78" s="85"/>
      <c r="D78" s="85"/>
      <c r="E78" s="85" t="s">
        <v>243</v>
      </c>
      <c r="F78" s="85">
        <v>1</v>
      </c>
      <c r="G78" s="85"/>
      <c r="H78" s="85"/>
      <c r="I78" s="85"/>
      <c r="J78" s="85"/>
      <c r="K78" s="85"/>
      <c r="L78" s="85"/>
      <c r="M78" s="85"/>
      <c r="N78" s="85"/>
      <c r="O78" s="85"/>
      <c r="P78" s="85"/>
      <c r="Q78" s="85"/>
      <c r="R78" s="85"/>
      <c r="S78" s="85"/>
      <c r="T78" s="85"/>
      <c r="U78" s="85"/>
      <c r="V78" s="85"/>
    </row>
    <row r="79" spans="1:22" ht="15">
      <c r="A79" s="85" t="s">
        <v>254</v>
      </c>
      <c r="B79" s="85">
        <v>2</v>
      </c>
      <c r="C79" s="85"/>
      <c r="D79" s="85"/>
      <c r="E79" s="85"/>
      <c r="F79" s="85"/>
      <c r="G79" s="85"/>
      <c r="H79" s="85"/>
      <c r="I79" s="85"/>
      <c r="J79" s="85"/>
      <c r="K79" s="85"/>
      <c r="L79" s="85"/>
      <c r="M79" s="85"/>
      <c r="N79" s="85"/>
      <c r="O79" s="85"/>
      <c r="P79" s="85"/>
      <c r="Q79" s="85"/>
      <c r="R79" s="85"/>
      <c r="S79" s="85"/>
      <c r="T79" s="85"/>
      <c r="U79" s="85"/>
      <c r="V79" s="85"/>
    </row>
    <row r="80" spans="1:22" ht="15">
      <c r="A80" s="85" t="s">
        <v>253</v>
      </c>
      <c r="B80" s="85">
        <v>2</v>
      </c>
      <c r="C80" s="85"/>
      <c r="D80" s="85"/>
      <c r="E80" s="85"/>
      <c r="F80" s="85"/>
      <c r="G80" s="85"/>
      <c r="H80" s="85"/>
      <c r="I80" s="85"/>
      <c r="J80" s="85"/>
      <c r="K80" s="85"/>
      <c r="L80" s="85"/>
      <c r="M80" s="85"/>
      <c r="N80" s="85"/>
      <c r="O80" s="85"/>
      <c r="P80" s="85"/>
      <c r="Q80" s="85"/>
      <c r="R80" s="85"/>
      <c r="S80" s="85"/>
      <c r="T80" s="85"/>
      <c r="U80" s="85"/>
      <c r="V80" s="85"/>
    </row>
    <row r="81" spans="1:22" ht="15">
      <c r="A81" s="85" t="s">
        <v>252</v>
      </c>
      <c r="B81" s="85">
        <v>2</v>
      </c>
      <c r="C81" s="85"/>
      <c r="D81" s="85"/>
      <c r="E81" s="85"/>
      <c r="F81" s="85"/>
      <c r="G81" s="85"/>
      <c r="H81" s="85"/>
      <c r="I81" s="85"/>
      <c r="J81" s="85"/>
      <c r="K81" s="85"/>
      <c r="L81" s="85"/>
      <c r="M81" s="85"/>
      <c r="N81" s="85"/>
      <c r="O81" s="85"/>
      <c r="P81" s="85"/>
      <c r="Q81" s="85"/>
      <c r="R81" s="85"/>
      <c r="S81" s="85"/>
      <c r="T81" s="85"/>
      <c r="U81" s="85"/>
      <c r="V81" s="85"/>
    </row>
    <row r="82" spans="1:22" ht="15">
      <c r="A82" s="85" t="s">
        <v>225</v>
      </c>
      <c r="B82" s="85">
        <v>2</v>
      </c>
      <c r="C82" s="85"/>
      <c r="D82" s="85"/>
      <c r="E82" s="85"/>
      <c r="F82" s="85"/>
      <c r="G82" s="85"/>
      <c r="H82" s="85"/>
      <c r="I82" s="85"/>
      <c r="J82" s="85"/>
      <c r="K82" s="85"/>
      <c r="L82" s="85"/>
      <c r="M82" s="85"/>
      <c r="N82" s="85"/>
      <c r="O82" s="85"/>
      <c r="P82" s="85"/>
      <c r="Q82" s="85"/>
      <c r="R82" s="85"/>
      <c r="S82" s="85"/>
      <c r="T82" s="85"/>
      <c r="U82" s="85"/>
      <c r="V82" s="85"/>
    </row>
    <row r="85" spans="1:22" ht="15" customHeight="1">
      <c r="A85" s="13" t="s">
        <v>1165</v>
      </c>
      <c r="B85" s="13" t="s">
        <v>964</v>
      </c>
      <c r="C85" s="13" t="s">
        <v>1166</v>
      </c>
      <c r="D85" s="13" t="s">
        <v>967</v>
      </c>
      <c r="E85" s="13" t="s">
        <v>1167</v>
      </c>
      <c r="F85" s="13" t="s">
        <v>969</v>
      </c>
      <c r="G85" s="13" t="s">
        <v>1168</v>
      </c>
      <c r="H85" s="13" t="s">
        <v>971</v>
      </c>
      <c r="I85" s="13" t="s">
        <v>1169</v>
      </c>
      <c r="J85" s="13" t="s">
        <v>973</v>
      </c>
      <c r="K85" s="13" t="s">
        <v>1170</v>
      </c>
      <c r="L85" s="13" t="s">
        <v>975</v>
      </c>
      <c r="M85" s="13" t="s">
        <v>1171</v>
      </c>
      <c r="N85" s="13" t="s">
        <v>977</v>
      </c>
      <c r="O85" s="13" t="s">
        <v>1172</v>
      </c>
      <c r="P85" s="13" t="s">
        <v>979</v>
      </c>
      <c r="Q85" s="13" t="s">
        <v>1173</v>
      </c>
      <c r="R85" s="13" t="s">
        <v>981</v>
      </c>
      <c r="S85" s="13" t="s">
        <v>1174</v>
      </c>
      <c r="T85" s="13" t="s">
        <v>983</v>
      </c>
      <c r="U85" s="13" t="s">
        <v>1175</v>
      </c>
      <c r="V85" s="13" t="s">
        <v>984</v>
      </c>
    </row>
    <row r="86" spans="1:22" ht="15">
      <c r="A86" s="124" t="s">
        <v>268</v>
      </c>
      <c r="B86" s="85">
        <v>199621</v>
      </c>
      <c r="C86" s="124" t="s">
        <v>228</v>
      </c>
      <c r="D86" s="85">
        <v>42325</v>
      </c>
      <c r="E86" s="124" t="s">
        <v>244</v>
      </c>
      <c r="F86" s="85">
        <v>56556</v>
      </c>
      <c r="G86" s="124" t="s">
        <v>230</v>
      </c>
      <c r="H86" s="85">
        <v>16779</v>
      </c>
      <c r="I86" s="124" t="s">
        <v>255</v>
      </c>
      <c r="J86" s="85">
        <v>71720</v>
      </c>
      <c r="K86" s="124" t="s">
        <v>263</v>
      </c>
      <c r="L86" s="85">
        <v>24111</v>
      </c>
      <c r="M86" s="124" t="s">
        <v>260</v>
      </c>
      <c r="N86" s="85">
        <v>178473</v>
      </c>
      <c r="O86" s="124" t="s">
        <v>223</v>
      </c>
      <c r="P86" s="85">
        <v>58776</v>
      </c>
      <c r="Q86" s="124" t="s">
        <v>218</v>
      </c>
      <c r="R86" s="85">
        <v>67870</v>
      </c>
      <c r="S86" s="124" t="s">
        <v>268</v>
      </c>
      <c r="T86" s="85">
        <v>199621</v>
      </c>
      <c r="U86" s="124" t="s">
        <v>241</v>
      </c>
      <c r="V86" s="85">
        <v>17862</v>
      </c>
    </row>
    <row r="87" spans="1:22" ht="15">
      <c r="A87" s="124" t="s">
        <v>260</v>
      </c>
      <c r="B87" s="85">
        <v>178473</v>
      </c>
      <c r="C87" s="124" t="s">
        <v>229</v>
      </c>
      <c r="D87" s="85">
        <v>39744</v>
      </c>
      <c r="E87" s="124" t="s">
        <v>243</v>
      </c>
      <c r="F87" s="85">
        <v>24484</v>
      </c>
      <c r="G87" s="124" t="s">
        <v>257</v>
      </c>
      <c r="H87" s="85">
        <v>16001</v>
      </c>
      <c r="I87" s="124" t="s">
        <v>227</v>
      </c>
      <c r="J87" s="85">
        <v>62683</v>
      </c>
      <c r="K87" s="124" t="s">
        <v>265</v>
      </c>
      <c r="L87" s="85">
        <v>9841</v>
      </c>
      <c r="M87" s="124" t="s">
        <v>262</v>
      </c>
      <c r="N87" s="85">
        <v>107974</v>
      </c>
      <c r="O87" s="124" t="s">
        <v>252</v>
      </c>
      <c r="P87" s="85">
        <v>14543</v>
      </c>
      <c r="Q87" s="124" t="s">
        <v>216</v>
      </c>
      <c r="R87" s="85">
        <v>46621</v>
      </c>
      <c r="S87" s="124" t="s">
        <v>270</v>
      </c>
      <c r="T87" s="85">
        <v>2018</v>
      </c>
      <c r="U87" s="124" t="s">
        <v>271</v>
      </c>
      <c r="V87" s="85">
        <v>192</v>
      </c>
    </row>
    <row r="88" spans="1:22" ht="15">
      <c r="A88" s="124" t="s">
        <v>262</v>
      </c>
      <c r="B88" s="85">
        <v>107974</v>
      </c>
      <c r="C88" s="124" t="s">
        <v>224</v>
      </c>
      <c r="D88" s="85">
        <v>21795</v>
      </c>
      <c r="E88" s="124" t="s">
        <v>248</v>
      </c>
      <c r="F88" s="85">
        <v>24270</v>
      </c>
      <c r="G88" s="124" t="s">
        <v>232</v>
      </c>
      <c r="H88" s="85">
        <v>3522</v>
      </c>
      <c r="I88" s="124" t="s">
        <v>226</v>
      </c>
      <c r="J88" s="85">
        <v>59726</v>
      </c>
      <c r="K88" s="124" t="s">
        <v>267</v>
      </c>
      <c r="L88" s="85">
        <v>2763</v>
      </c>
      <c r="M88" s="124" t="s">
        <v>259</v>
      </c>
      <c r="N88" s="85">
        <v>52298</v>
      </c>
      <c r="O88" s="124" t="s">
        <v>222</v>
      </c>
      <c r="P88" s="85">
        <v>12384</v>
      </c>
      <c r="Q88" s="124" t="s">
        <v>217</v>
      </c>
      <c r="R88" s="85">
        <v>29657</v>
      </c>
      <c r="S88" s="124" t="s">
        <v>269</v>
      </c>
      <c r="T88" s="85">
        <v>1051</v>
      </c>
      <c r="U88" s="124"/>
      <c r="V88" s="85"/>
    </row>
    <row r="89" spans="1:22" ht="15">
      <c r="A89" s="124" t="s">
        <v>255</v>
      </c>
      <c r="B89" s="85">
        <v>71720</v>
      </c>
      <c r="C89" s="124" t="s">
        <v>238</v>
      </c>
      <c r="D89" s="85">
        <v>10015</v>
      </c>
      <c r="E89" s="124" t="s">
        <v>246</v>
      </c>
      <c r="F89" s="85">
        <v>12849</v>
      </c>
      <c r="G89" s="124" t="s">
        <v>258</v>
      </c>
      <c r="H89" s="85">
        <v>2045</v>
      </c>
      <c r="I89" s="124" t="s">
        <v>256</v>
      </c>
      <c r="J89" s="85">
        <v>46485</v>
      </c>
      <c r="K89" s="124" t="s">
        <v>264</v>
      </c>
      <c r="L89" s="85">
        <v>1742</v>
      </c>
      <c r="M89" s="124" t="s">
        <v>233</v>
      </c>
      <c r="N89" s="85">
        <v>24433</v>
      </c>
      <c r="O89" s="124" t="s">
        <v>225</v>
      </c>
      <c r="P89" s="85">
        <v>7244</v>
      </c>
      <c r="Q89" s="124" t="s">
        <v>215</v>
      </c>
      <c r="R89" s="85">
        <v>3028</v>
      </c>
      <c r="S89" s="124" t="s">
        <v>240</v>
      </c>
      <c r="T89" s="85">
        <v>748</v>
      </c>
      <c r="U89" s="124"/>
      <c r="V89" s="85"/>
    </row>
    <row r="90" spans="1:22" ht="15">
      <c r="A90" s="124" t="s">
        <v>218</v>
      </c>
      <c r="B90" s="85">
        <v>67870</v>
      </c>
      <c r="C90" s="124" t="s">
        <v>234</v>
      </c>
      <c r="D90" s="85">
        <v>5379</v>
      </c>
      <c r="E90" s="124" t="s">
        <v>221</v>
      </c>
      <c r="F90" s="85">
        <v>8059</v>
      </c>
      <c r="G90" s="124" t="s">
        <v>231</v>
      </c>
      <c r="H90" s="85">
        <v>1831</v>
      </c>
      <c r="I90" s="124" t="s">
        <v>253</v>
      </c>
      <c r="J90" s="85">
        <v>6143</v>
      </c>
      <c r="K90" s="124" t="s">
        <v>266</v>
      </c>
      <c r="L90" s="85">
        <v>335</v>
      </c>
      <c r="M90" s="124" t="s">
        <v>261</v>
      </c>
      <c r="N90" s="85">
        <v>7934</v>
      </c>
      <c r="O90" s="124" t="s">
        <v>251</v>
      </c>
      <c r="P90" s="85">
        <v>936</v>
      </c>
      <c r="Q90" s="124" t="s">
        <v>214</v>
      </c>
      <c r="R90" s="85">
        <v>559</v>
      </c>
      <c r="S90" s="124"/>
      <c r="T90" s="85"/>
      <c r="U90" s="124"/>
      <c r="V90" s="85"/>
    </row>
    <row r="91" spans="1:22" ht="15">
      <c r="A91" s="124" t="s">
        <v>227</v>
      </c>
      <c r="B91" s="85">
        <v>62683</v>
      </c>
      <c r="C91" s="124" t="s">
        <v>219</v>
      </c>
      <c r="D91" s="85">
        <v>4613</v>
      </c>
      <c r="E91" s="124" t="s">
        <v>213</v>
      </c>
      <c r="F91" s="85">
        <v>2520</v>
      </c>
      <c r="G91" s="124" t="s">
        <v>237</v>
      </c>
      <c r="H91" s="85">
        <v>389</v>
      </c>
      <c r="I91" s="124" t="s">
        <v>254</v>
      </c>
      <c r="J91" s="85">
        <v>1358</v>
      </c>
      <c r="K91" s="124" t="s">
        <v>235</v>
      </c>
      <c r="L91" s="85">
        <v>81</v>
      </c>
      <c r="M91" s="124"/>
      <c r="N91" s="85"/>
      <c r="O91" s="124"/>
      <c r="P91" s="85"/>
      <c r="Q91" s="124"/>
      <c r="R91" s="85"/>
      <c r="S91" s="124"/>
      <c r="T91" s="85"/>
      <c r="U91" s="124"/>
      <c r="V91" s="85"/>
    </row>
    <row r="92" spans="1:22" ht="15">
      <c r="A92" s="124" t="s">
        <v>226</v>
      </c>
      <c r="B92" s="85">
        <v>59726</v>
      </c>
      <c r="C92" s="124" t="s">
        <v>212</v>
      </c>
      <c r="D92" s="85">
        <v>1242</v>
      </c>
      <c r="E92" s="124" t="s">
        <v>247</v>
      </c>
      <c r="F92" s="85">
        <v>1560</v>
      </c>
      <c r="G92" s="124" t="s">
        <v>236</v>
      </c>
      <c r="H92" s="85">
        <v>104</v>
      </c>
      <c r="I92" s="124" t="s">
        <v>250</v>
      </c>
      <c r="J92" s="85">
        <v>1</v>
      </c>
      <c r="K92" s="124"/>
      <c r="L92" s="85"/>
      <c r="M92" s="124"/>
      <c r="N92" s="85"/>
      <c r="O92" s="124"/>
      <c r="P92" s="85"/>
      <c r="Q92" s="124"/>
      <c r="R92" s="85"/>
      <c r="S92" s="124"/>
      <c r="T92" s="85"/>
      <c r="U92" s="124"/>
      <c r="V92" s="85"/>
    </row>
    <row r="93" spans="1:22" ht="15">
      <c r="A93" s="124" t="s">
        <v>223</v>
      </c>
      <c r="B93" s="85">
        <v>58776</v>
      </c>
      <c r="C93" s="124" t="s">
        <v>242</v>
      </c>
      <c r="D93" s="85">
        <v>51</v>
      </c>
      <c r="E93" s="124" t="s">
        <v>249</v>
      </c>
      <c r="F93" s="85">
        <v>1360</v>
      </c>
      <c r="G93" s="124"/>
      <c r="H93" s="85"/>
      <c r="I93" s="124"/>
      <c r="J93" s="85"/>
      <c r="K93" s="124"/>
      <c r="L93" s="85"/>
      <c r="M93" s="124"/>
      <c r="N93" s="85"/>
      <c r="O93" s="124"/>
      <c r="P93" s="85"/>
      <c r="Q93" s="124"/>
      <c r="R93" s="85"/>
      <c r="S93" s="124"/>
      <c r="T93" s="85"/>
      <c r="U93" s="124"/>
      <c r="V93" s="85"/>
    </row>
    <row r="94" spans="1:22" ht="15">
      <c r="A94" s="124" t="s">
        <v>244</v>
      </c>
      <c r="B94" s="85">
        <v>56556</v>
      </c>
      <c r="C94" s="124" t="s">
        <v>239</v>
      </c>
      <c r="D94" s="85">
        <v>3</v>
      </c>
      <c r="E94" s="124"/>
      <c r="F94" s="85"/>
      <c r="G94" s="124"/>
      <c r="H94" s="85"/>
      <c r="I94" s="124"/>
      <c r="J94" s="85"/>
      <c r="K94" s="124"/>
      <c r="L94" s="85"/>
      <c r="M94" s="124"/>
      <c r="N94" s="85"/>
      <c r="O94" s="124"/>
      <c r="P94" s="85"/>
      <c r="Q94" s="124"/>
      <c r="R94" s="85"/>
      <c r="S94" s="124"/>
      <c r="T94" s="85"/>
      <c r="U94" s="124"/>
      <c r="V94" s="85"/>
    </row>
    <row r="95" spans="1:22" ht="15">
      <c r="A95" s="124" t="s">
        <v>259</v>
      </c>
      <c r="B95" s="85">
        <v>52298</v>
      </c>
      <c r="C95" s="124"/>
      <c r="D95" s="85"/>
      <c r="E95" s="124"/>
      <c r="F95" s="85"/>
      <c r="G95" s="124"/>
      <c r="H95" s="85"/>
      <c r="I95" s="124"/>
      <c r="J95" s="85"/>
      <c r="K95" s="124"/>
      <c r="L95" s="85"/>
      <c r="M95" s="124"/>
      <c r="N95" s="85"/>
      <c r="O95" s="124"/>
      <c r="P95" s="85"/>
      <c r="Q95" s="124"/>
      <c r="R95" s="85"/>
      <c r="S95" s="124"/>
      <c r="T95" s="85"/>
      <c r="U95" s="124"/>
      <c r="V95" s="85"/>
    </row>
  </sheetData>
  <hyperlinks>
    <hyperlink ref="A2" r:id="rId1" display="https://www.eventbrite.ca/e/brightspark-presents-candid-conversations-tech-investing-tickets-62875911544"/>
    <hyperlink ref="A3" r:id="rId2" display="https://socialstudio.radian6.com/login?redirectURL=%2Fpublish%2Fw%2Fb144a159-73fc-40b4-9519-3250ff73970a%2Fcompose"/>
    <hyperlink ref="A4" r:id="rId3" display="http://www.salesforce.com/"/>
    <hyperlink ref="A5" r:id="rId4" display="https://www.digitalistmag.com/cio-knowledge/2019/07/11/foster-data-strategy-around-literacy-culture-to-create-new-business-value-06199607"/>
    <hyperlink ref="A6" r:id="rId5" display="http://r.socialstudio.radian6.com/d137b7f4-5d86-47eb-8099-a2d1e0f3ec16"/>
    <hyperlink ref="A7" r:id="rId6" display="http://r.socialstudio.radian6.com/d884c489-09f6-4837-868f-41f05837ca4d"/>
    <hyperlink ref="A8" r:id="rId7" display="https://www.slideshare.net/Radian6/roi-of-social-media-myths-truths-and-how-to-measure-12227151?qid=e7cd06e8-7d32-4f26-89d7-c3f136bf53d1&amp;v=&amp;b=&amp;from_search=8"/>
    <hyperlink ref="A9" r:id="rId8" display="https://stackoverflow.com/questions/56556156/social-studio-radian6-get-tweets-data"/>
    <hyperlink ref="A10" r:id="rId9" display="https://betakit.com/wave-to-be-acquired-by-hr-block-for-537-million-cad/"/>
    <hyperlink ref="A11" r:id="rId10" display="https://twitter.com/salesforce/status/1138045515403321344"/>
    <hyperlink ref="C2" r:id="rId11" display="http://r.socialstudio.radian6.com/3bc8106e-764a-4af6-9060-ac5fc85b6e78"/>
    <hyperlink ref="C3" r:id="rId12" display="https://stackoverflow.com/questions/56556156/social-studio-radian6-get-tweets-data"/>
    <hyperlink ref="C4" r:id="rId13" display="https://www.slideshare.net/Radian6/roi-of-social-media-myths-truths-and-how-to-measure-12227151?qid=e7cd06e8-7d32-4f26-89d7-c3f136bf53d1&amp;v=&amp;b=&amp;from_search=8"/>
    <hyperlink ref="C5" r:id="rId14" display="http://r.socialstudio.radian6.com/d137b7f4-5d86-47eb-8099-a2d1e0f3ec16"/>
    <hyperlink ref="C6" r:id="rId15" display="http://www.salesforce.com/"/>
    <hyperlink ref="C7" r:id="rId16" display="https://www.digitalistmag.com/cio-knowledge/2019/07/11/foster-data-strategy-around-literacy-culture-to-create-new-business-value-06199607"/>
    <hyperlink ref="C8" r:id="rId17" display="https://socialstudio.radian6.com/login?redirectURL=%2Fpublish%2Fw%2Fb144a159-73fc-40b4-9519-3250ff73970a%2Fcompose"/>
    <hyperlink ref="E2" r:id="rId18" display="https://twitter.com/salesforce/status/1138045515403321344"/>
    <hyperlink ref="G2" r:id="rId19" display="http://r.socialstudio.radian6.com/d884c489-09f6-4837-868f-41f05837ca4d"/>
    <hyperlink ref="O2" r:id="rId20" display="https://www.eventbrite.ca/e/brightspark-presents-candid-conversations-tech-investing-tickets-62875911544"/>
    <hyperlink ref="Q2" r:id="rId21" display="https://betakit.com/wave-to-be-acquired-by-hr-block-for-537-million-cad/"/>
  </hyperlinks>
  <printOptions/>
  <pageMargins left="0.7" right="0.7" top="0.75" bottom="0.75" header="0.3" footer="0.3"/>
  <pageSetup orientation="portrait" paperSize="9"/>
  <tableParts>
    <tablePart r:id="rId28"/>
    <tablePart r:id="rId29"/>
    <tablePart r:id="rId24"/>
    <tablePart r:id="rId26"/>
    <tablePart r:id="rId22"/>
    <tablePart r:id="rId23"/>
    <tablePart r:id="rId25"/>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1241</v>
      </c>
      <c r="B1" s="13" t="s">
        <v>1265</v>
      </c>
      <c r="C1" s="13" t="s">
        <v>1266</v>
      </c>
      <c r="D1" s="13" t="s">
        <v>144</v>
      </c>
      <c r="E1" s="13" t="s">
        <v>1268</v>
      </c>
      <c r="F1" s="13" t="s">
        <v>1269</v>
      </c>
      <c r="G1" s="13" t="s">
        <v>1270</v>
      </c>
    </row>
    <row r="2" spans="1:7" ht="15">
      <c r="A2" s="85" t="s">
        <v>1020</v>
      </c>
      <c r="B2" s="85">
        <v>32</v>
      </c>
      <c r="C2" s="129">
        <v>0.04395604395604396</v>
      </c>
      <c r="D2" s="85" t="s">
        <v>1267</v>
      </c>
      <c r="E2" s="85"/>
      <c r="F2" s="85"/>
      <c r="G2" s="85"/>
    </row>
    <row r="3" spans="1:7" ht="15">
      <c r="A3" s="85" t="s">
        <v>1021</v>
      </c>
      <c r="B3" s="85">
        <v>3</v>
      </c>
      <c r="C3" s="129">
        <v>0.004120879120879121</v>
      </c>
      <c r="D3" s="85" t="s">
        <v>1267</v>
      </c>
      <c r="E3" s="85"/>
      <c r="F3" s="85"/>
      <c r="G3" s="85"/>
    </row>
    <row r="4" spans="1:7" ht="15">
      <c r="A4" s="85" t="s">
        <v>1022</v>
      </c>
      <c r="B4" s="85">
        <v>0</v>
      </c>
      <c r="C4" s="129">
        <v>0</v>
      </c>
      <c r="D4" s="85" t="s">
        <v>1267</v>
      </c>
      <c r="E4" s="85"/>
      <c r="F4" s="85"/>
      <c r="G4" s="85"/>
    </row>
    <row r="5" spans="1:7" ht="15">
      <c r="A5" s="85" t="s">
        <v>1023</v>
      </c>
      <c r="B5" s="85">
        <v>693</v>
      </c>
      <c r="C5" s="129">
        <v>0.951923076923077</v>
      </c>
      <c r="D5" s="85" t="s">
        <v>1267</v>
      </c>
      <c r="E5" s="85"/>
      <c r="F5" s="85"/>
      <c r="G5" s="85"/>
    </row>
    <row r="6" spans="1:7" ht="15">
      <c r="A6" s="85" t="s">
        <v>1024</v>
      </c>
      <c r="B6" s="85">
        <v>728</v>
      </c>
      <c r="C6" s="129">
        <v>1</v>
      </c>
      <c r="D6" s="85" t="s">
        <v>1267</v>
      </c>
      <c r="E6" s="85"/>
      <c r="F6" s="85"/>
      <c r="G6" s="85"/>
    </row>
    <row r="7" spans="1:7" ht="15">
      <c r="A7" s="91" t="s">
        <v>250</v>
      </c>
      <c r="B7" s="91">
        <v>19</v>
      </c>
      <c r="C7" s="130">
        <v>0.009330870216864346</v>
      </c>
      <c r="D7" s="91" t="s">
        <v>1267</v>
      </c>
      <c r="E7" s="91" t="b">
        <v>0</v>
      </c>
      <c r="F7" s="91" t="b">
        <v>0</v>
      </c>
      <c r="G7" s="91" t="b">
        <v>0</v>
      </c>
    </row>
    <row r="8" spans="1:7" ht="15">
      <c r="A8" s="91" t="s">
        <v>1025</v>
      </c>
      <c r="B8" s="91">
        <v>13</v>
      </c>
      <c r="C8" s="130">
        <v>0.015535351617022892</v>
      </c>
      <c r="D8" s="91" t="s">
        <v>1267</v>
      </c>
      <c r="E8" s="91" t="b">
        <v>0</v>
      </c>
      <c r="F8" s="91" t="b">
        <v>0</v>
      </c>
      <c r="G8" s="91" t="b">
        <v>0</v>
      </c>
    </row>
    <row r="9" spans="1:7" ht="15">
      <c r="A9" s="91" t="s">
        <v>1026</v>
      </c>
      <c r="B9" s="91">
        <v>10</v>
      </c>
      <c r="C9" s="130">
        <v>0.01748763501049647</v>
      </c>
      <c r="D9" s="91" t="s">
        <v>1267</v>
      </c>
      <c r="E9" s="91" t="b">
        <v>0</v>
      </c>
      <c r="F9" s="91" t="b">
        <v>0</v>
      </c>
      <c r="G9" s="91" t="b">
        <v>0</v>
      </c>
    </row>
    <row r="10" spans="1:7" ht="15">
      <c r="A10" s="91" t="s">
        <v>1027</v>
      </c>
      <c r="B10" s="91">
        <v>7</v>
      </c>
      <c r="C10" s="130">
        <v>0.011039026237643896</v>
      </c>
      <c r="D10" s="91" t="s">
        <v>1267</v>
      </c>
      <c r="E10" s="91" t="b">
        <v>0</v>
      </c>
      <c r="F10" s="91" t="b">
        <v>0</v>
      </c>
      <c r="G10" s="91" t="b">
        <v>0</v>
      </c>
    </row>
    <row r="11" spans="1:7" ht="15">
      <c r="A11" s="91" t="s">
        <v>1028</v>
      </c>
      <c r="B11" s="91">
        <v>6</v>
      </c>
      <c r="C11" s="130">
        <v>0.009462022489409054</v>
      </c>
      <c r="D11" s="91" t="s">
        <v>1267</v>
      </c>
      <c r="E11" s="91" t="b">
        <v>0</v>
      </c>
      <c r="F11" s="91" t="b">
        <v>0</v>
      </c>
      <c r="G11" s="91" t="b">
        <v>0</v>
      </c>
    </row>
    <row r="12" spans="1:7" ht="15">
      <c r="A12" s="91" t="s">
        <v>1041</v>
      </c>
      <c r="B12" s="91">
        <v>6</v>
      </c>
      <c r="C12" s="130">
        <v>0.010492581006297881</v>
      </c>
      <c r="D12" s="91" t="s">
        <v>1267</v>
      </c>
      <c r="E12" s="91" t="b">
        <v>0</v>
      </c>
      <c r="F12" s="91" t="b">
        <v>0</v>
      </c>
      <c r="G12" s="91" t="b">
        <v>0</v>
      </c>
    </row>
    <row r="13" spans="1:7" ht="15">
      <c r="A13" s="91" t="s">
        <v>1055</v>
      </c>
      <c r="B13" s="91">
        <v>6</v>
      </c>
      <c r="C13" s="130">
        <v>0.01175388269403831</v>
      </c>
      <c r="D13" s="91" t="s">
        <v>1267</v>
      </c>
      <c r="E13" s="91" t="b">
        <v>0</v>
      </c>
      <c r="F13" s="91" t="b">
        <v>0</v>
      </c>
      <c r="G13" s="91" t="b">
        <v>0</v>
      </c>
    </row>
    <row r="14" spans="1:7" ht="15">
      <c r="A14" s="91" t="s">
        <v>1042</v>
      </c>
      <c r="B14" s="91">
        <v>5</v>
      </c>
      <c r="C14" s="130">
        <v>0.008743817505248235</v>
      </c>
      <c r="D14" s="91" t="s">
        <v>1267</v>
      </c>
      <c r="E14" s="91" t="b">
        <v>0</v>
      </c>
      <c r="F14" s="91" t="b">
        <v>0</v>
      </c>
      <c r="G14" s="91" t="b">
        <v>0</v>
      </c>
    </row>
    <row r="15" spans="1:7" ht="15">
      <c r="A15" s="91" t="s">
        <v>1043</v>
      </c>
      <c r="B15" s="91">
        <v>5</v>
      </c>
      <c r="C15" s="130">
        <v>0.008743817505248235</v>
      </c>
      <c r="D15" s="91" t="s">
        <v>1267</v>
      </c>
      <c r="E15" s="91" t="b">
        <v>0</v>
      </c>
      <c r="F15" s="91" t="b">
        <v>0</v>
      </c>
      <c r="G15" s="91" t="b">
        <v>0</v>
      </c>
    </row>
    <row r="16" spans="1:7" ht="15">
      <c r="A16" s="91" t="s">
        <v>1044</v>
      </c>
      <c r="B16" s="91">
        <v>5</v>
      </c>
      <c r="C16" s="130">
        <v>0.008743817505248235</v>
      </c>
      <c r="D16" s="91" t="s">
        <v>1267</v>
      </c>
      <c r="E16" s="91" t="b">
        <v>1</v>
      </c>
      <c r="F16" s="91" t="b">
        <v>0</v>
      </c>
      <c r="G16" s="91" t="b">
        <v>0</v>
      </c>
    </row>
    <row r="17" spans="1:7" ht="15">
      <c r="A17" s="91" t="s">
        <v>1045</v>
      </c>
      <c r="B17" s="91">
        <v>5</v>
      </c>
      <c r="C17" s="130">
        <v>0.008743817505248235</v>
      </c>
      <c r="D17" s="91" t="s">
        <v>1267</v>
      </c>
      <c r="E17" s="91" t="b">
        <v>0</v>
      </c>
      <c r="F17" s="91" t="b">
        <v>0</v>
      </c>
      <c r="G17" s="91" t="b">
        <v>0</v>
      </c>
    </row>
    <row r="18" spans="1:7" ht="15">
      <c r="A18" s="91" t="s">
        <v>1046</v>
      </c>
      <c r="B18" s="91">
        <v>5</v>
      </c>
      <c r="C18" s="130">
        <v>0.008743817505248235</v>
      </c>
      <c r="D18" s="91" t="s">
        <v>1267</v>
      </c>
      <c r="E18" s="91" t="b">
        <v>0</v>
      </c>
      <c r="F18" s="91" t="b">
        <v>0</v>
      </c>
      <c r="G18" s="91" t="b">
        <v>0</v>
      </c>
    </row>
    <row r="19" spans="1:7" ht="15">
      <c r="A19" s="91" t="s">
        <v>1047</v>
      </c>
      <c r="B19" s="91">
        <v>5</v>
      </c>
      <c r="C19" s="130">
        <v>0.008743817505248235</v>
      </c>
      <c r="D19" s="91" t="s">
        <v>1267</v>
      </c>
      <c r="E19" s="91" t="b">
        <v>0</v>
      </c>
      <c r="F19" s="91" t="b">
        <v>0</v>
      </c>
      <c r="G19" s="91" t="b">
        <v>0</v>
      </c>
    </row>
    <row r="20" spans="1:7" ht="15">
      <c r="A20" s="91" t="s">
        <v>1048</v>
      </c>
      <c r="B20" s="91">
        <v>5</v>
      </c>
      <c r="C20" s="130">
        <v>0.008743817505248235</v>
      </c>
      <c r="D20" s="91" t="s">
        <v>1267</v>
      </c>
      <c r="E20" s="91" t="b">
        <v>0</v>
      </c>
      <c r="F20" s="91" t="b">
        <v>0</v>
      </c>
      <c r="G20" s="91" t="b">
        <v>0</v>
      </c>
    </row>
    <row r="21" spans="1:7" ht="15">
      <c r="A21" s="91" t="s">
        <v>1242</v>
      </c>
      <c r="B21" s="91">
        <v>5</v>
      </c>
      <c r="C21" s="130">
        <v>0.008743817505248235</v>
      </c>
      <c r="D21" s="91" t="s">
        <v>1267</v>
      </c>
      <c r="E21" s="91" t="b">
        <v>0</v>
      </c>
      <c r="F21" s="91" t="b">
        <v>0</v>
      </c>
      <c r="G21" s="91" t="b">
        <v>0</v>
      </c>
    </row>
    <row r="22" spans="1:7" ht="15">
      <c r="A22" s="91" t="s">
        <v>1243</v>
      </c>
      <c r="B22" s="91">
        <v>5</v>
      </c>
      <c r="C22" s="130">
        <v>0.008743817505248235</v>
      </c>
      <c r="D22" s="91" t="s">
        <v>1267</v>
      </c>
      <c r="E22" s="91" t="b">
        <v>0</v>
      </c>
      <c r="F22" s="91" t="b">
        <v>0</v>
      </c>
      <c r="G22" s="91" t="b">
        <v>0</v>
      </c>
    </row>
    <row r="23" spans="1:7" ht="15">
      <c r="A23" s="91" t="s">
        <v>1244</v>
      </c>
      <c r="B23" s="91">
        <v>5</v>
      </c>
      <c r="C23" s="130">
        <v>0.008743817505248235</v>
      </c>
      <c r="D23" s="91" t="s">
        <v>1267</v>
      </c>
      <c r="E23" s="91" t="b">
        <v>0</v>
      </c>
      <c r="F23" s="91" t="b">
        <v>0</v>
      </c>
      <c r="G23" s="91" t="b">
        <v>0</v>
      </c>
    </row>
    <row r="24" spans="1:7" ht="15">
      <c r="A24" s="91" t="s">
        <v>1245</v>
      </c>
      <c r="B24" s="91">
        <v>5</v>
      </c>
      <c r="C24" s="130">
        <v>0.008743817505248235</v>
      </c>
      <c r="D24" s="91" t="s">
        <v>1267</v>
      </c>
      <c r="E24" s="91" t="b">
        <v>0</v>
      </c>
      <c r="F24" s="91" t="b">
        <v>0</v>
      </c>
      <c r="G24" s="91" t="b">
        <v>0</v>
      </c>
    </row>
    <row r="25" spans="1:7" ht="15">
      <c r="A25" s="91" t="s">
        <v>1060</v>
      </c>
      <c r="B25" s="91">
        <v>5</v>
      </c>
      <c r="C25" s="130">
        <v>0.008743817505248235</v>
      </c>
      <c r="D25" s="91" t="s">
        <v>1267</v>
      </c>
      <c r="E25" s="91" t="b">
        <v>0</v>
      </c>
      <c r="F25" s="91" t="b">
        <v>0</v>
      </c>
      <c r="G25" s="91" t="b">
        <v>0</v>
      </c>
    </row>
    <row r="26" spans="1:7" ht="15">
      <c r="A26" s="91" t="s">
        <v>1061</v>
      </c>
      <c r="B26" s="91">
        <v>5</v>
      </c>
      <c r="C26" s="130">
        <v>0.008743817505248235</v>
      </c>
      <c r="D26" s="91" t="s">
        <v>1267</v>
      </c>
      <c r="E26" s="91" t="b">
        <v>1</v>
      </c>
      <c r="F26" s="91" t="b">
        <v>0</v>
      </c>
      <c r="G26" s="91" t="b">
        <v>0</v>
      </c>
    </row>
    <row r="27" spans="1:7" ht="15">
      <c r="A27" s="91" t="s">
        <v>1064</v>
      </c>
      <c r="B27" s="91">
        <v>5</v>
      </c>
      <c r="C27" s="130">
        <v>0.008743817505248235</v>
      </c>
      <c r="D27" s="91" t="s">
        <v>1267</v>
      </c>
      <c r="E27" s="91" t="b">
        <v>0</v>
      </c>
      <c r="F27" s="91" t="b">
        <v>0</v>
      </c>
      <c r="G27" s="91" t="b">
        <v>0</v>
      </c>
    </row>
    <row r="28" spans="1:7" ht="15">
      <c r="A28" s="91" t="s">
        <v>1065</v>
      </c>
      <c r="B28" s="91">
        <v>5</v>
      </c>
      <c r="C28" s="130">
        <v>0.008743817505248235</v>
      </c>
      <c r="D28" s="91" t="s">
        <v>1267</v>
      </c>
      <c r="E28" s="91" t="b">
        <v>0</v>
      </c>
      <c r="F28" s="91" t="b">
        <v>0</v>
      </c>
      <c r="G28" s="91" t="b">
        <v>0</v>
      </c>
    </row>
    <row r="29" spans="1:7" ht="15">
      <c r="A29" s="91" t="s">
        <v>1066</v>
      </c>
      <c r="B29" s="91">
        <v>5</v>
      </c>
      <c r="C29" s="130">
        <v>0.008743817505248235</v>
      </c>
      <c r="D29" s="91" t="s">
        <v>1267</v>
      </c>
      <c r="E29" s="91" t="b">
        <v>0</v>
      </c>
      <c r="F29" s="91" t="b">
        <v>0</v>
      </c>
      <c r="G29" s="91" t="b">
        <v>0</v>
      </c>
    </row>
    <row r="30" spans="1:7" ht="15">
      <c r="A30" s="91" t="s">
        <v>1067</v>
      </c>
      <c r="B30" s="91">
        <v>5</v>
      </c>
      <c r="C30" s="130">
        <v>0.008743817505248235</v>
      </c>
      <c r="D30" s="91" t="s">
        <v>1267</v>
      </c>
      <c r="E30" s="91" t="b">
        <v>0</v>
      </c>
      <c r="F30" s="91" t="b">
        <v>0</v>
      </c>
      <c r="G30" s="91" t="b">
        <v>0</v>
      </c>
    </row>
    <row r="31" spans="1:7" ht="15">
      <c r="A31" s="91" t="s">
        <v>1068</v>
      </c>
      <c r="B31" s="91">
        <v>5</v>
      </c>
      <c r="C31" s="130">
        <v>0.008743817505248235</v>
      </c>
      <c r="D31" s="91" t="s">
        <v>1267</v>
      </c>
      <c r="E31" s="91" t="b">
        <v>0</v>
      </c>
      <c r="F31" s="91" t="b">
        <v>0</v>
      </c>
      <c r="G31" s="91" t="b">
        <v>0</v>
      </c>
    </row>
    <row r="32" spans="1:7" ht="15">
      <c r="A32" s="91" t="s">
        <v>1069</v>
      </c>
      <c r="B32" s="91">
        <v>5</v>
      </c>
      <c r="C32" s="130">
        <v>0.008743817505248235</v>
      </c>
      <c r="D32" s="91" t="s">
        <v>1267</v>
      </c>
      <c r="E32" s="91" t="b">
        <v>0</v>
      </c>
      <c r="F32" s="91" t="b">
        <v>0</v>
      </c>
      <c r="G32" s="91" t="b">
        <v>0</v>
      </c>
    </row>
    <row r="33" spans="1:7" ht="15">
      <c r="A33" s="91" t="s">
        <v>1070</v>
      </c>
      <c r="B33" s="91">
        <v>5</v>
      </c>
      <c r="C33" s="130">
        <v>0.008743817505248235</v>
      </c>
      <c r="D33" s="91" t="s">
        <v>1267</v>
      </c>
      <c r="E33" s="91" t="b">
        <v>0</v>
      </c>
      <c r="F33" s="91" t="b">
        <v>0</v>
      </c>
      <c r="G33" s="91" t="b">
        <v>0</v>
      </c>
    </row>
    <row r="34" spans="1:7" ht="15">
      <c r="A34" s="91" t="s">
        <v>1071</v>
      </c>
      <c r="B34" s="91">
        <v>5</v>
      </c>
      <c r="C34" s="130">
        <v>0.008743817505248235</v>
      </c>
      <c r="D34" s="91" t="s">
        <v>1267</v>
      </c>
      <c r="E34" s="91" t="b">
        <v>0</v>
      </c>
      <c r="F34" s="91" t="b">
        <v>0</v>
      </c>
      <c r="G34" s="91" t="b">
        <v>0</v>
      </c>
    </row>
    <row r="35" spans="1:7" ht="15">
      <c r="A35" s="91" t="s">
        <v>1072</v>
      </c>
      <c r="B35" s="91">
        <v>5</v>
      </c>
      <c r="C35" s="130">
        <v>0.008743817505248235</v>
      </c>
      <c r="D35" s="91" t="s">
        <v>1267</v>
      </c>
      <c r="E35" s="91" t="b">
        <v>1</v>
      </c>
      <c r="F35" s="91" t="b">
        <v>0</v>
      </c>
      <c r="G35" s="91" t="b">
        <v>0</v>
      </c>
    </row>
    <row r="36" spans="1:7" ht="15">
      <c r="A36" s="91" t="s">
        <v>1246</v>
      </c>
      <c r="B36" s="91">
        <v>5</v>
      </c>
      <c r="C36" s="130">
        <v>0.008743817505248235</v>
      </c>
      <c r="D36" s="91" t="s">
        <v>1267</v>
      </c>
      <c r="E36" s="91" t="b">
        <v>0</v>
      </c>
      <c r="F36" s="91" t="b">
        <v>0</v>
      </c>
      <c r="G36" s="91" t="b">
        <v>0</v>
      </c>
    </row>
    <row r="37" spans="1:7" ht="15">
      <c r="A37" s="91" t="s">
        <v>1247</v>
      </c>
      <c r="B37" s="91">
        <v>5</v>
      </c>
      <c r="C37" s="130">
        <v>0.008743817505248235</v>
      </c>
      <c r="D37" s="91" t="s">
        <v>1267</v>
      </c>
      <c r="E37" s="91" t="b">
        <v>0</v>
      </c>
      <c r="F37" s="91" t="b">
        <v>0</v>
      </c>
      <c r="G37" s="91" t="b">
        <v>0</v>
      </c>
    </row>
    <row r="38" spans="1:7" ht="15">
      <c r="A38" s="91" t="s">
        <v>244</v>
      </c>
      <c r="B38" s="91">
        <v>4</v>
      </c>
      <c r="C38" s="130">
        <v>0.008919988924947882</v>
      </c>
      <c r="D38" s="91" t="s">
        <v>1267</v>
      </c>
      <c r="E38" s="91" t="b">
        <v>0</v>
      </c>
      <c r="F38" s="91" t="b">
        <v>0</v>
      </c>
      <c r="G38" s="91" t="b">
        <v>0</v>
      </c>
    </row>
    <row r="39" spans="1:7" ht="15">
      <c r="A39" s="91" t="s">
        <v>230</v>
      </c>
      <c r="B39" s="91">
        <v>4</v>
      </c>
      <c r="C39" s="130">
        <v>0.007835921796025542</v>
      </c>
      <c r="D39" s="91" t="s">
        <v>1267</v>
      </c>
      <c r="E39" s="91" t="b">
        <v>0</v>
      </c>
      <c r="F39" s="91" t="b">
        <v>0</v>
      </c>
      <c r="G39" s="91" t="b">
        <v>0</v>
      </c>
    </row>
    <row r="40" spans="1:7" ht="15">
      <c r="A40" s="91" t="s">
        <v>1056</v>
      </c>
      <c r="B40" s="91">
        <v>4</v>
      </c>
      <c r="C40" s="130">
        <v>0.007835921796025542</v>
      </c>
      <c r="D40" s="91" t="s">
        <v>1267</v>
      </c>
      <c r="E40" s="91" t="b">
        <v>0</v>
      </c>
      <c r="F40" s="91" t="b">
        <v>0</v>
      </c>
      <c r="G40" s="91" t="b">
        <v>0</v>
      </c>
    </row>
    <row r="41" spans="1:7" ht="15">
      <c r="A41" s="91" t="s">
        <v>1057</v>
      </c>
      <c r="B41" s="91">
        <v>4</v>
      </c>
      <c r="C41" s="130">
        <v>0.007835921796025542</v>
      </c>
      <c r="D41" s="91" t="s">
        <v>1267</v>
      </c>
      <c r="E41" s="91" t="b">
        <v>0</v>
      </c>
      <c r="F41" s="91" t="b">
        <v>0</v>
      </c>
      <c r="G41" s="91" t="b">
        <v>0</v>
      </c>
    </row>
    <row r="42" spans="1:7" ht="15">
      <c r="A42" s="91" t="s">
        <v>251</v>
      </c>
      <c r="B42" s="91">
        <v>4</v>
      </c>
      <c r="C42" s="130">
        <v>0.007835921796025542</v>
      </c>
      <c r="D42" s="91" t="s">
        <v>1267</v>
      </c>
      <c r="E42" s="91" t="b">
        <v>0</v>
      </c>
      <c r="F42" s="91" t="b">
        <v>0</v>
      </c>
      <c r="G42" s="91" t="b">
        <v>0</v>
      </c>
    </row>
    <row r="43" spans="1:7" ht="15">
      <c r="A43" s="91" t="s">
        <v>1058</v>
      </c>
      <c r="B43" s="91">
        <v>4</v>
      </c>
      <c r="C43" s="130">
        <v>0.007835921796025542</v>
      </c>
      <c r="D43" s="91" t="s">
        <v>1267</v>
      </c>
      <c r="E43" s="91" t="b">
        <v>0</v>
      </c>
      <c r="F43" s="91" t="b">
        <v>0</v>
      </c>
      <c r="G43" s="91" t="b">
        <v>0</v>
      </c>
    </row>
    <row r="44" spans="1:7" ht="15">
      <c r="A44" s="91" t="s">
        <v>1059</v>
      </c>
      <c r="B44" s="91">
        <v>4</v>
      </c>
      <c r="C44" s="130">
        <v>0.007835921796025542</v>
      </c>
      <c r="D44" s="91" t="s">
        <v>1267</v>
      </c>
      <c r="E44" s="91" t="b">
        <v>0</v>
      </c>
      <c r="F44" s="91" t="b">
        <v>0</v>
      </c>
      <c r="G44" s="91" t="b">
        <v>0</v>
      </c>
    </row>
    <row r="45" spans="1:7" ht="15">
      <c r="A45" s="91" t="s">
        <v>1062</v>
      </c>
      <c r="B45" s="91">
        <v>4</v>
      </c>
      <c r="C45" s="130">
        <v>0.007835921796025542</v>
      </c>
      <c r="D45" s="91" t="s">
        <v>1267</v>
      </c>
      <c r="E45" s="91" t="b">
        <v>0</v>
      </c>
      <c r="F45" s="91" t="b">
        <v>0</v>
      </c>
      <c r="G45" s="91" t="b">
        <v>0</v>
      </c>
    </row>
    <row r="46" spans="1:7" ht="15">
      <c r="A46" s="91" t="s">
        <v>217</v>
      </c>
      <c r="B46" s="91">
        <v>4</v>
      </c>
      <c r="C46" s="130">
        <v>0.007835921796025542</v>
      </c>
      <c r="D46" s="91" t="s">
        <v>1267</v>
      </c>
      <c r="E46" s="91" t="b">
        <v>0</v>
      </c>
      <c r="F46" s="91" t="b">
        <v>0</v>
      </c>
      <c r="G46" s="91" t="b">
        <v>0</v>
      </c>
    </row>
    <row r="47" spans="1:7" ht="15">
      <c r="A47" s="91" t="s">
        <v>1032</v>
      </c>
      <c r="B47" s="91">
        <v>3</v>
      </c>
      <c r="C47" s="130">
        <v>0.009794902245031926</v>
      </c>
      <c r="D47" s="91" t="s">
        <v>1267</v>
      </c>
      <c r="E47" s="91" t="b">
        <v>0</v>
      </c>
      <c r="F47" s="91" t="b">
        <v>0</v>
      </c>
      <c r="G47" s="91" t="b">
        <v>0</v>
      </c>
    </row>
    <row r="48" spans="1:7" ht="15">
      <c r="A48" s="91" t="s">
        <v>1030</v>
      </c>
      <c r="B48" s="91">
        <v>3</v>
      </c>
      <c r="C48" s="130">
        <v>0.006689991693710912</v>
      </c>
      <c r="D48" s="91" t="s">
        <v>1267</v>
      </c>
      <c r="E48" s="91" t="b">
        <v>0</v>
      </c>
      <c r="F48" s="91" t="b">
        <v>0</v>
      </c>
      <c r="G48" s="91" t="b">
        <v>0</v>
      </c>
    </row>
    <row r="49" spans="1:7" ht="15">
      <c r="A49" s="91" t="s">
        <v>1031</v>
      </c>
      <c r="B49" s="91">
        <v>3</v>
      </c>
      <c r="C49" s="130">
        <v>0.009794902245031926</v>
      </c>
      <c r="D49" s="91" t="s">
        <v>1267</v>
      </c>
      <c r="E49" s="91" t="b">
        <v>0</v>
      </c>
      <c r="F49" s="91" t="b">
        <v>0</v>
      </c>
      <c r="G49" s="91" t="b">
        <v>0</v>
      </c>
    </row>
    <row r="50" spans="1:7" ht="15">
      <c r="A50" s="91" t="s">
        <v>1039</v>
      </c>
      <c r="B50" s="91">
        <v>3</v>
      </c>
      <c r="C50" s="130">
        <v>0.007835921796025542</v>
      </c>
      <c r="D50" s="91" t="s">
        <v>1267</v>
      </c>
      <c r="E50" s="91" t="b">
        <v>0</v>
      </c>
      <c r="F50" s="91" t="b">
        <v>0</v>
      </c>
      <c r="G50" s="91" t="b">
        <v>0</v>
      </c>
    </row>
    <row r="51" spans="1:7" ht="15">
      <c r="A51" s="91" t="s">
        <v>1248</v>
      </c>
      <c r="B51" s="91">
        <v>2</v>
      </c>
      <c r="C51" s="130">
        <v>0.005223947864017028</v>
      </c>
      <c r="D51" s="91" t="s">
        <v>1267</v>
      </c>
      <c r="E51" s="91" t="b">
        <v>0</v>
      </c>
      <c r="F51" s="91" t="b">
        <v>0</v>
      </c>
      <c r="G51" s="91" t="b">
        <v>0</v>
      </c>
    </row>
    <row r="52" spans="1:7" ht="15">
      <c r="A52" s="91" t="s">
        <v>1249</v>
      </c>
      <c r="B52" s="91">
        <v>2</v>
      </c>
      <c r="C52" s="130">
        <v>0.005223947864017028</v>
      </c>
      <c r="D52" s="91" t="s">
        <v>1267</v>
      </c>
      <c r="E52" s="91" t="b">
        <v>1</v>
      </c>
      <c r="F52" s="91" t="b">
        <v>0</v>
      </c>
      <c r="G52" s="91" t="b">
        <v>0</v>
      </c>
    </row>
    <row r="53" spans="1:7" ht="15">
      <c r="A53" s="91" t="s">
        <v>1250</v>
      </c>
      <c r="B53" s="91">
        <v>2</v>
      </c>
      <c r="C53" s="130">
        <v>0.005223947864017028</v>
      </c>
      <c r="D53" s="91" t="s">
        <v>1267</v>
      </c>
      <c r="E53" s="91" t="b">
        <v>0</v>
      </c>
      <c r="F53" s="91" t="b">
        <v>0</v>
      </c>
      <c r="G53" s="91" t="b">
        <v>0</v>
      </c>
    </row>
    <row r="54" spans="1:7" ht="15">
      <c r="A54" s="91" t="s">
        <v>1251</v>
      </c>
      <c r="B54" s="91">
        <v>2</v>
      </c>
      <c r="C54" s="130">
        <v>0.006529934830021285</v>
      </c>
      <c r="D54" s="91" t="s">
        <v>1267</v>
      </c>
      <c r="E54" s="91" t="b">
        <v>0</v>
      </c>
      <c r="F54" s="91" t="b">
        <v>0</v>
      </c>
      <c r="G54" s="91" t="b">
        <v>0</v>
      </c>
    </row>
    <row r="55" spans="1:7" ht="15">
      <c r="A55" s="91" t="s">
        <v>1252</v>
      </c>
      <c r="B55" s="91">
        <v>2</v>
      </c>
      <c r="C55" s="130">
        <v>0.005223947864017028</v>
      </c>
      <c r="D55" s="91" t="s">
        <v>1267</v>
      </c>
      <c r="E55" s="91" t="b">
        <v>0</v>
      </c>
      <c r="F55" s="91" t="b">
        <v>0</v>
      </c>
      <c r="G55" s="91" t="b">
        <v>0</v>
      </c>
    </row>
    <row r="56" spans="1:7" ht="15">
      <c r="A56" s="91" t="s">
        <v>1253</v>
      </c>
      <c r="B56" s="91">
        <v>2</v>
      </c>
      <c r="C56" s="130">
        <v>0.005223947864017028</v>
      </c>
      <c r="D56" s="91" t="s">
        <v>1267</v>
      </c>
      <c r="E56" s="91" t="b">
        <v>0</v>
      </c>
      <c r="F56" s="91" t="b">
        <v>0</v>
      </c>
      <c r="G56" s="91" t="b">
        <v>0</v>
      </c>
    </row>
    <row r="57" spans="1:7" ht="15">
      <c r="A57" s="91" t="s">
        <v>1254</v>
      </c>
      <c r="B57" s="91">
        <v>2</v>
      </c>
      <c r="C57" s="130">
        <v>0.005223947864017028</v>
      </c>
      <c r="D57" s="91" t="s">
        <v>1267</v>
      </c>
      <c r="E57" s="91" t="b">
        <v>0</v>
      </c>
      <c r="F57" s="91" t="b">
        <v>0</v>
      </c>
      <c r="G57" s="91" t="b">
        <v>0</v>
      </c>
    </row>
    <row r="58" spans="1:7" ht="15">
      <c r="A58" s="91" t="s">
        <v>1255</v>
      </c>
      <c r="B58" s="91">
        <v>2</v>
      </c>
      <c r="C58" s="130">
        <v>0.005223947864017028</v>
      </c>
      <c r="D58" s="91" t="s">
        <v>1267</v>
      </c>
      <c r="E58" s="91" t="b">
        <v>0</v>
      </c>
      <c r="F58" s="91" t="b">
        <v>0</v>
      </c>
      <c r="G58" s="91" t="b">
        <v>0</v>
      </c>
    </row>
    <row r="59" spans="1:7" ht="15">
      <c r="A59" s="91" t="s">
        <v>1037</v>
      </c>
      <c r="B59" s="91">
        <v>2</v>
      </c>
      <c r="C59" s="130">
        <v>0.005223947864017028</v>
      </c>
      <c r="D59" s="91" t="s">
        <v>1267</v>
      </c>
      <c r="E59" s="91" t="b">
        <v>0</v>
      </c>
      <c r="F59" s="91" t="b">
        <v>0</v>
      </c>
      <c r="G59" s="91" t="b">
        <v>0</v>
      </c>
    </row>
    <row r="60" spans="1:7" ht="15">
      <c r="A60" s="91" t="s">
        <v>1034</v>
      </c>
      <c r="B60" s="91">
        <v>2</v>
      </c>
      <c r="C60" s="130">
        <v>0.005223947864017028</v>
      </c>
      <c r="D60" s="91" t="s">
        <v>1267</v>
      </c>
      <c r="E60" s="91" t="b">
        <v>1</v>
      </c>
      <c r="F60" s="91" t="b">
        <v>0</v>
      </c>
      <c r="G60" s="91" t="b">
        <v>0</v>
      </c>
    </row>
    <row r="61" spans="1:7" ht="15">
      <c r="A61" s="91" t="s">
        <v>1035</v>
      </c>
      <c r="B61" s="91">
        <v>2</v>
      </c>
      <c r="C61" s="130">
        <v>0.005223947864017028</v>
      </c>
      <c r="D61" s="91" t="s">
        <v>1267</v>
      </c>
      <c r="E61" s="91" t="b">
        <v>0</v>
      </c>
      <c r="F61" s="91" t="b">
        <v>0</v>
      </c>
      <c r="G61" s="91" t="b">
        <v>0</v>
      </c>
    </row>
    <row r="62" spans="1:7" ht="15">
      <c r="A62" s="91" t="s">
        <v>1052</v>
      </c>
      <c r="B62" s="91">
        <v>2</v>
      </c>
      <c r="C62" s="130">
        <v>0.006529934830021285</v>
      </c>
      <c r="D62" s="91" t="s">
        <v>1267</v>
      </c>
      <c r="E62" s="91" t="b">
        <v>0</v>
      </c>
      <c r="F62" s="91" t="b">
        <v>0</v>
      </c>
      <c r="G62" s="91" t="b">
        <v>0</v>
      </c>
    </row>
    <row r="63" spans="1:7" ht="15">
      <c r="A63" s="91" t="s">
        <v>1053</v>
      </c>
      <c r="B63" s="91">
        <v>2</v>
      </c>
      <c r="C63" s="130">
        <v>0.006529934830021285</v>
      </c>
      <c r="D63" s="91" t="s">
        <v>1267</v>
      </c>
      <c r="E63" s="91" t="b">
        <v>1</v>
      </c>
      <c r="F63" s="91" t="b">
        <v>0</v>
      </c>
      <c r="G63" s="91" t="b">
        <v>0</v>
      </c>
    </row>
    <row r="64" spans="1:7" ht="15">
      <c r="A64" s="91" t="s">
        <v>1036</v>
      </c>
      <c r="B64" s="91">
        <v>2</v>
      </c>
      <c r="C64" s="130">
        <v>0.006529934830021285</v>
      </c>
      <c r="D64" s="91" t="s">
        <v>1267</v>
      </c>
      <c r="E64" s="91" t="b">
        <v>0</v>
      </c>
      <c r="F64" s="91" t="b">
        <v>0</v>
      </c>
      <c r="G64" s="91" t="b">
        <v>0</v>
      </c>
    </row>
    <row r="65" spans="1:7" ht="15">
      <c r="A65" s="91" t="s">
        <v>256</v>
      </c>
      <c r="B65" s="91">
        <v>2</v>
      </c>
      <c r="C65" s="130">
        <v>0.005223947864017028</v>
      </c>
      <c r="D65" s="91" t="s">
        <v>1267</v>
      </c>
      <c r="E65" s="91" t="b">
        <v>0</v>
      </c>
      <c r="F65" s="91" t="b">
        <v>0</v>
      </c>
      <c r="G65" s="91" t="b">
        <v>0</v>
      </c>
    </row>
    <row r="66" spans="1:7" ht="15">
      <c r="A66" s="91" t="s">
        <v>255</v>
      </c>
      <c r="B66" s="91">
        <v>2</v>
      </c>
      <c r="C66" s="130">
        <v>0.005223947864017028</v>
      </c>
      <c r="D66" s="91" t="s">
        <v>1267</v>
      </c>
      <c r="E66" s="91" t="b">
        <v>0</v>
      </c>
      <c r="F66" s="91" t="b">
        <v>0</v>
      </c>
      <c r="G66" s="91" t="b">
        <v>0</v>
      </c>
    </row>
    <row r="67" spans="1:7" ht="15">
      <c r="A67" s="91" t="s">
        <v>254</v>
      </c>
      <c r="B67" s="91">
        <v>2</v>
      </c>
      <c r="C67" s="130">
        <v>0.005223947864017028</v>
      </c>
      <c r="D67" s="91" t="s">
        <v>1267</v>
      </c>
      <c r="E67" s="91" t="b">
        <v>0</v>
      </c>
      <c r="F67" s="91" t="b">
        <v>0</v>
      </c>
      <c r="G67" s="91" t="b">
        <v>0</v>
      </c>
    </row>
    <row r="68" spans="1:7" ht="15">
      <c r="A68" s="91" t="s">
        <v>253</v>
      </c>
      <c r="B68" s="91">
        <v>2</v>
      </c>
      <c r="C68" s="130">
        <v>0.005223947864017028</v>
      </c>
      <c r="D68" s="91" t="s">
        <v>1267</v>
      </c>
      <c r="E68" s="91" t="b">
        <v>0</v>
      </c>
      <c r="F68" s="91" t="b">
        <v>0</v>
      </c>
      <c r="G68" s="91" t="b">
        <v>0</v>
      </c>
    </row>
    <row r="69" spans="1:7" ht="15">
      <c r="A69" s="91" t="s">
        <v>1256</v>
      </c>
      <c r="B69" s="91">
        <v>2</v>
      </c>
      <c r="C69" s="130">
        <v>0.005223947864017028</v>
      </c>
      <c r="D69" s="91" t="s">
        <v>1267</v>
      </c>
      <c r="E69" s="91" t="b">
        <v>0</v>
      </c>
      <c r="F69" s="91" t="b">
        <v>0</v>
      </c>
      <c r="G69" s="91" t="b">
        <v>0</v>
      </c>
    </row>
    <row r="70" spans="1:7" ht="15">
      <c r="A70" s="91" t="s">
        <v>252</v>
      </c>
      <c r="B70" s="91">
        <v>2</v>
      </c>
      <c r="C70" s="130">
        <v>0.005223947864017028</v>
      </c>
      <c r="D70" s="91" t="s">
        <v>1267</v>
      </c>
      <c r="E70" s="91" t="b">
        <v>0</v>
      </c>
      <c r="F70" s="91" t="b">
        <v>0</v>
      </c>
      <c r="G70" s="91" t="b">
        <v>0</v>
      </c>
    </row>
    <row r="71" spans="1:7" ht="15">
      <c r="A71" s="91" t="s">
        <v>1257</v>
      </c>
      <c r="B71" s="91">
        <v>2</v>
      </c>
      <c r="C71" s="130">
        <v>0.005223947864017028</v>
      </c>
      <c r="D71" s="91" t="s">
        <v>1267</v>
      </c>
      <c r="E71" s="91" t="b">
        <v>0</v>
      </c>
      <c r="F71" s="91" t="b">
        <v>0</v>
      </c>
      <c r="G71" s="91" t="b">
        <v>0</v>
      </c>
    </row>
    <row r="72" spans="1:7" ht="15">
      <c r="A72" s="91" t="s">
        <v>1258</v>
      </c>
      <c r="B72" s="91">
        <v>2</v>
      </c>
      <c r="C72" s="130">
        <v>0.005223947864017028</v>
      </c>
      <c r="D72" s="91" t="s">
        <v>1267</v>
      </c>
      <c r="E72" s="91" t="b">
        <v>0</v>
      </c>
      <c r="F72" s="91" t="b">
        <v>0</v>
      </c>
      <c r="G72" s="91" t="b">
        <v>0</v>
      </c>
    </row>
    <row r="73" spans="1:7" ht="15">
      <c r="A73" s="91" t="s">
        <v>1259</v>
      </c>
      <c r="B73" s="91">
        <v>2</v>
      </c>
      <c r="C73" s="130">
        <v>0.005223947864017028</v>
      </c>
      <c r="D73" s="91" t="s">
        <v>1267</v>
      </c>
      <c r="E73" s="91" t="b">
        <v>0</v>
      </c>
      <c r="F73" s="91" t="b">
        <v>0</v>
      </c>
      <c r="G73" s="91" t="b">
        <v>0</v>
      </c>
    </row>
    <row r="74" spans="1:7" ht="15">
      <c r="A74" s="91" t="s">
        <v>1260</v>
      </c>
      <c r="B74" s="91">
        <v>2</v>
      </c>
      <c r="C74" s="130">
        <v>0.005223947864017028</v>
      </c>
      <c r="D74" s="91" t="s">
        <v>1267</v>
      </c>
      <c r="E74" s="91" t="b">
        <v>0</v>
      </c>
      <c r="F74" s="91" t="b">
        <v>0</v>
      </c>
      <c r="G74" s="91" t="b">
        <v>0</v>
      </c>
    </row>
    <row r="75" spans="1:7" ht="15">
      <c r="A75" s="91" t="s">
        <v>1261</v>
      </c>
      <c r="B75" s="91">
        <v>2</v>
      </c>
      <c r="C75" s="130">
        <v>0.005223947864017028</v>
      </c>
      <c r="D75" s="91" t="s">
        <v>1267</v>
      </c>
      <c r="E75" s="91" t="b">
        <v>0</v>
      </c>
      <c r="F75" s="91" t="b">
        <v>0</v>
      </c>
      <c r="G75" s="91" t="b">
        <v>0</v>
      </c>
    </row>
    <row r="76" spans="1:7" ht="15">
      <c r="A76" s="91" t="s">
        <v>1262</v>
      </c>
      <c r="B76" s="91">
        <v>2</v>
      </c>
      <c r="C76" s="130">
        <v>0.005223947864017028</v>
      </c>
      <c r="D76" s="91" t="s">
        <v>1267</v>
      </c>
      <c r="E76" s="91" t="b">
        <v>0</v>
      </c>
      <c r="F76" s="91" t="b">
        <v>0</v>
      </c>
      <c r="G76" s="91" t="b">
        <v>0</v>
      </c>
    </row>
    <row r="77" spans="1:7" ht="15">
      <c r="A77" s="91" t="s">
        <v>1263</v>
      </c>
      <c r="B77" s="91">
        <v>2</v>
      </c>
      <c r="C77" s="130">
        <v>0.005223947864017028</v>
      </c>
      <c r="D77" s="91" t="s">
        <v>1267</v>
      </c>
      <c r="E77" s="91" t="b">
        <v>0</v>
      </c>
      <c r="F77" s="91" t="b">
        <v>0</v>
      </c>
      <c r="G77" s="91" t="b">
        <v>0</v>
      </c>
    </row>
    <row r="78" spans="1:7" ht="15">
      <c r="A78" s="91" t="s">
        <v>1264</v>
      </c>
      <c r="B78" s="91">
        <v>2</v>
      </c>
      <c r="C78" s="130">
        <v>0.005223947864017028</v>
      </c>
      <c r="D78" s="91" t="s">
        <v>1267</v>
      </c>
      <c r="E78" s="91" t="b">
        <v>0</v>
      </c>
      <c r="F78" s="91" t="b">
        <v>0</v>
      </c>
      <c r="G78" s="91" t="b">
        <v>0</v>
      </c>
    </row>
    <row r="79" spans="1:7" ht="15">
      <c r="A79" s="91" t="s">
        <v>225</v>
      </c>
      <c r="B79" s="91">
        <v>2</v>
      </c>
      <c r="C79" s="130">
        <v>0.005223947864017028</v>
      </c>
      <c r="D79" s="91" t="s">
        <v>1267</v>
      </c>
      <c r="E79" s="91" t="b">
        <v>0</v>
      </c>
      <c r="F79" s="91" t="b">
        <v>0</v>
      </c>
      <c r="G79" s="91" t="b">
        <v>0</v>
      </c>
    </row>
    <row r="80" spans="1:7" ht="15">
      <c r="A80" s="91" t="s">
        <v>243</v>
      </c>
      <c r="B80" s="91">
        <v>2</v>
      </c>
      <c r="C80" s="130">
        <v>0.006529934830021285</v>
      </c>
      <c r="D80" s="91" t="s">
        <v>1267</v>
      </c>
      <c r="E80" s="91" t="b">
        <v>0</v>
      </c>
      <c r="F80" s="91" t="b">
        <v>0</v>
      </c>
      <c r="G80" s="91" t="b">
        <v>0</v>
      </c>
    </row>
    <row r="81" spans="1:7" ht="15">
      <c r="A81" s="91" t="s">
        <v>1033</v>
      </c>
      <c r="B81" s="91">
        <v>2</v>
      </c>
      <c r="C81" s="130">
        <v>0.006529934830021285</v>
      </c>
      <c r="D81" s="91" t="s">
        <v>1267</v>
      </c>
      <c r="E81" s="91" t="b">
        <v>0</v>
      </c>
      <c r="F81" s="91" t="b">
        <v>0</v>
      </c>
      <c r="G81" s="91" t="b">
        <v>0</v>
      </c>
    </row>
    <row r="82" spans="1:7" ht="15">
      <c r="A82" s="91" t="s">
        <v>1026</v>
      </c>
      <c r="B82" s="91">
        <v>8</v>
      </c>
      <c r="C82" s="130">
        <v>0.03348219331366052</v>
      </c>
      <c r="D82" s="91" t="s">
        <v>935</v>
      </c>
      <c r="E82" s="91" t="b">
        <v>0</v>
      </c>
      <c r="F82" s="91" t="b">
        <v>0</v>
      </c>
      <c r="G82" s="91" t="b">
        <v>0</v>
      </c>
    </row>
    <row r="83" spans="1:7" ht="15">
      <c r="A83" s="91" t="s">
        <v>250</v>
      </c>
      <c r="B83" s="91">
        <v>3</v>
      </c>
      <c r="C83" s="130">
        <v>0.012555822492622696</v>
      </c>
      <c r="D83" s="91" t="s">
        <v>935</v>
      </c>
      <c r="E83" s="91" t="b">
        <v>0</v>
      </c>
      <c r="F83" s="91" t="b">
        <v>0</v>
      </c>
      <c r="G83" s="91" t="b">
        <v>0</v>
      </c>
    </row>
    <row r="84" spans="1:7" ht="15">
      <c r="A84" s="91" t="s">
        <v>1030</v>
      </c>
      <c r="B84" s="91">
        <v>3</v>
      </c>
      <c r="C84" s="130">
        <v>0.012555822492622696</v>
      </c>
      <c r="D84" s="91" t="s">
        <v>935</v>
      </c>
      <c r="E84" s="91" t="b">
        <v>0</v>
      </c>
      <c r="F84" s="91" t="b">
        <v>0</v>
      </c>
      <c r="G84" s="91" t="b">
        <v>0</v>
      </c>
    </row>
    <row r="85" spans="1:7" ht="15">
      <c r="A85" s="91" t="s">
        <v>1031</v>
      </c>
      <c r="B85" s="91">
        <v>3</v>
      </c>
      <c r="C85" s="130">
        <v>0.02511164498524539</v>
      </c>
      <c r="D85" s="91" t="s">
        <v>935</v>
      </c>
      <c r="E85" s="91" t="b">
        <v>0</v>
      </c>
      <c r="F85" s="91" t="b">
        <v>0</v>
      </c>
      <c r="G85" s="91" t="b">
        <v>0</v>
      </c>
    </row>
    <row r="86" spans="1:7" ht="15">
      <c r="A86" s="91" t="s">
        <v>1032</v>
      </c>
      <c r="B86" s="91">
        <v>3</v>
      </c>
      <c r="C86" s="130">
        <v>0.02511164498524539</v>
      </c>
      <c r="D86" s="91" t="s">
        <v>935</v>
      </c>
      <c r="E86" s="91" t="b">
        <v>0</v>
      </c>
      <c r="F86" s="91" t="b">
        <v>0</v>
      </c>
      <c r="G86" s="91" t="b">
        <v>0</v>
      </c>
    </row>
    <row r="87" spans="1:7" ht="15">
      <c r="A87" s="91" t="s">
        <v>1033</v>
      </c>
      <c r="B87" s="91">
        <v>2</v>
      </c>
      <c r="C87" s="130">
        <v>0.01674109665683026</v>
      </c>
      <c r="D87" s="91" t="s">
        <v>935</v>
      </c>
      <c r="E87" s="91" t="b">
        <v>0</v>
      </c>
      <c r="F87" s="91" t="b">
        <v>0</v>
      </c>
      <c r="G87" s="91" t="b">
        <v>0</v>
      </c>
    </row>
    <row r="88" spans="1:7" ht="15">
      <c r="A88" s="91" t="s">
        <v>1034</v>
      </c>
      <c r="B88" s="91">
        <v>2</v>
      </c>
      <c r="C88" s="130">
        <v>0.011459868662725328</v>
      </c>
      <c r="D88" s="91" t="s">
        <v>935</v>
      </c>
      <c r="E88" s="91" t="b">
        <v>1</v>
      </c>
      <c r="F88" s="91" t="b">
        <v>0</v>
      </c>
      <c r="G88" s="91" t="b">
        <v>0</v>
      </c>
    </row>
    <row r="89" spans="1:7" ht="15">
      <c r="A89" s="91" t="s">
        <v>1035</v>
      </c>
      <c r="B89" s="91">
        <v>2</v>
      </c>
      <c r="C89" s="130">
        <v>0.011459868662725328</v>
      </c>
      <c r="D89" s="91" t="s">
        <v>935</v>
      </c>
      <c r="E89" s="91" t="b">
        <v>0</v>
      </c>
      <c r="F89" s="91" t="b">
        <v>0</v>
      </c>
      <c r="G89" s="91" t="b">
        <v>0</v>
      </c>
    </row>
    <row r="90" spans="1:7" ht="15">
      <c r="A90" s="91" t="s">
        <v>1036</v>
      </c>
      <c r="B90" s="91">
        <v>2</v>
      </c>
      <c r="C90" s="130">
        <v>0.01674109665683026</v>
      </c>
      <c r="D90" s="91" t="s">
        <v>935</v>
      </c>
      <c r="E90" s="91" t="b">
        <v>0</v>
      </c>
      <c r="F90" s="91" t="b">
        <v>0</v>
      </c>
      <c r="G90" s="91" t="b">
        <v>0</v>
      </c>
    </row>
    <row r="91" spans="1:7" ht="15">
      <c r="A91" s="91" t="s">
        <v>1037</v>
      </c>
      <c r="B91" s="91">
        <v>2</v>
      </c>
      <c r="C91" s="130">
        <v>0.011459868662725328</v>
      </c>
      <c r="D91" s="91" t="s">
        <v>935</v>
      </c>
      <c r="E91" s="91" t="b">
        <v>0</v>
      </c>
      <c r="F91" s="91" t="b">
        <v>0</v>
      </c>
      <c r="G91" s="91" t="b">
        <v>0</v>
      </c>
    </row>
    <row r="92" spans="1:7" ht="15">
      <c r="A92" s="91" t="s">
        <v>1254</v>
      </c>
      <c r="B92" s="91">
        <v>2</v>
      </c>
      <c r="C92" s="130">
        <v>0.011459868662725328</v>
      </c>
      <c r="D92" s="91" t="s">
        <v>935</v>
      </c>
      <c r="E92" s="91" t="b">
        <v>0</v>
      </c>
      <c r="F92" s="91" t="b">
        <v>0</v>
      </c>
      <c r="G92" s="91" t="b">
        <v>0</v>
      </c>
    </row>
    <row r="93" spans="1:7" ht="15">
      <c r="A93" s="91" t="s">
        <v>1253</v>
      </c>
      <c r="B93" s="91">
        <v>2</v>
      </c>
      <c r="C93" s="130">
        <v>0.011459868662725328</v>
      </c>
      <c r="D93" s="91" t="s">
        <v>935</v>
      </c>
      <c r="E93" s="91" t="b">
        <v>0</v>
      </c>
      <c r="F93" s="91" t="b">
        <v>0</v>
      </c>
      <c r="G93" s="91" t="b">
        <v>0</v>
      </c>
    </row>
    <row r="94" spans="1:7" ht="15">
      <c r="A94" s="91" t="s">
        <v>1027</v>
      </c>
      <c r="B94" s="91">
        <v>2</v>
      </c>
      <c r="C94" s="130">
        <v>0.01674109665683026</v>
      </c>
      <c r="D94" s="91" t="s">
        <v>935</v>
      </c>
      <c r="E94" s="91" t="b">
        <v>0</v>
      </c>
      <c r="F94" s="91" t="b">
        <v>0</v>
      </c>
      <c r="G94" s="91" t="b">
        <v>0</v>
      </c>
    </row>
    <row r="95" spans="1:7" ht="15">
      <c r="A95" s="91" t="s">
        <v>1251</v>
      </c>
      <c r="B95" s="91">
        <v>2</v>
      </c>
      <c r="C95" s="130">
        <v>0.01674109665683026</v>
      </c>
      <c r="D95" s="91" t="s">
        <v>935</v>
      </c>
      <c r="E95" s="91" t="b">
        <v>0</v>
      </c>
      <c r="F95" s="91" t="b">
        <v>0</v>
      </c>
      <c r="G95" s="91" t="b">
        <v>0</v>
      </c>
    </row>
    <row r="96" spans="1:7" ht="15">
      <c r="A96" s="91" t="s">
        <v>244</v>
      </c>
      <c r="B96" s="91">
        <v>3</v>
      </c>
      <c r="C96" s="130">
        <v>0</v>
      </c>
      <c r="D96" s="91" t="s">
        <v>936</v>
      </c>
      <c r="E96" s="91" t="b">
        <v>0</v>
      </c>
      <c r="F96" s="91" t="b">
        <v>0</v>
      </c>
      <c r="G96" s="91" t="b">
        <v>0</v>
      </c>
    </row>
    <row r="97" spans="1:7" ht="15">
      <c r="A97" s="91" t="s">
        <v>250</v>
      </c>
      <c r="B97" s="91">
        <v>2</v>
      </c>
      <c r="C97" s="130">
        <v>0</v>
      </c>
      <c r="D97" s="91" t="s">
        <v>936</v>
      </c>
      <c r="E97" s="91" t="b">
        <v>0</v>
      </c>
      <c r="F97" s="91" t="b">
        <v>0</v>
      </c>
      <c r="G97" s="91" t="b">
        <v>0</v>
      </c>
    </row>
    <row r="98" spans="1:7" ht="15">
      <c r="A98" s="91" t="s">
        <v>1039</v>
      </c>
      <c r="B98" s="91">
        <v>2</v>
      </c>
      <c r="C98" s="130">
        <v>0.016723888647998956</v>
      </c>
      <c r="D98" s="91" t="s">
        <v>936</v>
      </c>
      <c r="E98" s="91" t="b">
        <v>0</v>
      </c>
      <c r="F98" s="91" t="b">
        <v>0</v>
      </c>
      <c r="G98" s="91" t="b">
        <v>0</v>
      </c>
    </row>
    <row r="99" spans="1:7" ht="15">
      <c r="A99" s="91" t="s">
        <v>243</v>
      </c>
      <c r="B99" s="91">
        <v>2</v>
      </c>
      <c r="C99" s="130">
        <v>0.016723888647998956</v>
      </c>
      <c r="D99" s="91" t="s">
        <v>936</v>
      </c>
      <c r="E99" s="91" t="b">
        <v>0</v>
      </c>
      <c r="F99" s="91" t="b">
        <v>0</v>
      </c>
      <c r="G99" s="91" t="b">
        <v>0</v>
      </c>
    </row>
    <row r="100" spans="1:7" ht="15">
      <c r="A100" s="91" t="s">
        <v>1041</v>
      </c>
      <c r="B100" s="91">
        <v>6</v>
      </c>
      <c r="C100" s="130">
        <v>0</v>
      </c>
      <c r="D100" s="91" t="s">
        <v>937</v>
      </c>
      <c r="E100" s="91" t="b">
        <v>0</v>
      </c>
      <c r="F100" s="91" t="b">
        <v>0</v>
      </c>
      <c r="G100" s="91" t="b">
        <v>0</v>
      </c>
    </row>
    <row r="101" spans="1:7" ht="15">
      <c r="A101" s="91" t="s">
        <v>1042</v>
      </c>
      <c r="B101" s="91">
        <v>5</v>
      </c>
      <c r="C101" s="130">
        <v>0</v>
      </c>
      <c r="D101" s="91" t="s">
        <v>937</v>
      </c>
      <c r="E101" s="91" t="b">
        <v>0</v>
      </c>
      <c r="F101" s="91" t="b">
        <v>0</v>
      </c>
      <c r="G101" s="91" t="b">
        <v>0</v>
      </c>
    </row>
    <row r="102" spans="1:7" ht="15">
      <c r="A102" s="91" t="s">
        <v>1043</v>
      </c>
      <c r="B102" s="91">
        <v>5</v>
      </c>
      <c r="C102" s="130">
        <v>0</v>
      </c>
      <c r="D102" s="91" t="s">
        <v>937</v>
      </c>
      <c r="E102" s="91" t="b">
        <v>0</v>
      </c>
      <c r="F102" s="91" t="b">
        <v>0</v>
      </c>
      <c r="G102" s="91" t="b">
        <v>0</v>
      </c>
    </row>
    <row r="103" spans="1:7" ht="15">
      <c r="A103" s="91" t="s">
        <v>1044</v>
      </c>
      <c r="B103" s="91">
        <v>5</v>
      </c>
      <c r="C103" s="130">
        <v>0</v>
      </c>
      <c r="D103" s="91" t="s">
        <v>937</v>
      </c>
      <c r="E103" s="91" t="b">
        <v>1</v>
      </c>
      <c r="F103" s="91" t="b">
        <v>0</v>
      </c>
      <c r="G103" s="91" t="b">
        <v>0</v>
      </c>
    </row>
    <row r="104" spans="1:7" ht="15">
      <c r="A104" s="91" t="s">
        <v>1028</v>
      </c>
      <c r="B104" s="91">
        <v>5</v>
      </c>
      <c r="C104" s="130">
        <v>0</v>
      </c>
      <c r="D104" s="91" t="s">
        <v>937</v>
      </c>
      <c r="E104" s="91" t="b">
        <v>0</v>
      </c>
      <c r="F104" s="91" t="b">
        <v>0</v>
      </c>
      <c r="G104" s="91" t="b">
        <v>0</v>
      </c>
    </row>
    <row r="105" spans="1:7" ht="15">
      <c r="A105" s="91" t="s">
        <v>1045</v>
      </c>
      <c r="B105" s="91">
        <v>5</v>
      </c>
      <c r="C105" s="130">
        <v>0</v>
      </c>
      <c r="D105" s="91" t="s">
        <v>937</v>
      </c>
      <c r="E105" s="91" t="b">
        <v>0</v>
      </c>
      <c r="F105" s="91" t="b">
        <v>0</v>
      </c>
      <c r="G105" s="91" t="b">
        <v>0</v>
      </c>
    </row>
    <row r="106" spans="1:7" ht="15">
      <c r="A106" s="91" t="s">
        <v>1046</v>
      </c>
      <c r="B106" s="91">
        <v>5</v>
      </c>
      <c r="C106" s="130">
        <v>0</v>
      </c>
      <c r="D106" s="91" t="s">
        <v>937</v>
      </c>
      <c r="E106" s="91" t="b">
        <v>0</v>
      </c>
      <c r="F106" s="91" t="b">
        <v>0</v>
      </c>
      <c r="G106" s="91" t="b">
        <v>0</v>
      </c>
    </row>
    <row r="107" spans="1:7" ht="15">
      <c r="A107" s="91" t="s">
        <v>1047</v>
      </c>
      <c r="B107" s="91">
        <v>5</v>
      </c>
      <c r="C107" s="130">
        <v>0</v>
      </c>
      <c r="D107" s="91" t="s">
        <v>937</v>
      </c>
      <c r="E107" s="91" t="b">
        <v>0</v>
      </c>
      <c r="F107" s="91" t="b">
        <v>0</v>
      </c>
      <c r="G107" s="91" t="b">
        <v>0</v>
      </c>
    </row>
    <row r="108" spans="1:7" ht="15">
      <c r="A108" s="91" t="s">
        <v>1048</v>
      </c>
      <c r="B108" s="91">
        <v>5</v>
      </c>
      <c r="C108" s="130">
        <v>0</v>
      </c>
      <c r="D108" s="91" t="s">
        <v>937</v>
      </c>
      <c r="E108" s="91" t="b">
        <v>0</v>
      </c>
      <c r="F108" s="91" t="b">
        <v>0</v>
      </c>
      <c r="G108" s="91" t="b">
        <v>0</v>
      </c>
    </row>
    <row r="109" spans="1:7" ht="15">
      <c r="A109" s="91" t="s">
        <v>1027</v>
      </c>
      <c r="B109" s="91">
        <v>5</v>
      </c>
      <c r="C109" s="130">
        <v>0</v>
      </c>
      <c r="D109" s="91" t="s">
        <v>937</v>
      </c>
      <c r="E109" s="91" t="b">
        <v>0</v>
      </c>
      <c r="F109" s="91" t="b">
        <v>0</v>
      </c>
      <c r="G109" s="91" t="b">
        <v>0</v>
      </c>
    </row>
    <row r="110" spans="1:7" ht="15">
      <c r="A110" s="91" t="s">
        <v>1242</v>
      </c>
      <c r="B110" s="91">
        <v>5</v>
      </c>
      <c r="C110" s="130">
        <v>0</v>
      </c>
      <c r="D110" s="91" t="s">
        <v>937</v>
      </c>
      <c r="E110" s="91" t="b">
        <v>0</v>
      </c>
      <c r="F110" s="91" t="b">
        <v>0</v>
      </c>
      <c r="G110" s="91" t="b">
        <v>0</v>
      </c>
    </row>
    <row r="111" spans="1:7" ht="15">
      <c r="A111" s="91" t="s">
        <v>1243</v>
      </c>
      <c r="B111" s="91">
        <v>5</v>
      </c>
      <c r="C111" s="130">
        <v>0</v>
      </c>
      <c r="D111" s="91" t="s">
        <v>937</v>
      </c>
      <c r="E111" s="91" t="b">
        <v>0</v>
      </c>
      <c r="F111" s="91" t="b">
        <v>0</v>
      </c>
      <c r="G111" s="91" t="b">
        <v>0</v>
      </c>
    </row>
    <row r="112" spans="1:7" ht="15">
      <c r="A112" s="91" t="s">
        <v>1244</v>
      </c>
      <c r="B112" s="91">
        <v>5</v>
      </c>
      <c r="C112" s="130">
        <v>0</v>
      </c>
      <c r="D112" s="91" t="s">
        <v>937</v>
      </c>
      <c r="E112" s="91" t="b">
        <v>0</v>
      </c>
      <c r="F112" s="91" t="b">
        <v>0</v>
      </c>
      <c r="G112" s="91" t="b">
        <v>0</v>
      </c>
    </row>
    <row r="113" spans="1:7" ht="15">
      <c r="A113" s="91" t="s">
        <v>1245</v>
      </c>
      <c r="B113" s="91">
        <v>5</v>
      </c>
      <c r="C113" s="130">
        <v>0</v>
      </c>
      <c r="D113" s="91" t="s">
        <v>937</v>
      </c>
      <c r="E113" s="91" t="b">
        <v>0</v>
      </c>
      <c r="F113" s="91" t="b">
        <v>0</v>
      </c>
      <c r="G113" s="91" t="b">
        <v>0</v>
      </c>
    </row>
    <row r="114" spans="1:7" ht="15">
      <c r="A114" s="91" t="s">
        <v>230</v>
      </c>
      <c r="B114" s="91">
        <v>4</v>
      </c>
      <c r="C114" s="130">
        <v>0.004670362072677418</v>
      </c>
      <c r="D114" s="91" t="s">
        <v>937</v>
      </c>
      <c r="E114" s="91" t="b">
        <v>0</v>
      </c>
      <c r="F114" s="91" t="b">
        <v>0</v>
      </c>
      <c r="G114" s="91" t="b">
        <v>0</v>
      </c>
    </row>
    <row r="115" spans="1:7" ht="15">
      <c r="A115" s="91" t="s">
        <v>250</v>
      </c>
      <c r="B115" s="91">
        <v>2</v>
      </c>
      <c r="C115" s="130">
        <v>0</v>
      </c>
      <c r="D115" s="91" t="s">
        <v>938</v>
      </c>
      <c r="E115" s="91" t="b">
        <v>0</v>
      </c>
      <c r="F115" s="91" t="b">
        <v>0</v>
      </c>
      <c r="G115" s="91" t="b">
        <v>0</v>
      </c>
    </row>
    <row r="116" spans="1:7" ht="15">
      <c r="A116" s="91" t="s">
        <v>256</v>
      </c>
      <c r="B116" s="91">
        <v>2</v>
      </c>
      <c r="C116" s="130">
        <v>0</v>
      </c>
      <c r="D116" s="91" t="s">
        <v>938</v>
      </c>
      <c r="E116" s="91" t="b">
        <v>0</v>
      </c>
      <c r="F116" s="91" t="b">
        <v>0</v>
      </c>
      <c r="G116" s="91" t="b">
        <v>0</v>
      </c>
    </row>
    <row r="117" spans="1:7" ht="15">
      <c r="A117" s="91" t="s">
        <v>255</v>
      </c>
      <c r="B117" s="91">
        <v>2</v>
      </c>
      <c r="C117" s="130">
        <v>0</v>
      </c>
      <c r="D117" s="91" t="s">
        <v>938</v>
      </c>
      <c r="E117" s="91" t="b">
        <v>0</v>
      </c>
      <c r="F117" s="91" t="b">
        <v>0</v>
      </c>
      <c r="G117" s="91" t="b">
        <v>0</v>
      </c>
    </row>
    <row r="118" spans="1:7" ht="15">
      <c r="A118" s="91" t="s">
        <v>254</v>
      </c>
      <c r="B118" s="91">
        <v>2</v>
      </c>
      <c r="C118" s="130">
        <v>0</v>
      </c>
      <c r="D118" s="91" t="s">
        <v>938</v>
      </c>
      <c r="E118" s="91" t="b">
        <v>0</v>
      </c>
      <c r="F118" s="91" t="b">
        <v>0</v>
      </c>
      <c r="G118" s="91" t="b">
        <v>0</v>
      </c>
    </row>
    <row r="119" spans="1:7" ht="15">
      <c r="A119" s="91" t="s">
        <v>253</v>
      </c>
      <c r="B119" s="91">
        <v>2</v>
      </c>
      <c r="C119" s="130">
        <v>0</v>
      </c>
      <c r="D119" s="91" t="s">
        <v>938</v>
      </c>
      <c r="E119" s="91" t="b">
        <v>0</v>
      </c>
      <c r="F119" s="91" t="b">
        <v>0</v>
      </c>
      <c r="G119" s="91" t="b">
        <v>0</v>
      </c>
    </row>
    <row r="120" spans="1:7" ht="15">
      <c r="A120" s="91" t="s">
        <v>1052</v>
      </c>
      <c r="B120" s="91">
        <v>2</v>
      </c>
      <c r="C120" s="130">
        <v>0</v>
      </c>
      <c r="D120" s="91" t="s">
        <v>940</v>
      </c>
      <c r="E120" s="91" t="b">
        <v>0</v>
      </c>
      <c r="F120" s="91" t="b">
        <v>0</v>
      </c>
      <c r="G120" s="91" t="b">
        <v>0</v>
      </c>
    </row>
    <row r="121" spans="1:7" ht="15">
      <c r="A121" s="91" t="s">
        <v>1053</v>
      </c>
      <c r="B121" s="91">
        <v>2</v>
      </c>
      <c r="C121" s="130">
        <v>0</v>
      </c>
      <c r="D121" s="91" t="s">
        <v>940</v>
      </c>
      <c r="E121" s="91" t="b">
        <v>1</v>
      </c>
      <c r="F121" s="91" t="b">
        <v>0</v>
      </c>
      <c r="G121" s="91" t="b">
        <v>0</v>
      </c>
    </row>
    <row r="122" spans="1:7" ht="15">
      <c r="A122" s="91" t="s">
        <v>1025</v>
      </c>
      <c r="B122" s="91">
        <v>8</v>
      </c>
      <c r="C122" s="130">
        <v>0</v>
      </c>
      <c r="D122" s="91" t="s">
        <v>941</v>
      </c>
      <c r="E122" s="91" t="b">
        <v>0</v>
      </c>
      <c r="F122" s="91" t="b">
        <v>0</v>
      </c>
      <c r="G122" s="91" t="b">
        <v>0</v>
      </c>
    </row>
    <row r="123" spans="1:7" ht="15">
      <c r="A123" s="91" t="s">
        <v>1055</v>
      </c>
      <c r="B123" s="91">
        <v>6</v>
      </c>
      <c r="C123" s="130">
        <v>0</v>
      </c>
      <c r="D123" s="91" t="s">
        <v>941</v>
      </c>
      <c r="E123" s="91" t="b">
        <v>0</v>
      </c>
      <c r="F123" s="91" t="b">
        <v>0</v>
      </c>
      <c r="G123" s="91" t="b">
        <v>0</v>
      </c>
    </row>
    <row r="124" spans="1:7" ht="15">
      <c r="A124" s="91" t="s">
        <v>1056</v>
      </c>
      <c r="B124" s="91">
        <v>4</v>
      </c>
      <c r="C124" s="130">
        <v>0</v>
      </c>
      <c r="D124" s="91" t="s">
        <v>941</v>
      </c>
      <c r="E124" s="91" t="b">
        <v>0</v>
      </c>
      <c r="F124" s="91" t="b">
        <v>0</v>
      </c>
      <c r="G124" s="91" t="b">
        <v>0</v>
      </c>
    </row>
    <row r="125" spans="1:7" ht="15">
      <c r="A125" s="91" t="s">
        <v>1057</v>
      </c>
      <c r="B125" s="91">
        <v>4</v>
      </c>
      <c r="C125" s="130">
        <v>0</v>
      </c>
      <c r="D125" s="91" t="s">
        <v>941</v>
      </c>
      <c r="E125" s="91" t="b">
        <v>0</v>
      </c>
      <c r="F125" s="91" t="b">
        <v>0</v>
      </c>
      <c r="G125" s="91" t="b">
        <v>0</v>
      </c>
    </row>
    <row r="126" spans="1:7" ht="15">
      <c r="A126" s="91" t="s">
        <v>251</v>
      </c>
      <c r="B126" s="91">
        <v>4</v>
      </c>
      <c r="C126" s="130">
        <v>0</v>
      </c>
      <c r="D126" s="91" t="s">
        <v>941</v>
      </c>
      <c r="E126" s="91" t="b">
        <v>0</v>
      </c>
      <c r="F126" s="91" t="b">
        <v>0</v>
      </c>
      <c r="G126" s="91" t="b">
        <v>0</v>
      </c>
    </row>
    <row r="127" spans="1:7" ht="15">
      <c r="A127" s="91" t="s">
        <v>1058</v>
      </c>
      <c r="B127" s="91">
        <v>4</v>
      </c>
      <c r="C127" s="130">
        <v>0</v>
      </c>
      <c r="D127" s="91" t="s">
        <v>941</v>
      </c>
      <c r="E127" s="91" t="b">
        <v>0</v>
      </c>
      <c r="F127" s="91" t="b">
        <v>0</v>
      </c>
      <c r="G127" s="91" t="b">
        <v>0</v>
      </c>
    </row>
    <row r="128" spans="1:7" ht="15">
      <c r="A128" s="91" t="s">
        <v>1059</v>
      </c>
      <c r="B128" s="91">
        <v>4</v>
      </c>
      <c r="C128" s="130">
        <v>0</v>
      </c>
      <c r="D128" s="91" t="s">
        <v>941</v>
      </c>
      <c r="E128" s="91" t="b">
        <v>0</v>
      </c>
      <c r="F128" s="91" t="b">
        <v>0</v>
      </c>
      <c r="G128" s="91" t="b">
        <v>0</v>
      </c>
    </row>
    <row r="129" spans="1:7" ht="15">
      <c r="A129" s="91" t="s">
        <v>1060</v>
      </c>
      <c r="B129" s="91">
        <v>4</v>
      </c>
      <c r="C129" s="130">
        <v>0</v>
      </c>
      <c r="D129" s="91" t="s">
        <v>941</v>
      </c>
      <c r="E129" s="91" t="b">
        <v>0</v>
      </c>
      <c r="F129" s="91" t="b">
        <v>0</v>
      </c>
      <c r="G129" s="91" t="b">
        <v>0</v>
      </c>
    </row>
    <row r="130" spans="1:7" ht="15">
      <c r="A130" s="91" t="s">
        <v>1061</v>
      </c>
      <c r="B130" s="91">
        <v>4</v>
      </c>
      <c r="C130" s="130">
        <v>0</v>
      </c>
      <c r="D130" s="91" t="s">
        <v>941</v>
      </c>
      <c r="E130" s="91" t="b">
        <v>1</v>
      </c>
      <c r="F130" s="91" t="b">
        <v>0</v>
      </c>
      <c r="G130" s="91" t="b">
        <v>0</v>
      </c>
    </row>
    <row r="131" spans="1:7" ht="15">
      <c r="A131" s="91" t="s">
        <v>1062</v>
      </c>
      <c r="B131" s="91">
        <v>4</v>
      </c>
      <c r="C131" s="130">
        <v>0</v>
      </c>
      <c r="D131" s="91" t="s">
        <v>941</v>
      </c>
      <c r="E131" s="91" t="b">
        <v>0</v>
      </c>
      <c r="F131" s="91" t="b">
        <v>0</v>
      </c>
      <c r="G131" s="91" t="b">
        <v>0</v>
      </c>
    </row>
    <row r="132" spans="1:7" ht="15">
      <c r="A132" s="91" t="s">
        <v>1256</v>
      </c>
      <c r="B132" s="91">
        <v>2</v>
      </c>
      <c r="C132" s="130">
        <v>0.00860085701897089</v>
      </c>
      <c r="D132" s="91" t="s">
        <v>941</v>
      </c>
      <c r="E132" s="91" t="b">
        <v>0</v>
      </c>
      <c r="F132" s="91" t="b">
        <v>0</v>
      </c>
      <c r="G132" s="91" t="b">
        <v>0</v>
      </c>
    </row>
    <row r="133" spans="1:7" ht="15">
      <c r="A133" s="91" t="s">
        <v>250</v>
      </c>
      <c r="B133" s="91">
        <v>2</v>
      </c>
      <c r="C133" s="130">
        <v>0.00860085701897089</v>
      </c>
      <c r="D133" s="91" t="s">
        <v>941</v>
      </c>
      <c r="E133" s="91" t="b">
        <v>0</v>
      </c>
      <c r="F133" s="91" t="b">
        <v>0</v>
      </c>
      <c r="G133" s="91" t="b">
        <v>0</v>
      </c>
    </row>
    <row r="134" spans="1:7" ht="15">
      <c r="A134" s="91" t="s">
        <v>252</v>
      </c>
      <c r="B134" s="91">
        <v>2</v>
      </c>
      <c r="C134" s="130">
        <v>0.00860085701897089</v>
      </c>
      <c r="D134" s="91" t="s">
        <v>941</v>
      </c>
      <c r="E134" s="91" t="b">
        <v>0</v>
      </c>
      <c r="F134" s="91" t="b">
        <v>0</v>
      </c>
      <c r="G134" s="91" t="b">
        <v>0</v>
      </c>
    </row>
    <row r="135" spans="1:7" ht="15">
      <c r="A135" s="91" t="s">
        <v>1257</v>
      </c>
      <c r="B135" s="91">
        <v>2</v>
      </c>
      <c r="C135" s="130">
        <v>0.00860085701897089</v>
      </c>
      <c r="D135" s="91" t="s">
        <v>941</v>
      </c>
      <c r="E135" s="91" t="b">
        <v>0</v>
      </c>
      <c r="F135" s="91" t="b">
        <v>0</v>
      </c>
      <c r="G135" s="91" t="b">
        <v>0</v>
      </c>
    </row>
    <row r="136" spans="1:7" ht="15">
      <c r="A136" s="91" t="s">
        <v>1258</v>
      </c>
      <c r="B136" s="91">
        <v>2</v>
      </c>
      <c r="C136" s="130">
        <v>0.00860085701897089</v>
      </c>
      <c r="D136" s="91" t="s">
        <v>941</v>
      </c>
      <c r="E136" s="91" t="b">
        <v>0</v>
      </c>
      <c r="F136" s="91" t="b">
        <v>0</v>
      </c>
      <c r="G136" s="91" t="b">
        <v>0</v>
      </c>
    </row>
    <row r="137" spans="1:7" ht="15">
      <c r="A137" s="91" t="s">
        <v>1259</v>
      </c>
      <c r="B137" s="91">
        <v>2</v>
      </c>
      <c r="C137" s="130">
        <v>0.00860085701897089</v>
      </c>
      <c r="D137" s="91" t="s">
        <v>941</v>
      </c>
      <c r="E137" s="91" t="b">
        <v>0</v>
      </c>
      <c r="F137" s="91" t="b">
        <v>0</v>
      </c>
      <c r="G137" s="91" t="b">
        <v>0</v>
      </c>
    </row>
    <row r="138" spans="1:7" ht="15">
      <c r="A138" s="91" t="s">
        <v>1260</v>
      </c>
      <c r="B138" s="91">
        <v>2</v>
      </c>
      <c r="C138" s="130">
        <v>0.00860085701897089</v>
      </c>
      <c r="D138" s="91" t="s">
        <v>941</v>
      </c>
      <c r="E138" s="91" t="b">
        <v>0</v>
      </c>
      <c r="F138" s="91" t="b">
        <v>0</v>
      </c>
      <c r="G138" s="91" t="b">
        <v>0</v>
      </c>
    </row>
    <row r="139" spans="1:7" ht="15">
      <c r="A139" s="91" t="s">
        <v>1261</v>
      </c>
      <c r="B139" s="91">
        <v>2</v>
      </c>
      <c r="C139" s="130">
        <v>0.00860085701897089</v>
      </c>
      <c r="D139" s="91" t="s">
        <v>941</v>
      </c>
      <c r="E139" s="91" t="b">
        <v>0</v>
      </c>
      <c r="F139" s="91" t="b">
        <v>0</v>
      </c>
      <c r="G139" s="91" t="b">
        <v>0</v>
      </c>
    </row>
    <row r="140" spans="1:7" ht="15">
      <c r="A140" s="91" t="s">
        <v>1262</v>
      </c>
      <c r="B140" s="91">
        <v>2</v>
      </c>
      <c r="C140" s="130">
        <v>0.00860085701897089</v>
      </c>
      <c r="D140" s="91" t="s">
        <v>941</v>
      </c>
      <c r="E140" s="91" t="b">
        <v>0</v>
      </c>
      <c r="F140" s="91" t="b">
        <v>0</v>
      </c>
      <c r="G140" s="91" t="b">
        <v>0</v>
      </c>
    </row>
    <row r="141" spans="1:7" ht="15">
      <c r="A141" s="91" t="s">
        <v>1263</v>
      </c>
      <c r="B141" s="91">
        <v>2</v>
      </c>
      <c r="C141" s="130">
        <v>0.00860085701897089</v>
      </c>
      <c r="D141" s="91" t="s">
        <v>941</v>
      </c>
      <c r="E141" s="91" t="b">
        <v>0</v>
      </c>
      <c r="F141" s="91" t="b">
        <v>0</v>
      </c>
      <c r="G141" s="91" t="b">
        <v>0</v>
      </c>
    </row>
    <row r="142" spans="1:7" ht="15">
      <c r="A142" s="91" t="s">
        <v>1264</v>
      </c>
      <c r="B142" s="91">
        <v>2</v>
      </c>
      <c r="C142" s="130">
        <v>0.00860085701897089</v>
      </c>
      <c r="D142" s="91" t="s">
        <v>941</v>
      </c>
      <c r="E142" s="91" t="b">
        <v>0</v>
      </c>
      <c r="F142" s="91" t="b">
        <v>0</v>
      </c>
      <c r="G142" s="91" t="b">
        <v>0</v>
      </c>
    </row>
    <row r="143" spans="1:7" ht="15">
      <c r="A143" s="91" t="s">
        <v>225</v>
      </c>
      <c r="B143" s="91">
        <v>2</v>
      </c>
      <c r="C143" s="130">
        <v>0.00860085701897089</v>
      </c>
      <c r="D143" s="91" t="s">
        <v>941</v>
      </c>
      <c r="E143" s="91" t="b">
        <v>0</v>
      </c>
      <c r="F143" s="91" t="b">
        <v>0</v>
      </c>
      <c r="G143" s="91" t="b">
        <v>0</v>
      </c>
    </row>
    <row r="144" spans="1:7" ht="15">
      <c r="A144" s="91" t="s">
        <v>1064</v>
      </c>
      <c r="B144" s="91">
        <v>5</v>
      </c>
      <c r="C144" s="130">
        <v>0</v>
      </c>
      <c r="D144" s="91" t="s">
        <v>942</v>
      </c>
      <c r="E144" s="91" t="b">
        <v>0</v>
      </c>
      <c r="F144" s="91" t="b">
        <v>0</v>
      </c>
      <c r="G144" s="91" t="b">
        <v>0</v>
      </c>
    </row>
    <row r="145" spans="1:7" ht="15">
      <c r="A145" s="91" t="s">
        <v>1065</v>
      </c>
      <c r="B145" s="91">
        <v>5</v>
      </c>
      <c r="C145" s="130">
        <v>0</v>
      </c>
      <c r="D145" s="91" t="s">
        <v>942</v>
      </c>
      <c r="E145" s="91" t="b">
        <v>0</v>
      </c>
      <c r="F145" s="91" t="b">
        <v>0</v>
      </c>
      <c r="G145" s="91" t="b">
        <v>0</v>
      </c>
    </row>
    <row r="146" spans="1:7" ht="15">
      <c r="A146" s="91" t="s">
        <v>1066</v>
      </c>
      <c r="B146" s="91">
        <v>5</v>
      </c>
      <c r="C146" s="130">
        <v>0</v>
      </c>
      <c r="D146" s="91" t="s">
        <v>942</v>
      </c>
      <c r="E146" s="91" t="b">
        <v>0</v>
      </c>
      <c r="F146" s="91" t="b">
        <v>0</v>
      </c>
      <c r="G146" s="91" t="b">
        <v>0</v>
      </c>
    </row>
    <row r="147" spans="1:7" ht="15">
      <c r="A147" s="91" t="s">
        <v>1067</v>
      </c>
      <c r="B147" s="91">
        <v>5</v>
      </c>
      <c r="C147" s="130">
        <v>0</v>
      </c>
      <c r="D147" s="91" t="s">
        <v>942</v>
      </c>
      <c r="E147" s="91" t="b">
        <v>0</v>
      </c>
      <c r="F147" s="91" t="b">
        <v>0</v>
      </c>
      <c r="G147" s="91" t="b">
        <v>0</v>
      </c>
    </row>
    <row r="148" spans="1:7" ht="15">
      <c r="A148" s="91" t="s">
        <v>1068</v>
      </c>
      <c r="B148" s="91">
        <v>5</v>
      </c>
      <c r="C148" s="130">
        <v>0</v>
      </c>
      <c r="D148" s="91" t="s">
        <v>942</v>
      </c>
      <c r="E148" s="91" t="b">
        <v>0</v>
      </c>
      <c r="F148" s="91" t="b">
        <v>0</v>
      </c>
      <c r="G148" s="91" t="b">
        <v>0</v>
      </c>
    </row>
    <row r="149" spans="1:7" ht="15">
      <c r="A149" s="91" t="s">
        <v>1069</v>
      </c>
      <c r="B149" s="91">
        <v>5</v>
      </c>
      <c r="C149" s="130">
        <v>0</v>
      </c>
      <c r="D149" s="91" t="s">
        <v>942</v>
      </c>
      <c r="E149" s="91" t="b">
        <v>0</v>
      </c>
      <c r="F149" s="91" t="b">
        <v>0</v>
      </c>
      <c r="G149" s="91" t="b">
        <v>0</v>
      </c>
    </row>
    <row r="150" spans="1:7" ht="15">
      <c r="A150" s="91" t="s">
        <v>250</v>
      </c>
      <c r="B150" s="91">
        <v>5</v>
      </c>
      <c r="C150" s="130">
        <v>0</v>
      </c>
      <c r="D150" s="91" t="s">
        <v>942</v>
      </c>
      <c r="E150" s="91" t="b">
        <v>0</v>
      </c>
      <c r="F150" s="91" t="b">
        <v>0</v>
      </c>
      <c r="G150" s="91" t="b">
        <v>0</v>
      </c>
    </row>
    <row r="151" spans="1:7" ht="15">
      <c r="A151" s="91" t="s">
        <v>1070</v>
      </c>
      <c r="B151" s="91">
        <v>5</v>
      </c>
      <c r="C151" s="130">
        <v>0</v>
      </c>
      <c r="D151" s="91" t="s">
        <v>942</v>
      </c>
      <c r="E151" s="91" t="b">
        <v>0</v>
      </c>
      <c r="F151" s="91" t="b">
        <v>0</v>
      </c>
      <c r="G151" s="91" t="b">
        <v>0</v>
      </c>
    </row>
    <row r="152" spans="1:7" ht="15">
      <c r="A152" s="91" t="s">
        <v>1071</v>
      </c>
      <c r="B152" s="91">
        <v>5</v>
      </c>
      <c r="C152" s="130">
        <v>0</v>
      </c>
      <c r="D152" s="91" t="s">
        <v>942</v>
      </c>
      <c r="E152" s="91" t="b">
        <v>0</v>
      </c>
      <c r="F152" s="91" t="b">
        <v>0</v>
      </c>
      <c r="G152" s="91" t="b">
        <v>0</v>
      </c>
    </row>
    <row r="153" spans="1:7" ht="15">
      <c r="A153" s="91" t="s">
        <v>1072</v>
      </c>
      <c r="B153" s="91">
        <v>5</v>
      </c>
      <c r="C153" s="130">
        <v>0</v>
      </c>
      <c r="D153" s="91" t="s">
        <v>942</v>
      </c>
      <c r="E153" s="91" t="b">
        <v>1</v>
      </c>
      <c r="F153" s="91" t="b">
        <v>0</v>
      </c>
      <c r="G153" s="91" t="b">
        <v>0</v>
      </c>
    </row>
    <row r="154" spans="1:7" ht="15">
      <c r="A154" s="91" t="s">
        <v>1246</v>
      </c>
      <c r="B154" s="91">
        <v>5</v>
      </c>
      <c r="C154" s="130">
        <v>0</v>
      </c>
      <c r="D154" s="91" t="s">
        <v>942</v>
      </c>
      <c r="E154" s="91" t="b">
        <v>0</v>
      </c>
      <c r="F154" s="91" t="b">
        <v>0</v>
      </c>
      <c r="G154" s="91" t="b">
        <v>0</v>
      </c>
    </row>
    <row r="155" spans="1:7" ht="15">
      <c r="A155" s="91" t="s">
        <v>1247</v>
      </c>
      <c r="B155" s="91">
        <v>5</v>
      </c>
      <c r="C155" s="130">
        <v>0</v>
      </c>
      <c r="D155" s="91" t="s">
        <v>942</v>
      </c>
      <c r="E155" s="91" t="b">
        <v>0</v>
      </c>
      <c r="F155" s="91" t="b">
        <v>0</v>
      </c>
      <c r="G155" s="91" t="b">
        <v>0</v>
      </c>
    </row>
    <row r="156" spans="1:7" ht="15">
      <c r="A156" s="91" t="s">
        <v>1025</v>
      </c>
      <c r="B156" s="91">
        <v>5</v>
      </c>
      <c r="C156" s="130">
        <v>0</v>
      </c>
      <c r="D156" s="91" t="s">
        <v>942</v>
      </c>
      <c r="E156" s="91" t="b">
        <v>0</v>
      </c>
      <c r="F156" s="91" t="b">
        <v>0</v>
      </c>
      <c r="G156" s="91" t="b">
        <v>0</v>
      </c>
    </row>
    <row r="157" spans="1:7" ht="15">
      <c r="A157" s="91" t="s">
        <v>217</v>
      </c>
      <c r="B157" s="91">
        <v>4</v>
      </c>
      <c r="C157" s="130">
        <v>0.0054597190427074045</v>
      </c>
      <c r="D157" s="91" t="s">
        <v>942</v>
      </c>
      <c r="E157" s="91" t="b">
        <v>0</v>
      </c>
      <c r="F157" s="91" t="b">
        <v>0</v>
      </c>
      <c r="G15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2019-08-10T12:02:20Z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